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0" yWindow="135" windowWidth="19440" windowHeight="9780" tabRatio="891" firstSheet="21"/>
  </bookViews>
  <sheets>
    <sheet name="National" sheetId="1" r:id="rId1"/>
    <sheet name="AK" sheetId="2" r:id="rId2"/>
    <sheet name="AL" sheetId="3" r:id="rId3"/>
    <sheet name="AR" sheetId="4" r:id="rId4"/>
    <sheet name="AZ" sheetId="5" r:id="rId5"/>
    <sheet name="CA" sheetId="6" r:id="rId6"/>
    <sheet name="CO" sheetId="7" r:id="rId7"/>
    <sheet name="CT" sheetId="8" r:id="rId8"/>
    <sheet name="DC" sheetId="9" r:id="rId9"/>
    <sheet name="DE" sheetId="10" r:id="rId10"/>
    <sheet name="FL" sheetId="11" r:id="rId11"/>
    <sheet name="GA" sheetId="12" r:id="rId12"/>
    <sheet name="HI" sheetId="13" r:id="rId13"/>
    <sheet name="IA" sheetId="14" r:id="rId14"/>
    <sheet name="ID" sheetId="15" r:id="rId15"/>
    <sheet name="IL" sheetId="16" r:id="rId16"/>
    <sheet name="IN" sheetId="17" r:id="rId17"/>
    <sheet name="KS" sheetId="18" r:id="rId18"/>
    <sheet name="KY" sheetId="19" r:id="rId19"/>
    <sheet name="LA" sheetId="20" r:id="rId20"/>
    <sheet name="MA" sheetId="21" r:id="rId21"/>
    <sheet name="MD" sheetId="22" r:id="rId22"/>
    <sheet name="ME" sheetId="23" r:id="rId23"/>
    <sheet name="MI" sheetId="24" r:id="rId24"/>
    <sheet name="MN" sheetId="25" r:id="rId25"/>
    <sheet name="MO" sheetId="26" r:id="rId26"/>
    <sheet name="MS" sheetId="27" r:id="rId27"/>
    <sheet name="MT" sheetId="28" r:id="rId28"/>
    <sheet name="NC" sheetId="29" r:id="rId29"/>
    <sheet name="ND" sheetId="30" r:id="rId30"/>
    <sheet name="NE" sheetId="31" r:id="rId31"/>
    <sheet name="NH" sheetId="32" r:id="rId32"/>
    <sheet name="NJ" sheetId="33" r:id="rId33"/>
    <sheet name="NM" sheetId="34" r:id="rId34"/>
    <sheet name="NV" sheetId="35" r:id="rId35"/>
    <sheet name="NY" sheetId="36" r:id="rId36"/>
    <sheet name="OH" sheetId="37" r:id="rId37"/>
    <sheet name="OR" sheetId="38" r:id="rId38"/>
    <sheet name="PA" sheetId="39" r:id="rId39"/>
    <sheet name="RI" sheetId="40" r:id="rId40"/>
    <sheet name="SC" sheetId="41" r:id="rId41"/>
    <sheet name="SD" sheetId="42" r:id="rId42"/>
    <sheet name="TN" sheetId="43" r:id="rId43"/>
    <sheet name="TX" sheetId="44" r:id="rId44"/>
    <sheet name="UT" sheetId="45" r:id="rId45"/>
    <sheet name="VA" sheetId="46" r:id="rId46"/>
    <sheet name="VT" sheetId="47" r:id="rId47"/>
    <sheet name="WA" sheetId="48" r:id="rId48"/>
    <sheet name="WI" sheetId="49" r:id="rId49"/>
    <sheet name="WV" sheetId="50" r:id="rId50"/>
    <sheet name="WY" sheetId="51" r:id="rId51"/>
  </sheets>
  <externalReferences>
    <externalReference r:id="rId52"/>
    <externalReference r:id="rId53"/>
    <externalReference r:id="rId54"/>
    <externalReference r:id="rId55"/>
    <externalReference r:id="rId56"/>
  </externalReferences>
  <definedNames>
    <definedName name="_xlnm.Print_Area" localSheetId="0">National!$A$1:$AA$25</definedName>
  </definedNames>
  <calcPr calcId="145621"/>
  <customWorkbookViews>
    <customWorkbookView name="Sam Brown - Personal View" guid="{93C47C55-29AC-4460-AFFA-0C6C0D9989E5}" mergeInterval="0" personalView="1" maximized="1" xWindow="1" yWindow="1" windowWidth="1440" windowHeight="670" activeSheetId="23"/>
    <customWorkbookView name="taylornc - Personal View" guid="{32961CA0-39C0-4D62-B563-F49551B9AD58}" mergeInterval="0" personalView="1" maximized="1" xWindow="1" yWindow="1" windowWidth="1600" windowHeight="709" activeSheetId="35"/>
  </customWorkbookViews>
</workbook>
</file>

<file path=xl/calcChain.xml><?xml version="1.0" encoding="utf-8"?>
<calcChain xmlns="http://schemas.openxmlformats.org/spreadsheetml/2006/main">
  <c r="BX11" i="22" l="1"/>
  <c r="BI9" i="29"/>
  <c r="BX7" i="36"/>
  <c r="BN21" i="39"/>
  <c r="BX7" i="40"/>
  <c r="BX17" i="42"/>
  <c r="BD19" i="43"/>
  <c r="BI20" i="44"/>
  <c r="BN21" i="45"/>
  <c r="BS6" i="45"/>
  <c r="BN9" i="46"/>
  <c r="BD19" i="47"/>
  <c r="BS10" i="47"/>
  <c r="BI20" i="48"/>
  <c r="BI17" i="51"/>
  <c r="BS15" i="51"/>
  <c r="BD12" i="51"/>
  <c r="BN10" i="51"/>
  <c r="BX8" i="51"/>
  <c r="BI7" i="51"/>
  <c r="BS21" i="3"/>
  <c r="AZ21" i="51"/>
  <c r="BY21" i="51" s="1"/>
  <c r="AY21" i="51"/>
  <c r="BX21" i="51" s="1"/>
  <c r="AX21" i="51"/>
  <c r="BW21" i="51" s="1"/>
  <c r="AW21" i="51"/>
  <c r="BV21" i="51" s="1"/>
  <c r="AU21" i="51"/>
  <c r="BT21" i="51" s="1"/>
  <c r="AT21" i="51"/>
  <c r="BS21" i="51" s="1"/>
  <c r="AS21" i="51"/>
  <c r="BR21" i="51" s="1"/>
  <c r="AR21" i="51"/>
  <c r="BQ21" i="51" s="1"/>
  <c r="AP21" i="51"/>
  <c r="BO21" i="51" s="1"/>
  <c r="AO21" i="51"/>
  <c r="BN21" i="51" s="1"/>
  <c r="AN21" i="51"/>
  <c r="BM21" i="51" s="1"/>
  <c r="AM21" i="51"/>
  <c r="BL21" i="51" s="1"/>
  <c r="AK21" i="51"/>
  <c r="BJ21" i="51" s="1"/>
  <c r="AJ21" i="51"/>
  <c r="BI21" i="51" s="1"/>
  <c r="AI21" i="51"/>
  <c r="BH21" i="51" s="1"/>
  <c r="AH21" i="51"/>
  <c r="BG21" i="51" s="1"/>
  <c r="AF21" i="51"/>
  <c r="BE21" i="51" s="1"/>
  <c r="AE21" i="51"/>
  <c r="BD21" i="51" s="1"/>
  <c r="AD21" i="51"/>
  <c r="BC21" i="51" s="1"/>
  <c r="AC21" i="51"/>
  <c r="BB21" i="51" s="1"/>
  <c r="AZ20" i="51"/>
  <c r="BY20" i="51" s="1"/>
  <c r="AY20" i="51"/>
  <c r="BX20" i="51" s="1"/>
  <c r="AX20" i="51"/>
  <c r="BW20" i="51" s="1"/>
  <c r="AW20" i="51"/>
  <c r="BV20" i="51" s="1"/>
  <c r="AU20" i="51"/>
  <c r="BT20" i="51" s="1"/>
  <c r="AT20" i="51"/>
  <c r="BS20" i="51" s="1"/>
  <c r="AS20" i="51"/>
  <c r="BR20" i="51" s="1"/>
  <c r="AR20" i="51"/>
  <c r="BQ20" i="51" s="1"/>
  <c r="AP20" i="51"/>
  <c r="BO20" i="51" s="1"/>
  <c r="AO20" i="51"/>
  <c r="BN20" i="51" s="1"/>
  <c r="AN20" i="51"/>
  <c r="BM20" i="51" s="1"/>
  <c r="AM20" i="51"/>
  <c r="BL20" i="51" s="1"/>
  <c r="AK20" i="51"/>
  <c r="BJ20" i="51" s="1"/>
  <c r="AJ20" i="51"/>
  <c r="BI20" i="51" s="1"/>
  <c r="AI20" i="51"/>
  <c r="BH20" i="51" s="1"/>
  <c r="AH20" i="51"/>
  <c r="BG20" i="51" s="1"/>
  <c r="AF20" i="51"/>
  <c r="BE20" i="51" s="1"/>
  <c r="AE20" i="51"/>
  <c r="BD20" i="51" s="1"/>
  <c r="AD20" i="51"/>
  <c r="BC20" i="51" s="1"/>
  <c r="AC20" i="51"/>
  <c r="BB20" i="51" s="1"/>
  <c r="AZ19" i="51"/>
  <c r="BY19" i="51" s="1"/>
  <c r="AY19" i="51"/>
  <c r="BX19" i="51" s="1"/>
  <c r="AX19" i="51"/>
  <c r="BW19" i="51" s="1"/>
  <c r="AW19" i="51"/>
  <c r="BV19" i="51" s="1"/>
  <c r="AU19" i="51"/>
  <c r="BT19" i="51" s="1"/>
  <c r="AT19" i="51"/>
  <c r="BS19" i="51" s="1"/>
  <c r="AS19" i="51"/>
  <c r="BR19" i="51" s="1"/>
  <c r="AR19" i="51"/>
  <c r="BQ19" i="51" s="1"/>
  <c r="AP19" i="51"/>
  <c r="BO19" i="51" s="1"/>
  <c r="AO19" i="51"/>
  <c r="BN19" i="51" s="1"/>
  <c r="AN19" i="51"/>
  <c r="BM19" i="51" s="1"/>
  <c r="AM19" i="51"/>
  <c r="BL19" i="51" s="1"/>
  <c r="AK19" i="51"/>
  <c r="BJ19" i="51" s="1"/>
  <c r="AJ19" i="51"/>
  <c r="BI19" i="51" s="1"/>
  <c r="AI19" i="51"/>
  <c r="BH19" i="51" s="1"/>
  <c r="AH19" i="51"/>
  <c r="BG19" i="51" s="1"/>
  <c r="AF19" i="51"/>
  <c r="BE19" i="51" s="1"/>
  <c r="AE19" i="51"/>
  <c r="BD19" i="51" s="1"/>
  <c r="AD19" i="51"/>
  <c r="BC19" i="51" s="1"/>
  <c r="AC19" i="51"/>
  <c r="BB19" i="51" s="1"/>
  <c r="AZ18" i="51"/>
  <c r="BY18" i="51" s="1"/>
  <c r="AY18" i="51"/>
  <c r="BX18" i="51" s="1"/>
  <c r="AX18" i="51"/>
  <c r="BW18" i="51" s="1"/>
  <c r="AW18" i="51"/>
  <c r="BV18" i="51" s="1"/>
  <c r="AU18" i="51"/>
  <c r="BT18" i="51" s="1"/>
  <c r="AT18" i="51"/>
  <c r="BS18" i="51" s="1"/>
  <c r="AS18" i="51"/>
  <c r="BR18" i="51" s="1"/>
  <c r="AR18" i="51"/>
  <c r="BQ18" i="51" s="1"/>
  <c r="AP18" i="51"/>
  <c r="BO18" i="51" s="1"/>
  <c r="AO18" i="51"/>
  <c r="BN18" i="51" s="1"/>
  <c r="AN18" i="51"/>
  <c r="BM18" i="51" s="1"/>
  <c r="AM18" i="51"/>
  <c r="BL18" i="51" s="1"/>
  <c r="AK18" i="51"/>
  <c r="BJ18" i="51" s="1"/>
  <c r="AJ18" i="51"/>
  <c r="BI18" i="51" s="1"/>
  <c r="AI18" i="51"/>
  <c r="BH18" i="51" s="1"/>
  <c r="AH18" i="51"/>
  <c r="BG18" i="51" s="1"/>
  <c r="AF18" i="51"/>
  <c r="BE18" i="51" s="1"/>
  <c r="AE18" i="51"/>
  <c r="BD18" i="51" s="1"/>
  <c r="AD18" i="51"/>
  <c r="BC18" i="51" s="1"/>
  <c r="AC18" i="51"/>
  <c r="BB18" i="51" s="1"/>
  <c r="AZ17" i="51"/>
  <c r="BY17" i="51" s="1"/>
  <c r="AY17" i="51"/>
  <c r="BX17" i="51" s="1"/>
  <c r="AX17" i="51"/>
  <c r="BW17" i="51" s="1"/>
  <c r="AW17" i="51"/>
  <c r="BV17" i="51" s="1"/>
  <c r="AU17" i="51"/>
  <c r="BT17" i="51" s="1"/>
  <c r="AT17" i="51"/>
  <c r="BS17" i="51" s="1"/>
  <c r="AS17" i="51"/>
  <c r="BR17" i="51" s="1"/>
  <c r="AR17" i="51"/>
  <c r="BQ17" i="51" s="1"/>
  <c r="AP17" i="51"/>
  <c r="BO17" i="51" s="1"/>
  <c r="AO17" i="51"/>
  <c r="BN17" i="51" s="1"/>
  <c r="AN17" i="51"/>
  <c r="BM17" i="51" s="1"/>
  <c r="AM17" i="51"/>
  <c r="BL17" i="51" s="1"/>
  <c r="AK17" i="51"/>
  <c r="BJ17" i="51" s="1"/>
  <c r="AJ17" i="51"/>
  <c r="AI17" i="51"/>
  <c r="BH17" i="51" s="1"/>
  <c r="AH17" i="51"/>
  <c r="BG17" i="51" s="1"/>
  <c r="AF17" i="51"/>
  <c r="BE17" i="51" s="1"/>
  <c r="AE17" i="51"/>
  <c r="BD17" i="51" s="1"/>
  <c r="AD17" i="51"/>
  <c r="BC17" i="51" s="1"/>
  <c r="AC17" i="51"/>
  <c r="BB17" i="51" s="1"/>
  <c r="AZ16" i="51"/>
  <c r="BY16" i="51" s="1"/>
  <c r="AY16" i="51"/>
  <c r="BX16" i="51" s="1"/>
  <c r="AX16" i="51"/>
  <c r="BW16" i="51" s="1"/>
  <c r="AW16" i="51"/>
  <c r="BV16" i="51" s="1"/>
  <c r="AU16" i="51"/>
  <c r="BT16" i="51" s="1"/>
  <c r="AT16" i="51"/>
  <c r="BS16" i="51" s="1"/>
  <c r="AS16" i="51"/>
  <c r="BR16" i="51" s="1"/>
  <c r="AR16" i="51"/>
  <c r="BQ16" i="51" s="1"/>
  <c r="AP16" i="51"/>
  <c r="BO16" i="51" s="1"/>
  <c r="AO16" i="51"/>
  <c r="BN16" i="51" s="1"/>
  <c r="AN16" i="51"/>
  <c r="BM16" i="51" s="1"/>
  <c r="AM16" i="51"/>
  <c r="BL16" i="51" s="1"/>
  <c r="AK16" i="51"/>
  <c r="BJ16" i="51" s="1"/>
  <c r="AJ16" i="51"/>
  <c r="BI16" i="51" s="1"/>
  <c r="AI16" i="51"/>
  <c r="BH16" i="51" s="1"/>
  <c r="AH16" i="51"/>
  <c r="BG16" i="51" s="1"/>
  <c r="AF16" i="51"/>
  <c r="BE16" i="51" s="1"/>
  <c r="AE16" i="51"/>
  <c r="BD16" i="51" s="1"/>
  <c r="AD16" i="51"/>
  <c r="BC16" i="51" s="1"/>
  <c r="AC16" i="51"/>
  <c r="BB16" i="51" s="1"/>
  <c r="AZ15" i="51"/>
  <c r="BY15" i="51" s="1"/>
  <c r="AY15" i="51"/>
  <c r="BX15" i="51" s="1"/>
  <c r="AX15" i="51"/>
  <c r="BW15" i="51" s="1"/>
  <c r="AW15" i="51"/>
  <c r="BV15" i="51" s="1"/>
  <c r="AU15" i="51"/>
  <c r="BT15" i="51" s="1"/>
  <c r="AT15" i="51"/>
  <c r="AS15" i="51"/>
  <c r="BR15" i="51" s="1"/>
  <c r="AR15" i="51"/>
  <c r="BQ15" i="51" s="1"/>
  <c r="AP15" i="51"/>
  <c r="BO15" i="51" s="1"/>
  <c r="AO15" i="51"/>
  <c r="BN15" i="51" s="1"/>
  <c r="AN15" i="51"/>
  <c r="BM15" i="51" s="1"/>
  <c r="AM15" i="51"/>
  <c r="BL15" i="51" s="1"/>
  <c r="AK15" i="51"/>
  <c r="BJ15" i="51" s="1"/>
  <c r="AJ15" i="51"/>
  <c r="BI15" i="51" s="1"/>
  <c r="AI15" i="51"/>
  <c r="BH15" i="51" s="1"/>
  <c r="AH15" i="51"/>
  <c r="BG15" i="51" s="1"/>
  <c r="AF15" i="51"/>
  <c r="BE15" i="51" s="1"/>
  <c r="AE15" i="51"/>
  <c r="BD15" i="51" s="1"/>
  <c r="AD15" i="51"/>
  <c r="BC15" i="51" s="1"/>
  <c r="AC15" i="51"/>
  <c r="BB15" i="51" s="1"/>
  <c r="AZ12" i="51"/>
  <c r="BY12" i="51" s="1"/>
  <c r="AY12" i="51"/>
  <c r="BX12" i="51" s="1"/>
  <c r="AX12" i="51"/>
  <c r="BW12" i="51" s="1"/>
  <c r="AW12" i="51"/>
  <c r="BV12" i="51" s="1"/>
  <c r="AU12" i="51"/>
  <c r="BT12" i="51" s="1"/>
  <c r="AT12" i="51"/>
  <c r="BS12" i="51" s="1"/>
  <c r="AS12" i="51"/>
  <c r="BR12" i="51" s="1"/>
  <c r="AR12" i="51"/>
  <c r="BQ12" i="51" s="1"/>
  <c r="AP12" i="51"/>
  <c r="BO12" i="51" s="1"/>
  <c r="AO12" i="51"/>
  <c r="BN12" i="51" s="1"/>
  <c r="AN12" i="51"/>
  <c r="BM12" i="51" s="1"/>
  <c r="AM12" i="51"/>
  <c r="BL12" i="51" s="1"/>
  <c r="AK12" i="51"/>
  <c r="BJ12" i="51" s="1"/>
  <c r="AJ12" i="51"/>
  <c r="BI12" i="51" s="1"/>
  <c r="AI12" i="51"/>
  <c r="BH12" i="51" s="1"/>
  <c r="AH12" i="51"/>
  <c r="BG12" i="51" s="1"/>
  <c r="AF12" i="51"/>
  <c r="BE12" i="51" s="1"/>
  <c r="AE12" i="51"/>
  <c r="AD12" i="51"/>
  <c r="BC12" i="51" s="1"/>
  <c r="AC12" i="51"/>
  <c r="BB12" i="51" s="1"/>
  <c r="AZ11" i="51"/>
  <c r="BY11" i="51" s="1"/>
  <c r="AY11" i="51"/>
  <c r="BX11" i="51" s="1"/>
  <c r="AX11" i="51"/>
  <c r="BW11" i="51" s="1"/>
  <c r="AW11" i="51"/>
  <c r="BV11" i="51" s="1"/>
  <c r="AU11" i="51"/>
  <c r="BT11" i="51" s="1"/>
  <c r="AT11" i="51"/>
  <c r="BS11" i="51" s="1"/>
  <c r="AS11" i="51"/>
  <c r="BR11" i="51" s="1"/>
  <c r="AR11" i="51"/>
  <c r="BQ11" i="51" s="1"/>
  <c r="AP11" i="51"/>
  <c r="BO11" i="51" s="1"/>
  <c r="AO11" i="51"/>
  <c r="BN11" i="51" s="1"/>
  <c r="AN11" i="51"/>
  <c r="BM11" i="51" s="1"/>
  <c r="AM11" i="51"/>
  <c r="BL11" i="51" s="1"/>
  <c r="AK11" i="51"/>
  <c r="BJ11" i="51" s="1"/>
  <c r="AJ11" i="51"/>
  <c r="BI11" i="51" s="1"/>
  <c r="AI11" i="51"/>
  <c r="BH11" i="51" s="1"/>
  <c r="AH11" i="51"/>
  <c r="BG11" i="51" s="1"/>
  <c r="AF11" i="51"/>
  <c r="BE11" i="51" s="1"/>
  <c r="AE11" i="51"/>
  <c r="BD11" i="51" s="1"/>
  <c r="AD11" i="51"/>
  <c r="BC11" i="51" s="1"/>
  <c r="AC11" i="51"/>
  <c r="BB11" i="51" s="1"/>
  <c r="AZ10" i="51"/>
  <c r="BY10" i="51" s="1"/>
  <c r="AY10" i="51"/>
  <c r="BX10" i="51" s="1"/>
  <c r="AX10" i="51"/>
  <c r="BW10" i="51" s="1"/>
  <c r="AW10" i="51"/>
  <c r="BV10" i="51" s="1"/>
  <c r="AU10" i="51"/>
  <c r="BT10" i="51" s="1"/>
  <c r="AT10" i="51"/>
  <c r="BS10" i="51" s="1"/>
  <c r="AS10" i="51"/>
  <c r="BR10" i="51" s="1"/>
  <c r="AR10" i="51"/>
  <c r="BQ10" i="51" s="1"/>
  <c r="AP10" i="51"/>
  <c r="BO10" i="51" s="1"/>
  <c r="AO10" i="51"/>
  <c r="AN10" i="51"/>
  <c r="BM10" i="51" s="1"/>
  <c r="AM10" i="51"/>
  <c r="BL10" i="51" s="1"/>
  <c r="AK10" i="51"/>
  <c r="BJ10" i="51" s="1"/>
  <c r="AJ10" i="51"/>
  <c r="BI10" i="51" s="1"/>
  <c r="AI10" i="51"/>
  <c r="BH10" i="51" s="1"/>
  <c r="AH10" i="51"/>
  <c r="BG10" i="51" s="1"/>
  <c r="AF10" i="51"/>
  <c r="BE10" i="51" s="1"/>
  <c r="AE10" i="51"/>
  <c r="BD10" i="51" s="1"/>
  <c r="AD10" i="51"/>
  <c r="BC10" i="51" s="1"/>
  <c r="AC10" i="51"/>
  <c r="BB10" i="51" s="1"/>
  <c r="AZ9" i="51"/>
  <c r="BY9" i="51" s="1"/>
  <c r="AY9" i="51"/>
  <c r="BX9" i="51" s="1"/>
  <c r="AX9" i="51"/>
  <c r="BW9" i="51" s="1"/>
  <c r="AW9" i="51"/>
  <c r="BV9" i="51" s="1"/>
  <c r="AU9" i="51"/>
  <c r="BT9" i="51" s="1"/>
  <c r="AT9" i="51"/>
  <c r="BS9" i="51" s="1"/>
  <c r="AS9" i="51"/>
  <c r="BR9" i="51" s="1"/>
  <c r="AR9" i="51"/>
  <c r="BQ9" i="51" s="1"/>
  <c r="AP9" i="51"/>
  <c r="BO9" i="51" s="1"/>
  <c r="AO9" i="51"/>
  <c r="BN9" i="51" s="1"/>
  <c r="AN9" i="51"/>
  <c r="BM9" i="51" s="1"/>
  <c r="AM9" i="51"/>
  <c r="BL9" i="51" s="1"/>
  <c r="AK9" i="51"/>
  <c r="BJ9" i="51" s="1"/>
  <c r="AJ9" i="51"/>
  <c r="BI9" i="51" s="1"/>
  <c r="AI9" i="51"/>
  <c r="BH9" i="51" s="1"/>
  <c r="AH9" i="51"/>
  <c r="BG9" i="51" s="1"/>
  <c r="AF9" i="51"/>
  <c r="BE9" i="51" s="1"/>
  <c r="AE9" i="51"/>
  <c r="BD9" i="51" s="1"/>
  <c r="AD9" i="51"/>
  <c r="BC9" i="51" s="1"/>
  <c r="AC9" i="51"/>
  <c r="BB9" i="51" s="1"/>
  <c r="AZ8" i="51"/>
  <c r="BY8" i="51" s="1"/>
  <c r="AY8" i="51"/>
  <c r="AX8" i="51"/>
  <c r="BW8" i="51" s="1"/>
  <c r="AW8" i="51"/>
  <c r="BV8" i="51" s="1"/>
  <c r="AU8" i="51"/>
  <c r="BT8" i="51" s="1"/>
  <c r="AT8" i="51"/>
  <c r="BS8" i="51" s="1"/>
  <c r="AS8" i="51"/>
  <c r="BR8" i="51" s="1"/>
  <c r="AR8" i="51"/>
  <c r="BQ8" i="51" s="1"/>
  <c r="AP8" i="51"/>
  <c r="BO8" i="51" s="1"/>
  <c r="AO8" i="51"/>
  <c r="BN8" i="51" s="1"/>
  <c r="AN8" i="51"/>
  <c r="BM8" i="51" s="1"/>
  <c r="AM8" i="51"/>
  <c r="BL8" i="51" s="1"/>
  <c r="AK8" i="51"/>
  <c r="BJ8" i="51" s="1"/>
  <c r="AJ8" i="51"/>
  <c r="BI8" i="51" s="1"/>
  <c r="AI8" i="51"/>
  <c r="BH8" i="51" s="1"/>
  <c r="AH8" i="51"/>
  <c r="BG8" i="51" s="1"/>
  <c r="AF8" i="51"/>
  <c r="BE8" i="51" s="1"/>
  <c r="AE8" i="51"/>
  <c r="BD8" i="51" s="1"/>
  <c r="AD8" i="51"/>
  <c r="BC8" i="51" s="1"/>
  <c r="AC8" i="51"/>
  <c r="BB8" i="51" s="1"/>
  <c r="AZ7" i="51"/>
  <c r="BY7" i="51" s="1"/>
  <c r="AY7" i="51"/>
  <c r="BX7" i="51" s="1"/>
  <c r="AX7" i="51"/>
  <c r="BW7" i="51" s="1"/>
  <c r="AW7" i="51"/>
  <c r="BV7" i="51" s="1"/>
  <c r="AU7" i="51"/>
  <c r="BT7" i="51" s="1"/>
  <c r="AT7" i="51"/>
  <c r="BS7" i="51" s="1"/>
  <c r="AS7" i="51"/>
  <c r="BR7" i="51" s="1"/>
  <c r="AR7" i="51"/>
  <c r="BQ7" i="51" s="1"/>
  <c r="AP7" i="51"/>
  <c r="BO7" i="51" s="1"/>
  <c r="AO7" i="51"/>
  <c r="BN7" i="51" s="1"/>
  <c r="AN7" i="51"/>
  <c r="BM7" i="51" s="1"/>
  <c r="AM7" i="51"/>
  <c r="BL7" i="51" s="1"/>
  <c r="AK7" i="51"/>
  <c r="BJ7" i="51" s="1"/>
  <c r="AJ7" i="51"/>
  <c r="AI7" i="51"/>
  <c r="BH7" i="51" s="1"/>
  <c r="AH7" i="51"/>
  <c r="BG7" i="51" s="1"/>
  <c r="AF7" i="51"/>
  <c r="BE7" i="51" s="1"/>
  <c r="AE7" i="51"/>
  <c r="BD7" i="51" s="1"/>
  <c r="AD7" i="51"/>
  <c r="BC7" i="51" s="1"/>
  <c r="AC7" i="51"/>
  <c r="BB7" i="51" s="1"/>
  <c r="AZ6" i="51"/>
  <c r="BY6" i="51" s="1"/>
  <c r="AY6" i="51"/>
  <c r="BX6" i="51" s="1"/>
  <c r="AX6" i="51"/>
  <c r="BW6" i="51" s="1"/>
  <c r="AW6" i="51"/>
  <c r="BV6" i="51" s="1"/>
  <c r="AU6" i="51"/>
  <c r="BT6" i="51" s="1"/>
  <c r="AT6" i="51"/>
  <c r="BS6" i="51" s="1"/>
  <c r="AS6" i="51"/>
  <c r="BR6" i="51" s="1"/>
  <c r="AR6" i="51"/>
  <c r="BQ6" i="51" s="1"/>
  <c r="AP6" i="51"/>
  <c r="BO6" i="51" s="1"/>
  <c r="AO6" i="51"/>
  <c r="BN6" i="51" s="1"/>
  <c r="AN6" i="51"/>
  <c r="BM6" i="51" s="1"/>
  <c r="AM6" i="51"/>
  <c r="BL6" i="51" s="1"/>
  <c r="AK6" i="51"/>
  <c r="BJ6" i="51" s="1"/>
  <c r="AJ6" i="51"/>
  <c r="BI6" i="51" s="1"/>
  <c r="AI6" i="51"/>
  <c r="BH6" i="51" s="1"/>
  <c r="AH6" i="51"/>
  <c r="BG6" i="51" s="1"/>
  <c r="AF6" i="51"/>
  <c r="BE6" i="51" s="1"/>
  <c r="AE6" i="51"/>
  <c r="BD6" i="51" s="1"/>
  <c r="AD6" i="51"/>
  <c r="BC6" i="51" s="1"/>
  <c r="AC6" i="51"/>
  <c r="BB6" i="51" s="1"/>
  <c r="AZ21" i="50"/>
  <c r="BY21" i="50" s="1"/>
  <c r="AY21" i="50"/>
  <c r="BX21" i="50" s="1"/>
  <c r="AX21" i="50"/>
  <c r="BW21" i="50" s="1"/>
  <c r="AW21" i="50"/>
  <c r="BV21" i="50" s="1"/>
  <c r="AU21" i="50"/>
  <c r="BT21" i="50" s="1"/>
  <c r="AT21" i="50"/>
  <c r="BS21" i="50" s="1"/>
  <c r="AS21" i="50"/>
  <c r="BR21" i="50" s="1"/>
  <c r="AR21" i="50"/>
  <c r="BQ21" i="50" s="1"/>
  <c r="AP21" i="50"/>
  <c r="BO21" i="50" s="1"/>
  <c r="AO21" i="50"/>
  <c r="BN21" i="50" s="1"/>
  <c r="AN21" i="50"/>
  <c r="BM21" i="50" s="1"/>
  <c r="AM21" i="50"/>
  <c r="BL21" i="50" s="1"/>
  <c r="AK21" i="50"/>
  <c r="BJ21" i="50" s="1"/>
  <c r="AJ21" i="50"/>
  <c r="BI21" i="50" s="1"/>
  <c r="AI21" i="50"/>
  <c r="BH21" i="50" s="1"/>
  <c r="AH21" i="50"/>
  <c r="BG21" i="50" s="1"/>
  <c r="AF21" i="50"/>
  <c r="BE21" i="50" s="1"/>
  <c r="AE21" i="50"/>
  <c r="BD21" i="50" s="1"/>
  <c r="AD21" i="50"/>
  <c r="BC21" i="50" s="1"/>
  <c r="AC21" i="50"/>
  <c r="BB21" i="50" s="1"/>
  <c r="AZ20" i="50"/>
  <c r="BY20" i="50" s="1"/>
  <c r="AY20" i="50"/>
  <c r="BX20" i="50" s="1"/>
  <c r="AX20" i="50"/>
  <c r="BW20" i="50" s="1"/>
  <c r="AW20" i="50"/>
  <c r="BV20" i="50" s="1"/>
  <c r="AU20" i="50"/>
  <c r="BT20" i="50" s="1"/>
  <c r="AT20" i="50"/>
  <c r="BS20" i="50" s="1"/>
  <c r="AS20" i="50"/>
  <c r="BR20" i="50" s="1"/>
  <c r="AR20" i="50"/>
  <c r="BQ20" i="50" s="1"/>
  <c r="AP20" i="50"/>
  <c r="BO20" i="50" s="1"/>
  <c r="AO20" i="50"/>
  <c r="BN20" i="50" s="1"/>
  <c r="AN20" i="50"/>
  <c r="BM20" i="50" s="1"/>
  <c r="AM20" i="50"/>
  <c r="BL20" i="50" s="1"/>
  <c r="AK20" i="50"/>
  <c r="BJ20" i="50" s="1"/>
  <c r="AJ20" i="50"/>
  <c r="BI20" i="50" s="1"/>
  <c r="AI20" i="50"/>
  <c r="BH20" i="50" s="1"/>
  <c r="AH20" i="50"/>
  <c r="BG20" i="50" s="1"/>
  <c r="AF20" i="50"/>
  <c r="BE20" i="50" s="1"/>
  <c r="AE20" i="50"/>
  <c r="BD20" i="50" s="1"/>
  <c r="AD20" i="50"/>
  <c r="BC20" i="50" s="1"/>
  <c r="AC20" i="50"/>
  <c r="BB20" i="50" s="1"/>
  <c r="AZ19" i="50"/>
  <c r="BY19" i="50" s="1"/>
  <c r="AY19" i="50"/>
  <c r="BX19" i="50" s="1"/>
  <c r="AX19" i="50"/>
  <c r="BW19" i="50" s="1"/>
  <c r="AW19" i="50"/>
  <c r="BV19" i="50" s="1"/>
  <c r="AU19" i="50"/>
  <c r="BT19" i="50" s="1"/>
  <c r="AT19" i="50"/>
  <c r="BS19" i="50" s="1"/>
  <c r="AS19" i="50"/>
  <c r="BR19" i="50" s="1"/>
  <c r="AR19" i="50"/>
  <c r="BQ19" i="50" s="1"/>
  <c r="AP19" i="50"/>
  <c r="BO19" i="50" s="1"/>
  <c r="AO19" i="50"/>
  <c r="BN19" i="50" s="1"/>
  <c r="AN19" i="50"/>
  <c r="BM19" i="50" s="1"/>
  <c r="AM19" i="50"/>
  <c r="BL19" i="50" s="1"/>
  <c r="AK19" i="50"/>
  <c r="BJ19" i="50" s="1"/>
  <c r="AJ19" i="50"/>
  <c r="BI19" i="50" s="1"/>
  <c r="AI19" i="50"/>
  <c r="BH19" i="50" s="1"/>
  <c r="AH19" i="50"/>
  <c r="BG19" i="50" s="1"/>
  <c r="AF19" i="50"/>
  <c r="BE19" i="50" s="1"/>
  <c r="AE19" i="50"/>
  <c r="BD19" i="50" s="1"/>
  <c r="AD19" i="50"/>
  <c r="BC19" i="50" s="1"/>
  <c r="AC19" i="50"/>
  <c r="BB19" i="50" s="1"/>
  <c r="AZ18" i="50"/>
  <c r="BY18" i="50" s="1"/>
  <c r="AY18" i="50"/>
  <c r="BX18" i="50" s="1"/>
  <c r="AX18" i="50"/>
  <c r="BW18" i="50" s="1"/>
  <c r="AW18" i="50"/>
  <c r="BV18" i="50" s="1"/>
  <c r="AU18" i="50"/>
  <c r="BT18" i="50" s="1"/>
  <c r="AT18" i="50"/>
  <c r="BS18" i="50" s="1"/>
  <c r="AS18" i="50"/>
  <c r="BR18" i="50" s="1"/>
  <c r="AR18" i="50"/>
  <c r="BQ18" i="50" s="1"/>
  <c r="AP18" i="50"/>
  <c r="BO18" i="50" s="1"/>
  <c r="AO18" i="50"/>
  <c r="BN18" i="50" s="1"/>
  <c r="AN18" i="50"/>
  <c r="BM18" i="50" s="1"/>
  <c r="AM18" i="50"/>
  <c r="BL18" i="50" s="1"/>
  <c r="AK18" i="50"/>
  <c r="BJ18" i="50" s="1"/>
  <c r="AJ18" i="50"/>
  <c r="BI18" i="50" s="1"/>
  <c r="AI18" i="50"/>
  <c r="BH18" i="50" s="1"/>
  <c r="AH18" i="50"/>
  <c r="BG18" i="50" s="1"/>
  <c r="AF18" i="50"/>
  <c r="BE18" i="50" s="1"/>
  <c r="AE18" i="50"/>
  <c r="BD18" i="50" s="1"/>
  <c r="AD18" i="50"/>
  <c r="BC18" i="50" s="1"/>
  <c r="AC18" i="50"/>
  <c r="BB18" i="50" s="1"/>
  <c r="AZ17" i="50"/>
  <c r="BY17" i="50" s="1"/>
  <c r="AY17" i="50"/>
  <c r="BX17" i="50" s="1"/>
  <c r="AX17" i="50"/>
  <c r="BW17" i="50" s="1"/>
  <c r="AW17" i="50"/>
  <c r="BV17" i="50" s="1"/>
  <c r="AU17" i="50"/>
  <c r="BT17" i="50" s="1"/>
  <c r="AT17" i="50"/>
  <c r="BS17" i="50" s="1"/>
  <c r="AS17" i="50"/>
  <c r="BR17" i="50" s="1"/>
  <c r="AR17" i="50"/>
  <c r="BQ17" i="50" s="1"/>
  <c r="AP17" i="50"/>
  <c r="BO17" i="50" s="1"/>
  <c r="AO17" i="50"/>
  <c r="BN17" i="50" s="1"/>
  <c r="AN17" i="50"/>
  <c r="BM17" i="50" s="1"/>
  <c r="AM17" i="50"/>
  <c r="BL17" i="50" s="1"/>
  <c r="AK17" i="50"/>
  <c r="BJ17" i="50" s="1"/>
  <c r="AJ17" i="50"/>
  <c r="BI17" i="50" s="1"/>
  <c r="AI17" i="50"/>
  <c r="BH17" i="50" s="1"/>
  <c r="AH17" i="50"/>
  <c r="BG17" i="50" s="1"/>
  <c r="AF17" i="50"/>
  <c r="BE17" i="50" s="1"/>
  <c r="AE17" i="50"/>
  <c r="BD17" i="50" s="1"/>
  <c r="AD17" i="50"/>
  <c r="BC17" i="50" s="1"/>
  <c r="AC17" i="50"/>
  <c r="BB17" i="50" s="1"/>
  <c r="AZ16" i="50"/>
  <c r="BY16" i="50" s="1"/>
  <c r="AY16" i="50"/>
  <c r="BX16" i="50" s="1"/>
  <c r="AX16" i="50"/>
  <c r="BW16" i="50" s="1"/>
  <c r="AW16" i="50"/>
  <c r="BV16" i="50" s="1"/>
  <c r="AU16" i="50"/>
  <c r="BT16" i="50" s="1"/>
  <c r="AT16" i="50"/>
  <c r="BS16" i="50" s="1"/>
  <c r="AS16" i="50"/>
  <c r="BR16" i="50" s="1"/>
  <c r="AR16" i="50"/>
  <c r="BQ16" i="50" s="1"/>
  <c r="AP16" i="50"/>
  <c r="BO16" i="50" s="1"/>
  <c r="AO16" i="50"/>
  <c r="BN16" i="50" s="1"/>
  <c r="AN16" i="50"/>
  <c r="BM16" i="50" s="1"/>
  <c r="AM16" i="50"/>
  <c r="BL16" i="50" s="1"/>
  <c r="AK16" i="50"/>
  <c r="BJ16" i="50" s="1"/>
  <c r="AJ16" i="50"/>
  <c r="BI16" i="50" s="1"/>
  <c r="AI16" i="50"/>
  <c r="BH16" i="50" s="1"/>
  <c r="AH16" i="50"/>
  <c r="BG16" i="50" s="1"/>
  <c r="AF16" i="50"/>
  <c r="BE16" i="50" s="1"/>
  <c r="AE16" i="50"/>
  <c r="BD16" i="50" s="1"/>
  <c r="AD16" i="50"/>
  <c r="BC16" i="50" s="1"/>
  <c r="AC16" i="50"/>
  <c r="BB16" i="50" s="1"/>
  <c r="AZ15" i="50"/>
  <c r="BY15" i="50" s="1"/>
  <c r="AY15" i="50"/>
  <c r="BX15" i="50" s="1"/>
  <c r="AX15" i="50"/>
  <c r="BW15" i="50" s="1"/>
  <c r="AW15" i="50"/>
  <c r="BV15" i="50" s="1"/>
  <c r="AU15" i="50"/>
  <c r="BT15" i="50" s="1"/>
  <c r="AT15" i="50"/>
  <c r="BS15" i="50" s="1"/>
  <c r="AS15" i="50"/>
  <c r="BR15" i="50" s="1"/>
  <c r="AR15" i="50"/>
  <c r="BQ15" i="50" s="1"/>
  <c r="AP15" i="50"/>
  <c r="BO15" i="50" s="1"/>
  <c r="AO15" i="50"/>
  <c r="BN15" i="50" s="1"/>
  <c r="AN15" i="50"/>
  <c r="BM15" i="50" s="1"/>
  <c r="AM15" i="50"/>
  <c r="BL15" i="50" s="1"/>
  <c r="AK15" i="50"/>
  <c r="BJ15" i="50" s="1"/>
  <c r="AJ15" i="50"/>
  <c r="BI15" i="50" s="1"/>
  <c r="AI15" i="50"/>
  <c r="BH15" i="50" s="1"/>
  <c r="AH15" i="50"/>
  <c r="BG15" i="50" s="1"/>
  <c r="AF15" i="50"/>
  <c r="BE15" i="50" s="1"/>
  <c r="AE15" i="50"/>
  <c r="BD15" i="50" s="1"/>
  <c r="AD15" i="50"/>
  <c r="BC15" i="50" s="1"/>
  <c r="AC15" i="50"/>
  <c r="BB15" i="50" s="1"/>
  <c r="AZ12" i="50"/>
  <c r="BY12" i="50" s="1"/>
  <c r="AY12" i="50"/>
  <c r="BX12" i="50" s="1"/>
  <c r="AX12" i="50"/>
  <c r="BW12" i="50" s="1"/>
  <c r="AW12" i="50"/>
  <c r="BV12" i="50" s="1"/>
  <c r="AU12" i="50"/>
  <c r="BT12" i="50" s="1"/>
  <c r="AT12" i="50"/>
  <c r="BS12" i="50" s="1"/>
  <c r="AS12" i="50"/>
  <c r="BR12" i="50" s="1"/>
  <c r="AR12" i="50"/>
  <c r="BQ12" i="50" s="1"/>
  <c r="AP12" i="50"/>
  <c r="BO12" i="50" s="1"/>
  <c r="AO12" i="50"/>
  <c r="BN12" i="50" s="1"/>
  <c r="AN12" i="50"/>
  <c r="BM12" i="50" s="1"/>
  <c r="AM12" i="50"/>
  <c r="BL12" i="50" s="1"/>
  <c r="AK12" i="50"/>
  <c r="BJ12" i="50" s="1"/>
  <c r="AJ12" i="50"/>
  <c r="BI12" i="50" s="1"/>
  <c r="AI12" i="50"/>
  <c r="BH12" i="50" s="1"/>
  <c r="AH12" i="50"/>
  <c r="BG12" i="50" s="1"/>
  <c r="AF12" i="50"/>
  <c r="BE12" i="50" s="1"/>
  <c r="AE12" i="50"/>
  <c r="BD12" i="50" s="1"/>
  <c r="AD12" i="50"/>
  <c r="BC12" i="50" s="1"/>
  <c r="AC12" i="50"/>
  <c r="BB12" i="50" s="1"/>
  <c r="AZ11" i="50"/>
  <c r="BY11" i="50" s="1"/>
  <c r="AY11" i="50"/>
  <c r="BX11" i="50" s="1"/>
  <c r="AX11" i="50"/>
  <c r="BW11" i="50" s="1"/>
  <c r="AW11" i="50"/>
  <c r="BV11" i="50" s="1"/>
  <c r="AU11" i="50"/>
  <c r="BT11" i="50" s="1"/>
  <c r="AT11" i="50"/>
  <c r="BS11" i="50" s="1"/>
  <c r="AS11" i="50"/>
  <c r="BR11" i="50" s="1"/>
  <c r="AR11" i="50"/>
  <c r="BQ11" i="50" s="1"/>
  <c r="AP11" i="50"/>
  <c r="BO11" i="50" s="1"/>
  <c r="AO11" i="50"/>
  <c r="BN11" i="50" s="1"/>
  <c r="AN11" i="50"/>
  <c r="BM11" i="50" s="1"/>
  <c r="AM11" i="50"/>
  <c r="BL11" i="50" s="1"/>
  <c r="AK11" i="50"/>
  <c r="BJ11" i="50" s="1"/>
  <c r="AJ11" i="50"/>
  <c r="BI11" i="50" s="1"/>
  <c r="AI11" i="50"/>
  <c r="BH11" i="50" s="1"/>
  <c r="AH11" i="50"/>
  <c r="BG11" i="50" s="1"/>
  <c r="AF11" i="50"/>
  <c r="BE11" i="50" s="1"/>
  <c r="AE11" i="50"/>
  <c r="BD11" i="50" s="1"/>
  <c r="AD11" i="50"/>
  <c r="BC11" i="50" s="1"/>
  <c r="AC11" i="50"/>
  <c r="BB11" i="50" s="1"/>
  <c r="AZ10" i="50"/>
  <c r="BY10" i="50" s="1"/>
  <c r="AY10" i="50"/>
  <c r="BX10" i="50" s="1"/>
  <c r="AX10" i="50"/>
  <c r="BW10" i="50" s="1"/>
  <c r="AW10" i="50"/>
  <c r="BV10" i="50" s="1"/>
  <c r="AU10" i="50"/>
  <c r="BT10" i="50" s="1"/>
  <c r="AT10" i="50"/>
  <c r="BS10" i="50" s="1"/>
  <c r="AS10" i="50"/>
  <c r="BR10" i="50" s="1"/>
  <c r="AR10" i="50"/>
  <c r="BQ10" i="50" s="1"/>
  <c r="AP10" i="50"/>
  <c r="BO10" i="50" s="1"/>
  <c r="AO10" i="50"/>
  <c r="BN10" i="50" s="1"/>
  <c r="AN10" i="50"/>
  <c r="BM10" i="50" s="1"/>
  <c r="AM10" i="50"/>
  <c r="BL10" i="50" s="1"/>
  <c r="AK10" i="50"/>
  <c r="BJ10" i="50" s="1"/>
  <c r="AJ10" i="50"/>
  <c r="BI10" i="50" s="1"/>
  <c r="AI10" i="50"/>
  <c r="BH10" i="50" s="1"/>
  <c r="AH10" i="50"/>
  <c r="BG10" i="50" s="1"/>
  <c r="AF10" i="50"/>
  <c r="BE10" i="50" s="1"/>
  <c r="AE10" i="50"/>
  <c r="BD10" i="50" s="1"/>
  <c r="AD10" i="50"/>
  <c r="BC10" i="50" s="1"/>
  <c r="AC10" i="50"/>
  <c r="BB10" i="50" s="1"/>
  <c r="AZ9" i="50"/>
  <c r="BY9" i="50" s="1"/>
  <c r="AY9" i="50"/>
  <c r="BX9" i="50" s="1"/>
  <c r="AX9" i="50"/>
  <c r="BW9" i="50" s="1"/>
  <c r="AW9" i="50"/>
  <c r="BV9" i="50" s="1"/>
  <c r="AU9" i="50"/>
  <c r="BT9" i="50" s="1"/>
  <c r="AT9" i="50"/>
  <c r="BS9" i="50" s="1"/>
  <c r="AS9" i="50"/>
  <c r="BR9" i="50" s="1"/>
  <c r="AR9" i="50"/>
  <c r="BQ9" i="50" s="1"/>
  <c r="AP9" i="50"/>
  <c r="BO9" i="50" s="1"/>
  <c r="AO9" i="50"/>
  <c r="BN9" i="50" s="1"/>
  <c r="AN9" i="50"/>
  <c r="BM9" i="50" s="1"/>
  <c r="AM9" i="50"/>
  <c r="BL9" i="50" s="1"/>
  <c r="AK9" i="50"/>
  <c r="BJ9" i="50" s="1"/>
  <c r="AJ9" i="50"/>
  <c r="BI9" i="50" s="1"/>
  <c r="AI9" i="50"/>
  <c r="BH9" i="50" s="1"/>
  <c r="AH9" i="50"/>
  <c r="BG9" i="50" s="1"/>
  <c r="AF9" i="50"/>
  <c r="BE9" i="50" s="1"/>
  <c r="AE9" i="50"/>
  <c r="BD9" i="50" s="1"/>
  <c r="AD9" i="50"/>
  <c r="BC9" i="50" s="1"/>
  <c r="AC9" i="50"/>
  <c r="BB9" i="50" s="1"/>
  <c r="AZ8" i="50"/>
  <c r="BY8" i="50" s="1"/>
  <c r="AY8" i="50"/>
  <c r="BX8" i="50" s="1"/>
  <c r="AX8" i="50"/>
  <c r="BW8" i="50" s="1"/>
  <c r="AW8" i="50"/>
  <c r="BV8" i="50" s="1"/>
  <c r="AU8" i="50"/>
  <c r="BT8" i="50" s="1"/>
  <c r="AT8" i="50"/>
  <c r="BS8" i="50" s="1"/>
  <c r="AS8" i="50"/>
  <c r="BR8" i="50" s="1"/>
  <c r="AR8" i="50"/>
  <c r="BQ8" i="50" s="1"/>
  <c r="AP8" i="50"/>
  <c r="BO8" i="50" s="1"/>
  <c r="AO8" i="50"/>
  <c r="BN8" i="50" s="1"/>
  <c r="AN8" i="50"/>
  <c r="BM8" i="50" s="1"/>
  <c r="AM8" i="50"/>
  <c r="BL8" i="50" s="1"/>
  <c r="AK8" i="50"/>
  <c r="BJ8" i="50" s="1"/>
  <c r="AJ8" i="50"/>
  <c r="BI8" i="50" s="1"/>
  <c r="AI8" i="50"/>
  <c r="BH8" i="50" s="1"/>
  <c r="AH8" i="50"/>
  <c r="BG8" i="50" s="1"/>
  <c r="AF8" i="50"/>
  <c r="BE8" i="50" s="1"/>
  <c r="AE8" i="50"/>
  <c r="BD8" i="50" s="1"/>
  <c r="AD8" i="50"/>
  <c r="BC8" i="50" s="1"/>
  <c r="AC8" i="50"/>
  <c r="BB8" i="50" s="1"/>
  <c r="AZ7" i="50"/>
  <c r="BY7" i="50" s="1"/>
  <c r="AY7" i="50"/>
  <c r="BX7" i="50" s="1"/>
  <c r="AX7" i="50"/>
  <c r="BW7" i="50" s="1"/>
  <c r="AW7" i="50"/>
  <c r="BV7" i="50" s="1"/>
  <c r="AU7" i="50"/>
  <c r="BT7" i="50" s="1"/>
  <c r="AT7" i="50"/>
  <c r="BS7" i="50" s="1"/>
  <c r="AS7" i="50"/>
  <c r="BR7" i="50" s="1"/>
  <c r="AR7" i="50"/>
  <c r="BQ7" i="50" s="1"/>
  <c r="AP7" i="50"/>
  <c r="BO7" i="50" s="1"/>
  <c r="AO7" i="50"/>
  <c r="BN7" i="50" s="1"/>
  <c r="AN7" i="50"/>
  <c r="BM7" i="50" s="1"/>
  <c r="AM7" i="50"/>
  <c r="BL7" i="50" s="1"/>
  <c r="AK7" i="50"/>
  <c r="BJ7" i="50" s="1"/>
  <c r="AJ7" i="50"/>
  <c r="BI7" i="50" s="1"/>
  <c r="AI7" i="50"/>
  <c r="BH7" i="50" s="1"/>
  <c r="AH7" i="50"/>
  <c r="BG7" i="50" s="1"/>
  <c r="AF7" i="50"/>
  <c r="BE7" i="50" s="1"/>
  <c r="AE7" i="50"/>
  <c r="BD7" i="50" s="1"/>
  <c r="AD7" i="50"/>
  <c r="BC7" i="50" s="1"/>
  <c r="AC7" i="50"/>
  <c r="BB7" i="50" s="1"/>
  <c r="AZ6" i="50"/>
  <c r="BY6" i="50" s="1"/>
  <c r="AY6" i="50"/>
  <c r="BX6" i="50" s="1"/>
  <c r="AX6" i="50"/>
  <c r="BW6" i="50" s="1"/>
  <c r="AW6" i="50"/>
  <c r="BV6" i="50" s="1"/>
  <c r="AU6" i="50"/>
  <c r="BT6" i="50" s="1"/>
  <c r="AT6" i="50"/>
  <c r="BS6" i="50" s="1"/>
  <c r="AS6" i="50"/>
  <c r="BR6" i="50" s="1"/>
  <c r="AR6" i="50"/>
  <c r="BQ6" i="50" s="1"/>
  <c r="AP6" i="50"/>
  <c r="BO6" i="50" s="1"/>
  <c r="AO6" i="50"/>
  <c r="BN6" i="50" s="1"/>
  <c r="AN6" i="50"/>
  <c r="BM6" i="50" s="1"/>
  <c r="AM6" i="50"/>
  <c r="BL6" i="50" s="1"/>
  <c r="AK6" i="50"/>
  <c r="BJ6" i="50" s="1"/>
  <c r="AJ6" i="50"/>
  <c r="BI6" i="50" s="1"/>
  <c r="AI6" i="50"/>
  <c r="BH6" i="50" s="1"/>
  <c r="AH6" i="50"/>
  <c r="BG6" i="50" s="1"/>
  <c r="AF6" i="50"/>
  <c r="BE6" i="50" s="1"/>
  <c r="AE6" i="50"/>
  <c r="BD6" i="50" s="1"/>
  <c r="AD6" i="50"/>
  <c r="BC6" i="50" s="1"/>
  <c r="AC6" i="50"/>
  <c r="BB6" i="50" s="1"/>
  <c r="AZ21" i="49"/>
  <c r="BY21" i="49" s="1"/>
  <c r="AY21" i="49"/>
  <c r="BX21" i="49" s="1"/>
  <c r="AX21" i="49"/>
  <c r="BW21" i="49" s="1"/>
  <c r="AW21" i="49"/>
  <c r="BV21" i="49" s="1"/>
  <c r="AU21" i="49"/>
  <c r="BT21" i="49" s="1"/>
  <c r="AT21" i="49"/>
  <c r="BS21" i="49" s="1"/>
  <c r="AS21" i="49"/>
  <c r="BR21" i="49" s="1"/>
  <c r="AR21" i="49"/>
  <c r="BQ21" i="49" s="1"/>
  <c r="AP21" i="49"/>
  <c r="BO21" i="49" s="1"/>
  <c r="AO21" i="49"/>
  <c r="BN21" i="49" s="1"/>
  <c r="AN21" i="49"/>
  <c r="BM21" i="49" s="1"/>
  <c r="AM21" i="49"/>
  <c r="BL21" i="49" s="1"/>
  <c r="AK21" i="49"/>
  <c r="BJ21" i="49" s="1"/>
  <c r="AJ21" i="49"/>
  <c r="BI21" i="49" s="1"/>
  <c r="AI21" i="49"/>
  <c r="BH21" i="49" s="1"/>
  <c r="AH21" i="49"/>
  <c r="BG21" i="49" s="1"/>
  <c r="AF21" i="49"/>
  <c r="BE21" i="49" s="1"/>
  <c r="AE21" i="49"/>
  <c r="BD21" i="49" s="1"/>
  <c r="AD21" i="49"/>
  <c r="BC21" i="49" s="1"/>
  <c r="AC21" i="49"/>
  <c r="BB21" i="49" s="1"/>
  <c r="AZ20" i="49"/>
  <c r="BY20" i="49" s="1"/>
  <c r="AY20" i="49"/>
  <c r="BX20" i="49" s="1"/>
  <c r="AX20" i="49"/>
  <c r="BW20" i="49" s="1"/>
  <c r="AW20" i="49"/>
  <c r="BV20" i="49" s="1"/>
  <c r="AU20" i="49"/>
  <c r="BT20" i="49" s="1"/>
  <c r="AT20" i="49"/>
  <c r="BS20" i="49" s="1"/>
  <c r="AS20" i="49"/>
  <c r="BR20" i="49" s="1"/>
  <c r="AR20" i="49"/>
  <c r="BQ20" i="49" s="1"/>
  <c r="AP20" i="49"/>
  <c r="BO20" i="49" s="1"/>
  <c r="AO20" i="49"/>
  <c r="BN20" i="49" s="1"/>
  <c r="AN20" i="49"/>
  <c r="BM20" i="49" s="1"/>
  <c r="AM20" i="49"/>
  <c r="BL20" i="49" s="1"/>
  <c r="AK20" i="49"/>
  <c r="BJ20" i="49" s="1"/>
  <c r="AJ20" i="49"/>
  <c r="BI20" i="49" s="1"/>
  <c r="AI20" i="49"/>
  <c r="BH20" i="49" s="1"/>
  <c r="AH20" i="49"/>
  <c r="BG20" i="49" s="1"/>
  <c r="AF20" i="49"/>
  <c r="BE20" i="49" s="1"/>
  <c r="AE20" i="49"/>
  <c r="BD20" i="49" s="1"/>
  <c r="AD20" i="49"/>
  <c r="BC20" i="49" s="1"/>
  <c r="AC20" i="49"/>
  <c r="BB20" i="49" s="1"/>
  <c r="AZ19" i="49"/>
  <c r="BY19" i="49" s="1"/>
  <c r="AY19" i="49"/>
  <c r="BX19" i="49" s="1"/>
  <c r="AX19" i="49"/>
  <c r="BW19" i="49" s="1"/>
  <c r="AW19" i="49"/>
  <c r="BV19" i="49" s="1"/>
  <c r="AU19" i="49"/>
  <c r="BT19" i="49" s="1"/>
  <c r="AT19" i="49"/>
  <c r="BS19" i="49" s="1"/>
  <c r="AS19" i="49"/>
  <c r="BR19" i="49" s="1"/>
  <c r="AR19" i="49"/>
  <c r="BQ19" i="49" s="1"/>
  <c r="AP19" i="49"/>
  <c r="BO19" i="49" s="1"/>
  <c r="AO19" i="49"/>
  <c r="BN19" i="49" s="1"/>
  <c r="AN19" i="49"/>
  <c r="BM19" i="49" s="1"/>
  <c r="AM19" i="49"/>
  <c r="BL19" i="49" s="1"/>
  <c r="AK19" i="49"/>
  <c r="BJ19" i="49" s="1"/>
  <c r="AJ19" i="49"/>
  <c r="BI19" i="49" s="1"/>
  <c r="AI19" i="49"/>
  <c r="BH19" i="49" s="1"/>
  <c r="AH19" i="49"/>
  <c r="BG19" i="49" s="1"/>
  <c r="AF19" i="49"/>
  <c r="BE19" i="49" s="1"/>
  <c r="AE19" i="49"/>
  <c r="BD19" i="49" s="1"/>
  <c r="AD19" i="49"/>
  <c r="BC19" i="49" s="1"/>
  <c r="AC19" i="49"/>
  <c r="BB19" i="49" s="1"/>
  <c r="AZ18" i="49"/>
  <c r="BY18" i="49" s="1"/>
  <c r="AY18" i="49"/>
  <c r="BX18" i="49" s="1"/>
  <c r="AX18" i="49"/>
  <c r="BW18" i="49" s="1"/>
  <c r="AW18" i="49"/>
  <c r="BV18" i="49" s="1"/>
  <c r="AU18" i="49"/>
  <c r="BT18" i="49" s="1"/>
  <c r="AT18" i="49"/>
  <c r="BS18" i="49" s="1"/>
  <c r="AS18" i="49"/>
  <c r="BR18" i="49" s="1"/>
  <c r="AR18" i="49"/>
  <c r="BQ18" i="49" s="1"/>
  <c r="AP18" i="49"/>
  <c r="BO18" i="49" s="1"/>
  <c r="AO18" i="49"/>
  <c r="BN18" i="49" s="1"/>
  <c r="AN18" i="49"/>
  <c r="BM18" i="49" s="1"/>
  <c r="AM18" i="49"/>
  <c r="BL18" i="49" s="1"/>
  <c r="AK18" i="49"/>
  <c r="BJ18" i="49" s="1"/>
  <c r="AJ18" i="49"/>
  <c r="BI18" i="49" s="1"/>
  <c r="AI18" i="49"/>
  <c r="BH18" i="49" s="1"/>
  <c r="AH18" i="49"/>
  <c r="BG18" i="49" s="1"/>
  <c r="AF18" i="49"/>
  <c r="BE18" i="49" s="1"/>
  <c r="AE18" i="49"/>
  <c r="BD18" i="49" s="1"/>
  <c r="AD18" i="49"/>
  <c r="BC18" i="49" s="1"/>
  <c r="AC18" i="49"/>
  <c r="BB18" i="49" s="1"/>
  <c r="AZ17" i="49"/>
  <c r="BY17" i="49" s="1"/>
  <c r="AY17" i="49"/>
  <c r="BX17" i="49" s="1"/>
  <c r="AX17" i="49"/>
  <c r="BW17" i="49" s="1"/>
  <c r="AW17" i="49"/>
  <c r="BV17" i="49" s="1"/>
  <c r="AU17" i="49"/>
  <c r="BT17" i="49" s="1"/>
  <c r="AT17" i="49"/>
  <c r="BS17" i="49" s="1"/>
  <c r="AS17" i="49"/>
  <c r="BR17" i="49" s="1"/>
  <c r="AR17" i="49"/>
  <c r="BQ17" i="49" s="1"/>
  <c r="AP17" i="49"/>
  <c r="BO17" i="49" s="1"/>
  <c r="AO17" i="49"/>
  <c r="BN17" i="49" s="1"/>
  <c r="AN17" i="49"/>
  <c r="BM17" i="49" s="1"/>
  <c r="AM17" i="49"/>
  <c r="BL17" i="49" s="1"/>
  <c r="AK17" i="49"/>
  <c r="BJ17" i="49" s="1"/>
  <c r="AJ17" i="49"/>
  <c r="BI17" i="49" s="1"/>
  <c r="AI17" i="49"/>
  <c r="BH17" i="49" s="1"/>
  <c r="AH17" i="49"/>
  <c r="BG17" i="49" s="1"/>
  <c r="AF17" i="49"/>
  <c r="BE17" i="49" s="1"/>
  <c r="AE17" i="49"/>
  <c r="BD17" i="49" s="1"/>
  <c r="AD17" i="49"/>
  <c r="BC17" i="49" s="1"/>
  <c r="AC17" i="49"/>
  <c r="BB17" i="49" s="1"/>
  <c r="AZ16" i="49"/>
  <c r="BY16" i="49" s="1"/>
  <c r="AY16" i="49"/>
  <c r="BX16" i="49" s="1"/>
  <c r="AX16" i="49"/>
  <c r="BW16" i="49" s="1"/>
  <c r="AW16" i="49"/>
  <c r="BV16" i="49" s="1"/>
  <c r="AU16" i="49"/>
  <c r="BT16" i="49" s="1"/>
  <c r="AT16" i="49"/>
  <c r="BS16" i="49" s="1"/>
  <c r="AS16" i="49"/>
  <c r="BR16" i="49" s="1"/>
  <c r="AR16" i="49"/>
  <c r="BQ16" i="49" s="1"/>
  <c r="AP16" i="49"/>
  <c r="BO16" i="49" s="1"/>
  <c r="AO16" i="49"/>
  <c r="BN16" i="49" s="1"/>
  <c r="AN16" i="49"/>
  <c r="BM16" i="49" s="1"/>
  <c r="AM16" i="49"/>
  <c r="BL16" i="49" s="1"/>
  <c r="AK16" i="49"/>
  <c r="BJ16" i="49" s="1"/>
  <c r="AJ16" i="49"/>
  <c r="BI16" i="49" s="1"/>
  <c r="AI16" i="49"/>
  <c r="BH16" i="49" s="1"/>
  <c r="AH16" i="49"/>
  <c r="BG16" i="49" s="1"/>
  <c r="AF16" i="49"/>
  <c r="BE16" i="49" s="1"/>
  <c r="AE16" i="49"/>
  <c r="BD16" i="49" s="1"/>
  <c r="AD16" i="49"/>
  <c r="BC16" i="49" s="1"/>
  <c r="AC16" i="49"/>
  <c r="BB16" i="49" s="1"/>
  <c r="AZ15" i="49"/>
  <c r="BY15" i="49" s="1"/>
  <c r="AY15" i="49"/>
  <c r="BX15" i="49" s="1"/>
  <c r="AX15" i="49"/>
  <c r="BW15" i="49" s="1"/>
  <c r="AW15" i="49"/>
  <c r="BV15" i="49" s="1"/>
  <c r="AU15" i="49"/>
  <c r="BT15" i="49" s="1"/>
  <c r="AT15" i="49"/>
  <c r="BS15" i="49" s="1"/>
  <c r="AS15" i="49"/>
  <c r="BR15" i="49" s="1"/>
  <c r="AR15" i="49"/>
  <c r="BQ15" i="49" s="1"/>
  <c r="AP15" i="49"/>
  <c r="BO15" i="49" s="1"/>
  <c r="AO15" i="49"/>
  <c r="BN15" i="49" s="1"/>
  <c r="AN15" i="49"/>
  <c r="BM15" i="49" s="1"/>
  <c r="AM15" i="49"/>
  <c r="BL15" i="49" s="1"/>
  <c r="AK15" i="49"/>
  <c r="BJ15" i="49" s="1"/>
  <c r="AJ15" i="49"/>
  <c r="BI15" i="49" s="1"/>
  <c r="AI15" i="49"/>
  <c r="BH15" i="49" s="1"/>
  <c r="AH15" i="49"/>
  <c r="BG15" i="49" s="1"/>
  <c r="AF15" i="49"/>
  <c r="BE15" i="49" s="1"/>
  <c r="AE15" i="49"/>
  <c r="BD15" i="49" s="1"/>
  <c r="AD15" i="49"/>
  <c r="BC15" i="49" s="1"/>
  <c r="AC15" i="49"/>
  <c r="BB15" i="49" s="1"/>
  <c r="AZ12" i="49"/>
  <c r="BY12" i="49" s="1"/>
  <c r="AY12" i="49"/>
  <c r="BX12" i="49" s="1"/>
  <c r="AX12" i="49"/>
  <c r="BW12" i="49" s="1"/>
  <c r="AW12" i="49"/>
  <c r="BV12" i="49" s="1"/>
  <c r="AU12" i="49"/>
  <c r="BT12" i="49" s="1"/>
  <c r="AT12" i="49"/>
  <c r="BS12" i="49" s="1"/>
  <c r="AS12" i="49"/>
  <c r="BR12" i="49" s="1"/>
  <c r="AR12" i="49"/>
  <c r="BQ12" i="49" s="1"/>
  <c r="AP12" i="49"/>
  <c r="BO12" i="49" s="1"/>
  <c r="AO12" i="49"/>
  <c r="BN12" i="49" s="1"/>
  <c r="AN12" i="49"/>
  <c r="BM12" i="49" s="1"/>
  <c r="AM12" i="49"/>
  <c r="BL12" i="49" s="1"/>
  <c r="AK12" i="49"/>
  <c r="BJ12" i="49" s="1"/>
  <c r="AJ12" i="49"/>
  <c r="BI12" i="49" s="1"/>
  <c r="AI12" i="49"/>
  <c r="BH12" i="49" s="1"/>
  <c r="AH12" i="49"/>
  <c r="BG12" i="49" s="1"/>
  <c r="AF12" i="49"/>
  <c r="BE12" i="49" s="1"/>
  <c r="AE12" i="49"/>
  <c r="BD12" i="49" s="1"/>
  <c r="AD12" i="49"/>
  <c r="BC12" i="49" s="1"/>
  <c r="AC12" i="49"/>
  <c r="BB12" i="49" s="1"/>
  <c r="AZ11" i="49"/>
  <c r="BY11" i="49" s="1"/>
  <c r="AY11" i="49"/>
  <c r="BX11" i="49" s="1"/>
  <c r="AX11" i="49"/>
  <c r="BW11" i="49" s="1"/>
  <c r="AW11" i="49"/>
  <c r="BV11" i="49" s="1"/>
  <c r="AU11" i="49"/>
  <c r="BT11" i="49" s="1"/>
  <c r="AT11" i="49"/>
  <c r="BS11" i="49" s="1"/>
  <c r="AS11" i="49"/>
  <c r="BR11" i="49" s="1"/>
  <c r="AR11" i="49"/>
  <c r="BQ11" i="49" s="1"/>
  <c r="AP11" i="49"/>
  <c r="BO11" i="49" s="1"/>
  <c r="AO11" i="49"/>
  <c r="BN11" i="49" s="1"/>
  <c r="AN11" i="49"/>
  <c r="BM11" i="49" s="1"/>
  <c r="AM11" i="49"/>
  <c r="BL11" i="49" s="1"/>
  <c r="AK11" i="49"/>
  <c r="BJ11" i="49" s="1"/>
  <c r="AJ11" i="49"/>
  <c r="BI11" i="49" s="1"/>
  <c r="AI11" i="49"/>
  <c r="BH11" i="49" s="1"/>
  <c r="AH11" i="49"/>
  <c r="BG11" i="49" s="1"/>
  <c r="AF11" i="49"/>
  <c r="BE11" i="49" s="1"/>
  <c r="AE11" i="49"/>
  <c r="BD11" i="49" s="1"/>
  <c r="AD11" i="49"/>
  <c r="BC11" i="49" s="1"/>
  <c r="AC11" i="49"/>
  <c r="BB11" i="49" s="1"/>
  <c r="AZ10" i="49"/>
  <c r="BY10" i="49" s="1"/>
  <c r="AY10" i="49"/>
  <c r="BX10" i="49" s="1"/>
  <c r="AX10" i="49"/>
  <c r="BW10" i="49" s="1"/>
  <c r="AW10" i="49"/>
  <c r="BV10" i="49" s="1"/>
  <c r="AU10" i="49"/>
  <c r="BT10" i="49" s="1"/>
  <c r="AT10" i="49"/>
  <c r="BS10" i="49" s="1"/>
  <c r="AS10" i="49"/>
  <c r="BR10" i="49" s="1"/>
  <c r="AR10" i="49"/>
  <c r="BQ10" i="49" s="1"/>
  <c r="AP10" i="49"/>
  <c r="BO10" i="49" s="1"/>
  <c r="AO10" i="49"/>
  <c r="BN10" i="49" s="1"/>
  <c r="AN10" i="49"/>
  <c r="BM10" i="49" s="1"/>
  <c r="AM10" i="49"/>
  <c r="BL10" i="49" s="1"/>
  <c r="AK10" i="49"/>
  <c r="BJ10" i="49" s="1"/>
  <c r="AJ10" i="49"/>
  <c r="BI10" i="49" s="1"/>
  <c r="AI10" i="49"/>
  <c r="BH10" i="49" s="1"/>
  <c r="AH10" i="49"/>
  <c r="BG10" i="49" s="1"/>
  <c r="AF10" i="49"/>
  <c r="BE10" i="49" s="1"/>
  <c r="AE10" i="49"/>
  <c r="BD10" i="49" s="1"/>
  <c r="AD10" i="49"/>
  <c r="BC10" i="49" s="1"/>
  <c r="AC10" i="49"/>
  <c r="BB10" i="49" s="1"/>
  <c r="AZ9" i="49"/>
  <c r="BY9" i="49" s="1"/>
  <c r="AY9" i="49"/>
  <c r="BX9" i="49" s="1"/>
  <c r="AX9" i="49"/>
  <c r="BW9" i="49" s="1"/>
  <c r="AW9" i="49"/>
  <c r="BV9" i="49" s="1"/>
  <c r="AU9" i="49"/>
  <c r="BT9" i="49" s="1"/>
  <c r="AT9" i="49"/>
  <c r="BS9" i="49" s="1"/>
  <c r="AS9" i="49"/>
  <c r="BR9" i="49" s="1"/>
  <c r="AR9" i="49"/>
  <c r="BQ9" i="49" s="1"/>
  <c r="AP9" i="49"/>
  <c r="BO9" i="49" s="1"/>
  <c r="AO9" i="49"/>
  <c r="BN9" i="49" s="1"/>
  <c r="AN9" i="49"/>
  <c r="BM9" i="49" s="1"/>
  <c r="AM9" i="49"/>
  <c r="BL9" i="49" s="1"/>
  <c r="AK9" i="49"/>
  <c r="BJ9" i="49" s="1"/>
  <c r="AJ9" i="49"/>
  <c r="BI9" i="49" s="1"/>
  <c r="AI9" i="49"/>
  <c r="BH9" i="49" s="1"/>
  <c r="AH9" i="49"/>
  <c r="BG9" i="49" s="1"/>
  <c r="AF9" i="49"/>
  <c r="BE9" i="49" s="1"/>
  <c r="AE9" i="49"/>
  <c r="BD9" i="49" s="1"/>
  <c r="AD9" i="49"/>
  <c r="BC9" i="49" s="1"/>
  <c r="AC9" i="49"/>
  <c r="BB9" i="49" s="1"/>
  <c r="AZ8" i="49"/>
  <c r="BY8" i="49" s="1"/>
  <c r="AY8" i="49"/>
  <c r="BX8" i="49" s="1"/>
  <c r="AX8" i="49"/>
  <c r="BW8" i="49" s="1"/>
  <c r="AW8" i="49"/>
  <c r="BV8" i="49" s="1"/>
  <c r="AU8" i="49"/>
  <c r="BT8" i="49" s="1"/>
  <c r="AT8" i="49"/>
  <c r="BS8" i="49" s="1"/>
  <c r="AS8" i="49"/>
  <c r="BR8" i="49" s="1"/>
  <c r="AR8" i="49"/>
  <c r="BQ8" i="49" s="1"/>
  <c r="AP8" i="49"/>
  <c r="BO8" i="49" s="1"/>
  <c r="AO8" i="49"/>
  <c r="BN8" i="49" s="1"/>
  <c r="AN8" i="49"/>
  <c r="BM8" i="49" s="1"/>
  <c r="AM8" i="49"/>
  <c r="BL8" i="49" s="1"/>
  <c r="AK8" i="49"/>
  <c r="BJ8" i="49" s="1"/>
  <c r="AJ8" i="49"/>
  <c r="BI8" i="49" s="1"/>
  <c r="AI8" i="49"/>
  <c r="BH8" i="49" s="1"/>
  <c r="AH8" i="49"/>
  <c r="BG8" i="49" s="1"/>
  <c r="AF8" i="49"/>
  <c r="BE8" i="49" s="1"/>
  <c r="AE8" i="49"/>
  <c r="BD8" i="49" s="1"/>
  <c r="AD8" i="49"/>
  <c r="BC8" i="49" s="1"/>
  <c r="AC8" i="49"/>
  <c r="BB8" i="49" s="1"/>
  <c r="AZ7" i="49"/>
  <c r="BY7" i="49" s="1"/>
  <c r="AY7" i="49"/>
  <c r="BX7" i="49" s="1"/>
  <c r="AX7" i="49"/>
  <c r="BW7" i="49" s="1"/>
  <c r="AW7" i="49"/>
  <c r="BV7" i="49" s="1"/>
  <c r="AU7" i="49"/>
  <c r="BT7" i="49" s="1"/>
  <c r="AT7" i="49"/>
  <c r="BS7" i="49" s="1"/>
  <c r="AS7" i="49"/>
  <c r="BR7" i="49" s="1"/>
  <c r="AR7" i="49"/>
  <c r="BQ7" i="49" s="1"/>
  <c r="AP7" i="49"/>
  <c r="BO7" i="49" s="1"/>
  <c r="AO7" i="49"/>
  <c r="BN7" i="49" s="1"/>
  <c r="AN7" i="49"/>
  <c r="BM7" i="49" s="1"/>
  <c r="AM7" i="49"/>
  <c r="BL7" i="49" s="1"/>
  <c r="AK7" i="49"/>
  <c r="BJ7" i="49" s="1"/>
  <c r="AJ7" i="49"/>
  <c r="BI7" i="49" s="1"/>
  <c r="AI7" i="49"/>
  <c r="BH7" i="49" s="1"/>
  <c r="AH7" i="49"/>
  <c r="BG7" i="49" s="1"/>
  <c r="AF7" i="49"/>
  <c r="BE7" i="49" s="1"/>
  <c r="AE7" i="49"/>
  <c r="BD7" i="49" s="1"/>
  <c r="AD7" i="49"/>
  <c r="BC7" i="49" s="1"/>
  <c r="AC7" i="49"/>
  <c r="BB7" i="49" s="1"/>
  <c r="AZ6" i="49"/>
  <c r="BY6" i="49" s="1"/>
  <c r="AY6" i="49"/>
  <c r="BX6" i="49" s="1"/>
  <c r="AX6" i="49"/>
  <c r="BW6" i="49" s="1"/>
  <c r="AW6" i="49"/>
  <c r="BV6" i="49" s="1"/>
  <c r="AU6" i="49"/>
  <c r="BT6" i="49" s="1"/>
  <c r="AT6" i="49"/>
  <c r="BS6" i="49" s="1"/>
  <c r="AS6" i="49"/>
  <c r="BR6" i="49" s="1"/>
  <c r="AR6" i="49"/>
  <c r="BQ6" i="49" s="1"/>
  <c r="AP6" i="49"/>
  <c r="BO6" i="49" s="1"/>
  <c r="AO6" i="49"/>
  <c r="BN6" i="49" s="1"/>
  <c r="AN6" i="49"/>
  <c r="BM6" i="49" s="1"/>
  <c r="AM6" i="49"/>
  <c r="BL6" i="49" s="1"/>
  <c r="AK6" i="49"/>
  <c r="BJ6" i="49" s="1"/>
  <c r="AJ6" i="49"/>
  <c r="BI6" i="49" s="1"/>
  <c r="AI6" i="49"/>
  <c r="BH6" i="49" s="1"/>
  <c r="AH6" i="49"/>
  <c r="BG6" i="49" s="1"/>
  <c r="AF6" i="49"/>
  <c r="BE6" i="49" s="1"/>
  <c r="AE6" i="49"/>
  <c r="BD6" i="49" s="1"/>
  <c r="AD6" i="49"/>
  <c r="BC6" i="49" s="1"/>
  <c r="AC6" i="49"/>
  <c r="BB6" i="49" s="1"/>
  <c r="AZ21" i="48"/>
  <c r="BY21" i="48" s="1"/>
  <c r="AY21" i="48"/>
  <c r="BX21" i="48" s="1"/>
  <c r="AX21" i="48"/>
  <c r="BW21" i="48" s="1"/>
  <c r="AW21" i="48"/>
  <c r="BV21" i="48" s="1"/>
  <c r="AU21" i="48"/>
  <c r="BT21" i="48" s="1"/>
  <c r="AT21" i="48"/>
  <c r="BS21" i="48" s="1"/>
  <c r="AS21" i="48"/>
  <c r="BR21" i="48" s="1"/>
  <c r="AR21" i="48"/>
  <c r="BQ21" i="48" s="1"/>
  <c r="AP21" i="48"/>
  <c r="BO21" i="48" s="1"/>
  <c r="AO21" i="48"/>
  <c r="BN21" i="48" s="1"/>
  <c r="AN21" i="48"/>
  <c r="BM21" i="48" s="1"/>
  <c r="AM21" i="48"/>
  <c r="BL21" i="48" s="1"/>
  <c r="AK21" i="48"/>
  <c r="BJ21" i="48" s="1"/>
  <c r="AJ21" i="48"/>
  <c r="BI21" i="48" s="1"/>
  <c r="AI21" i="48"/>
  <c r="BH21" i="48" s="1"/>
  <c r="AH21" i="48"/>
  <c r="BG21" i="48" s="1"/>
  <c r="AF21" i="48"/>
  <c r="BE21" i="48" s="1"/>
  <c r="AE21" i="48"/>
  <c r="BD21" i="48" s="1"/>
  <c r="AD21" i="48"/>
  <c r="BC21" i="48" s="1"/>
  <c r="AC21" i="48"/>
  <c r="BB21" i="48" s="1"/>
  <c r="AZ20" i="48"/>
  <c r="BY20" i="48" s="1"/>
  <c r="AY20" i="48"/>
  <c r="BX20" i="48" s="1"/>
  <c r="AX20" i="48"/>
  <c r="BW20" i="48" s="1"/>
  <c r="AW20" i="48"/>
  <c r="BV20" i="48" s="1"/>
  <c r="AU20" i="48"/>
  <c r="BT20" i="48" s="1"/>
  <c r="AT20" i="48"/>
  <c r="BS20" i="48" s="1"/>
  <c r="AS20" i="48"/>
  <c r="BR20" i="48" s="1"/>
  <c r="AR20" i="48"/>
  <c r="BQ20" i="48" s="1"/>
  <c r="AP20" i="48"/>
  <c r="BO20" i="48" s="1"/>
  <c r="AO20" i="48"/>
  <c r="BN20" i="48" s="1"/>
  <c r="AN20" i="48"/>
  <c r="BM20" i="48" s="1"/>
  <c r="AM20" i="48"/>
  <c r="BL20" i="48" s="1"/>
  <c r="AK20" i="48"/>
  <c r="BJ20" i="48" s="1"/>
  <c r="AJ20" i="48"/>
  <c r="AI20" i="48"/>
  <c r="BH20" i="48" s="1"/>
  <c r="AH20" i="48"/>
  <c r="BG20" i="48" s="1"/>
  <c r="AF20" i="48"/>
  <c r="BE20" i="48" s="1"/>
  <c r="AE20" i="48"/>
  <c r="BD20" i="48" s="1"/>
  <c r="AD20" i="48"/>
  <c r="BC20" i="48" s="1"/>
  <c r="AC20" i="48"/>
  <c r="BB20" i="48" s="1"/>
  <c r="AZ19" i="48"/>
  <c r="BY19" i="48" s="1"/>
  <c r="AY19" i="48"/>
  <c r="BX19" i="48" s="1"/>
  <c r="AX19" i="48"/>
  <c r="BW19" i="48" s="1"/>
  <c r="AW19" i="48"/>
  <c r="BV19" i="48" s="1"/>
  <c r="AU19" i="48"/>
  <c r="BT19" i="48" s="1"/>
  <c r="AT19" i="48"/>
  <c r="BS19" i="48" s="1"/>
  <c r="AS19" i="48"/>
  <c r="BR19" i="48" s="1"/>
  <c r="AR19" i="48"/>
  <c r="BQ19" i="48" s="1"/>
  <c r="AP19" i="48"/>
  <c r="BO19" i="48" s="1"/>
  <c r="AO19" i="48"/>
  <c r="BN19" i="48" s="1"/>
  <c r="AN19" i="48"/>
  <c r="BM19" i="48" s="1"/>
  <c r="AM19" i="48"/>
  <c r="BL19" i="48" s="1"/>
  <c r="AK19" i="48"/>
  <c r="BJ19" i="48" s="1"/>
  <c r="AJ19" i="48"/>
  <c r="BI19" i="48" s="1"/>
  <c r="AI19" i="48"/>
  <c r="BH19" i="48" s="1"/>
  <c r="AH19" i="48"/>
  <c r="BG19" i="48" s="1"/>
  <c r="AF19" i="48"/>
  <c r="BE19" i="48" s="1"/>
  <c r="AE19" i="48"/>
  <c r="BD19" i="48" s="1"/>
  <c r="AD19" i="48"/>
  <c r="BC19" i="48" s="1"/>
  <c r="AC19" i="48"/>
  <c r="BB19" i="48" s="1"/>
  <c r="AZ18" i="48"/>
  <c r="BY18" i="48" s="1"/>
  <c r="AY18" i="48"/>
  <c r="BX18" i="48" s="1"/>
  <c r="AX18" i="48"/>
  <c r="BW18" i="48" s="1"/>
  <c r="AW18" i="48"/>
  <c r="BV18" i="48" s="1"/>
  <c r="AU18" i="48"/>
  <c r="BT18" i="48" s="1"/>
  <c r="AT18" i="48"/>
  <c r="BS18" i="48" s="1"/>
  <c r="AS18" i="48"/>
  <c r="BR18" i="48" s="1"/>
  <c r="AR18" i="48"/>
  <c r="BQ18" i="48" s="1"/>
  <c r="AP18" i="48"/>
  <c r="BO18" i="48" s="1"/>
  <c r="AO18" i="48"/>
  <c r="BN18" i="48" s="1"/>
  <c r="AN18" i="48"/>
  <c r="BM18" i="48" s="1"/>
  <c r="AM18" i="48"/>
  <c r="BL18" i="48" s="1"/>
  <c r="AK18" i="48"/>
  <c r="BJ18" i="48" s="1"/>
  <c r="AJ18" i="48"/>
  <c r="BI18" i="48" s="1"/>
  <c r="AI18" i="48"/>
  <c r="BH18" i="48" s="1"/>
  <c r="AH18" i="48"/>
  <c r="BG18" i="48" s="1"/>
  <c r="AF18" i="48"/>
  <c r="BE18" i="48" s="1"/>
  <c r="AE18" i="48"/>
  <c r="BD18" i="48" s="1"/>
  <c r="AD18" i="48"/>
  <c r="BC18" i="48" s="1"/>
  <c r="AC18" i="48"/>
  <c r="BB18" i="48" s="1"/>
  <c r="AZ17" i="48"/>
  <c r="BY17" i="48" s="1"/>
  <c r="AY17" i="48"/>
  <c r="BX17" i="48" s="1"/>
  <c r="AX17" i="48"/>
  <c r="BW17" i="48" s="1"/>
  <c r="AW17" i="48"/>
  <c r="BV17" i="48" s="1"/>
  <c r="AU17" i="48"/>
  <c r="BT17" i="48" s="1"/>
  <c r="AT17" i="48"/>
  <c r="BS17" i="48" s="1"/>
  <c r="AS17" i="48"/>
  <c r="BR17" i="48" s="1"/>
  <c r="AR17" i="48"/>
  <c r="BQ17" i="48" s="1"/>
  <c r="AP17" i="48"/>
  <c r="BO17" i="48" s="1"/>
  <c r="AO17" i="48"/>
  <c r="BN17" i="48" s="1"/>
  <c r="AN17" i="48"/>
  <c r="BM17" i="48" s="1"/>
  <c r="AM17" i="48"/>
  <c r="BL17" i="48" s="1"/>
  <c r="AK17" i="48"/>
  <c r="BJ17" i="48" s="1"/>
  <c r="AJ17" i="48"/>
  <c r="BI17" i="48" s="1"/>
  <c r="AI17" i="48"/>
  <c r="BH17" i="48" s="1"/>
  <c r="AH17" i="48"/>
  <c r="BG17" i="48" s="1"/>
  <c r="AF17" i="48"/>
  <c r="BE17" i="48" s="1"/>
  <c r="AE17" i="48"/>
  <c r="BD17" i="48" s="1"/>
  <c r="AD17" i="48"/>
  <c r="BC17" i="48" s="1"/>
  <c r="AC17" i="48"/>
  <c r="BB17" i="48" s="1"/>
  <c r="AZ16" i="48"/>
  <c r="BY16" i="48" s="1"/>
  <c r="AY16" i="48"/>
  <c r="BX16" i="48" s="1"/>
  <c r="AX16" i="48"/>
  <c r="BW16" i="48" s="1"/>
  <c r="AW16" i="48"/>
  <c r="BV16" i="48" s="1"/>
  <c r="AU16" i="48"/>
  <c r="BT16" i="48" s="1"/>
  <c r="AT16" i="48"/>
  <c r="BS16" i="48" s="1"/>
  <c r="AS16" i="48"/>
  <c r="BR16" i="48" s="1"/>
  <c r="AR16" i="48"/>
  <c r="BQ16" i="48" s="1"/>
  <c r="AP16" i="48"/>
  <c r="BO16" i="48" s="1"/>
  <c r="AO16" i="48"/>
  <c r="BN16" i="48" s="1"/>
  <c r="AN16" i="48"/>
  <c r="BM16" i="48" s="1"/>
  <c r="AM16" i="48"/>
  <c r="BL16" i="48" s="1"/>
  <c r="AK16" i="48"/>
  <c r="BJ16" i="48" s="1"/>
  <c r="AJ16" i="48"/>
  <c r="BI16" i="48" s="1"/>
  <c r="AI16" i="48"/>
  <c r="BH16" i="48" s="1"/>
  <c r="AH16" i="48"/>
  <c r="BG16" i="48" s="1"/>
  <c r="AF16" i="48"/>
  <c r="BE16" i="48" s="1"/>
  <c r="AE16" i="48"/>
  <c r="BD16" i="48" s="1"/>
  <c r="AD16" i="48"/>
  <c r="BC16" i="48" s="1"/>
  <c r="AC16" i="48"/>
  <c r="BB16" i="48" s="1"/>
  <c r="AZ15" i="48"/>
  <c r="BY15" i="48" s="1"/>
  <c r="AY15" i="48"/>
  <c r="BX15" i="48" s="1"/>
  <c r="AX15" i="48"/>
  <c r="BW15" i="48" s="1"/>
  <c r="AW15" i="48"/>
  <c r="BV15" i="48" s="1"/>
  <c r="AU15" i="48"/>
  <c r="BT15" i="48" s="1"/>
  <c r="AT15" i="48"/>
  <c r="BS15" i="48" s="1"/>
  <c r="AS15" i="48"/>
  <c r="BR15" i="48" s="1"/>
  <c r="AR15" i="48"/>
  <c r="BQ15" i="48" s="1"/>
  <c r="AP15" i="48"/>
  <c r="BO15" i="48" s="1"/>
  <c r="AO15" i="48"/>
  <c r="BN15" i="48" s="1"/>
  <c r="AN15" i="48"/>
  <c r="BM15" i="48" s="1"/>
  <c r="AM15" i="48"/>
  <c r="BL15" i="48" s="1"/>
  <c r="AK15" i="48"/>
  <c r="BJ15" i="48" s="1"/>
  <c r="AJ15" i="48"/>
  <c r="BI15" i="48" s="1"/>
  <c r="AI15" i="48"/>
  <c r="BH15" i="48" s="1"/>
  <c r="AH15" i="48"/>
  <c r="BG15" i="48" s="1"/>
  <c r="AF15" i="48"/>
  <c r="BE15" i="48" s="1"/>
  <c r="AE15" i="48"/>
  <c r="BD15" i="48" s="1"/>
  <c r="AD15" i="48"/>
  <c r="BC15" i="48" s="1"/>
  <c r="AC15" i="48"/>
  <c r="BB15" i="48" s="1"/>
  <c r="AZ12" i="48"/>
  <c r="BY12" i="48" s="1"/>
  <c r="AY12" i="48"/>
  <c r="BX12" i="48" s="1"/>
  <c r="AX12" i="48"/>
  <c r="BW12" i="48" s="1"/>
  <c r="AW12" i="48"/>
  <c r="BV12" i="48" s="1"/>
  <c r="AU12" i="48"/>
  <c r="BT12" i="48" s="1"/>
  <c r="AT12" i="48"/>
  <c r="BS12" i="48" s="1"/>
  <c r="AS12" i="48"/>
  <c r="BR12" i="48" s="1"/>
  <c r="AR12" i="48"/>
  <c r="BQ12" i="48" s="1"/>
  <c r="AP12" i="48"/>
  <c r="BO12" i="48" s="1"/>
  <c r="AO12" i="48"/>
  <c r="BN12" i="48" s="1"/>
  <c r="AN12" i="48"/>
  <c r="BM12" i="48" s="1"/>
  <c r="AM12" i="48"/>
  <c r="BL12" i="48" s="1"/>
  <c r="AK12" i="48"/>
  <c r="BJ12" i="48" s="1"/>
  <c r="AJ12" i="48"/>
  <c r="BI12" i="48" s="1"/>
  <c r="AI12" i="48"/>
  <c r="BH12" i="48" s="1"/>
  <c r="AH12" i="48"/>
  <c r="BG12" i="48" s="1"/>
  <c r="AF12" i="48"/>
  <c r="BE12" i="48" s="1"/>
  <c r="AE12" i="48"/>
  <c r="BD12" i="48" s="1"/>
  <c r="AD12" i="48"/>
  <c r="BC12" i="48" s="1"/>
  <c r="AC12" i="48"/>
  <c r="BB12" i="48" s="1"/>
  <c r="AZ11" i="48"/>
  <c r="BY11" i="48" s="1"/>
  <c r="AY11" i="48"/>
  <c r="BX11" i="48" s="1"/>
  <c r="AX11" i="48"/>
  <c r="BW11" i="48" s="1"/>
  <c r="AW11" i="48"/>
  <c r="BV11" i="48" s="1"/>
  <c r="AU11" i="48"/>
  <c r="BT11" i="48" s="1"/>
  <c r="AT11" i="48"/>
  <c r="BS11" i="48" s="1"/>
  <c r="AS11" i="48"/>
  <c r="BR11" i="48" s="1"/>
  <c r="AR11" i="48"/>
  <c r="BQ11" i="48" s="1"/>
  <c r="AP11" i="48"/>
  <c r="BO11" i="48" s="1"/>
  <c r="AO11" i="48"/>
  <c r="BN11" i="48" s="1"/>
  <c r="AN11" i="48"/>
  <c r="BM11" i="48" s="1"/>
  <c r="AM11" i="48"/>
  <c r="BL11" i="48" s="1"/>
  <c r="AK11" i="48"/>
  <c r="BJ11" i="48" s="1"/>
  <c r="AJ11" i="48"/>
  <c r="BI11" i="48" s="1"/>
  <c r="AI11" i="48"/>
  <c r="BH11" i="48" s="1"/>
  <c r="AH11" i="48"/>
  <c r="BG11" i="48" s="1"/>
  <c r="AF11" i="48"/>
  <c r="BE11" i="48" s="1"/>
  <c r="AE11" i="48"/>
  <c r="BD11" i="48" s="1"/>
  <c r="AD11" i="48"/>
  <c r="BC11" i="48" s="1"/>
  <c r="AC11" i="48"/>
  <c r="BB11" i="48" s="1"/>
  <c r="AZ10" i="48"/>
  <c r="BY10" i="48" s="1"/>
  <c r="AY10" i="48"/>
  <c r="BX10" i="48" s="1"/>
  <c r="AX10" i="48"/>
  <c r="BW10" i="48" s="1"/>
  <c r="AW10" i="48"/>
  <c r="BV10" i="48" s="1"/>
  <c r="AU10" i="48"/>
  <c r="BT10" i="48" s="1"/>
  <c r="AT10" i="48"/>
  <c r="BS10" i="48" s="1"/>
  <c r="AS10" i="48"/>
  <c r="BR10" i="48" s="1"/>
  <c r="AR10" i="48"/>
  <c r="BQ10" i="48" s="1"/>
  <c r="AP10" i="48"/>
  <c r="BO10" i="48" s="1"/>
  <c r="AO10" i="48"/>
  <c r="BN10" i="48" s="1"/>
  <c r="AN10" i="48"/>
  <c r="BM10" i="48" s="1"/>
  <c r="AM10" i="48"/>
  <c r="BL10" i="48" s="1"/>
  <c r="AK10" i="48"/>
  <c r="BJ10" i="48" s="1"/>
  <c r="AJ10" i="48"/>
  <c r="BI10" i="48" s="1"/>
  <c r="AI10" i="48"/>
  <c r="BH10" i="48" s="1"/>
  <c r="AH10" i="48"/>
  <c r="BG10" i="48" s="1"/>
  <c r="AF10" i="48"/>
  <c r="BE10" i="48" s="1"/>
  <c r="AE10" i="48"/>
  <c r="BD10" i="48" s="1"/>
  <c r="AD10" i="48"/>
  <c r="BC10" i="48" s="1"/>
  <c r="AC10" i="48"/>
  <c r="BB10" i="48" s="1"/>
  <c r="AZ9" i="48"/>
  <c r="BY9" i="48" s="1"/>
  <c r="AY9" i="48"/>
  <c r="BX9" i="48" s="1"/>
  <c r="AX9" i="48"/>
  <c r="BW9" i="48" s="1"/>
  <c r="AW9" i="48"/>
  <c r="BV9" i="48" s="1"/>
  <c r="AU9" i="48"/>
  <c r="BT9" i="48" s="1"/>
  <c r="AT9" i="48"/>
  <c r="BS9" i="48" s="1"/>
  <c r="AS9" i="48"/>
  <c r="BR9" i="48" s="1"/>
  <c r="AR9" i="48"/>
  <c r="BQ9" i="48" s="1"/>
  <c r="AP9" i="48"/>
  <c r="BO9" i="48" s="1"/>
  <c r="AO9" i="48"/>
  <c r="BN9" i="48" s="1"/>
  <c r="AN9" i="48"/>
  <c r="BM9" i="48" s="1"/>
  <c r="AM9" i="48"/>
  <c r="BL9" i="48" s="1"/>
  <c r="AK9" i="48"/>
  <c r="BJ9" i="48" s="1"/>
  <c r="AJ9" i="48"/>
  <c r="BI9" i="48" s="1"/>
  <c r="AI9" i="48"/>
  <c r="BH9" i="48" s="1"/>
  <c r="AH9" i="48"/>
  <c r="BG9" i="48" s="1"/>
  <c r="AF9" i="48"/>
  <c r="BE9" i="48" s="1"/>
  <c r="AE9" i="48"/>
  <c r="BD9" i="48" s="1"/>
  <c r="AD9" i="48"/>
  <c r="BC9" i="48" s="1"/>
  <c r="AC9" i="48"/>
  <c r="BB9" i="48" s="1"/>
  <c r="AZ8" i="48"/>
  <c r="BY8" i="48" s="1"/>
  <c r="AY8" i="48"/>
  <c r="BX8" i="48" s="1"/>
  <c r="AX8" i="48"/>
  <c r="BW8" i="48" s="1"/>
  <c r="AW8" i="48"/>
  <c r="BV8" i="48" s="1"/>
  <c r="AU8" i="48"/>
  <c r="BT8" i="48" s="1"/>
  <c r="AT8" i="48"/>
  <c r="BS8" i="48" s="1"/>
  <c r="AS8" i="48"/>
  <c r="BR8" i="48" s="1"/>
  <c r="AR8" i="48"/>
  <c r="BQ8" i="48" s="1"/>
  <c r="AP8" i="48"/>
  <c r="BO8" i="48" s="1"/>
  <c r="AO8" i="48"/>
  <c r="BN8" i="48" s="1"/>
  <c r="AN8" i="48"/>
  <c r="BM8" i="48" s="1"/>
  <c r="AM8" i="48"/>
  <c r="BL8" i="48" s="1"/>
  <c r="AK8" i="48"/>
  <c r="BJ8" i="48" s="1"/>
  <c r="AJ8" i="48"/>
  <c r="BI8" i="48" s="1"/>
  <c r="AI8" i="48"/>
  <c r="BH8" i="48" s="1"/>
  <c r="AH8" i="48"/>
  <c r="BG8" i="48" s="1"/>
  <c r="AF8" i="48"/>
  <c r="BE8" i="48" s="1"/>
  <c r="AE8" i="48"/>
  <c r="BD8" i="48" s="1"/>
  <c r="AD8" i="48"/>
  <c r="BC8" i="48" s="1"/>
  <c r="AC8" i="48"/>
  <c r="BB8" i="48" s="1"/>
  <c r="AZ7" i="48"/>
  <c r="BY7" i="48" s="1"/>
  <c r="AY7" i="48"/>
  <c r="BX7" i="48" s="1"/>
  <c r="AX7" i="48"/>
  <c r="BW7" i="48" s="1"/>
  <c r="AW7" i="48"/>
  <c r="BV7" i="48" s="1"/>
  <c r="AU7" i="48"/>
  <c r="BT7" i="48" s="1"/>
  <c r="AT7" i="48"/>
  <c r="BS7" i="48" s="1"/>
  <c r="AS7" i="48"/>
  <c r="BR7" i="48" s="1"/>
  <c r="AR7" i="48"/>
  <c r="BQ7" i="48" s="1"/>
  <c r="AP7" i="48"/>
  <c r="BO7" i="48" s="1"/>
  <c r="AO7" i="48"/>
  <c r="BN7" i="48" s="1"/>
  <c r="AN7" i="48"/>
  <c r="BM7" i="48" s="1"/>
  <c r="AM7" i="48"/>
  <c r="BL7" i="48" s="1"/>
  <c r="AK7" i="48"/>
  <c r="BJ7" i="48" s="1"/>
  <c r="AJ7" i="48"/>
  <c r="BI7" i="48" s="1"/>
  <c r="AI7" i="48"/>
  <c r="BH7" i="48" s="1"/>
  <c r="AH7" i="48"/>
  <c r="BG7" i="48" s="1"/>
  <c r="AF7" i="48"/>
  <c r="BE7" i="48" s="1"/>
  <c r="AE7" i="48"/>
  <c r="BD7" i="48" s="1"/>
  <c r="AD7" i="48"/>
  <c r="BC7" i="48" s="1"/>
  <c r="AC7" i="48"/>
  <c r="BB7" i="48" s="1"/>
  <c r="AZ6" i="48"/>
  <c r="BY6" i="48" s="1"/>
  <c r="AY6" i="48"/>
  <c r="BX6" i="48" s="1"/>
  <c r="AX6" i="48"/>
  <c r="BW6" i="48" s="1"/>
  <c r="AW6" i="48"/>
  <c r="BV6" i="48" s="1"/>
  <c r="AU6" i="48"/>
  <c r="BT6" i="48" s="1"/>
  <c r="AT6" i="48"/>
  <c r="BS6" i="48" s="1"/>
  <c r="AS6" i="48"/>
  <c r="BR6" i="48" s="1"/>
  <c r="AR6" i="48"/>
  <c r="BQ6" i="48" s="1"/>
  <c r="AP6" i="48"/>
  <c r="BO6" i="48" s="1"/>
  <c r="AO6" i="48"/>
  <c r="BN6" i="48" s="1"/>
  <c r="AN6" i="48"/>
  <c r="BM6" i="48" s="1"/>
  <c r="AM6" i="48"/>
  <c r="BL6" i="48" s="1"/>
  <c r="AK6" i="48"/>
  <c r="BJ6" i="48" s="1"/>
  <c r="AJ6" i="48"/>
  <c r="BI6" i="48" s="1"/>
  <c r="AI6" i="48"/>
  <c r="BH6" i="48" s="1"/>
  <c r="AH6" i="48"/>
  <c r="BG6" i="48" s="1"/>
  <c r="AF6" i="48"/>
  <c r="BE6" i="48" s="1"/>
  <c r="AE6" i="48"/>
  <c r="BD6" i="48" s="1"/>
  <c r="AD6" i="48"/>
  <c r="BC6" i="48" s="1"/>
  <c r="AC6" i="48"/>
  <c r="BB6" i="48" s="1"/>
  <c r="AZ21" i="47"/>
  <c r="BY21" i="47" s="1"/>
  <c r="AY21" i="47"/>
  <c r="BX21" i="47" s="1"/>
  <c r="AX21" i="47"/>
  <c r="BW21" i="47" s="1"/>
  <c r="AW21" i="47"/>
  <c r="BV21" i="47" s="1"/>
  <c r="AU21" i="47"/>
  <c r="BT21" i="47" s="1"/>
  <c r="AT21" i="47"/>
  <c r="BS21" i="47" s="1"/>
  <c r="AS21" i="47"/>
  <c r="BR21" i="47" s="1"/>
  <c r="AR21" i="47"/>
  <c r="BQ21" i="47" s="1"/>
  <c r="AP21" i="47"/>
  <c r="BO21" i="47" s="1"/>
  <c r="AO21" i="47"/>
  <c r="BN21" i="47" s="1"/>
  <c r="AN21" i="47"/>
  <c r="BM21" i="47" s="1"/>
  <c r="AM21" i="47"/>
  <c r="BL21" i="47" s="1"/>
  <c r="AK21" i="47"/>
  <c r="BJ21" i="47" s="1"/>
  <c r="AJ21" i="47"/>
  <c r="BI21" i="47" s="1"/>
  <c r="AI21" i="47"/>
  <c r="BH21" i="47" s="1"/>
  <c r="AH21" i="47"/>
  <c r="BG21" i="47" s="1"/>
  <c r="AF21" i="47"/>
  <c r="BE21" i="47" s="1"/>
  <c r="AE21" i="47"/>
  <c r="BD21" i="47" s="1"/>
  <c r="AD21" i="47"/>
  <c r="BC21" i="47" s="1"/>
  <c r="AC21" i="47"/>
  <c r="BB21" i="47" s="1"/>
  <c r="AZ20" i="47"/>
  <c r="BY20" i="47" s="1"/>
  <c r="AY20" i="47"/>
  <c r="BX20" i="47" s="1"/>
  <c r="AX20" i="47"/>
  <c r="BW20" i="47" s="1"/>
  <c r="AW20" i="47"/>
  <c r="BV20" i="47" s="1"/>
  <c r="AU20" i="47"/>
  <c r="BT20" i="47" s="1"/>
  <c r="AT20" i="47"/>
  <c r="BS20" i="47" s="1"/>
  <c r="AS20" i="47"/>
  <c r="BR20" i="47" s="1"/>
  <c r="AR20" i="47"/>
  <c r="BQ20" i="47" s="1"/>
  <c r="AP20" i="47"/>
  <c r="BO20" i="47" s="1"/>
  <c r="AO20" i="47"/>
  <c r="BN20" i="47" s="1"/>
  <c r="AN20" i="47"/>
  <c r="BM20" i="47" s="1"/>
  <c r="AM20" i="47"/>
  <c r="BL20" i="47" s="1"/>
  <c r="AK20" i="47"/>
  <c r="BJ20" i="47" s="1"/>
  <c r="AJ20" i="47"/>
  <c r="BI20" i="47" s="1"/>
  <c r="AI20" i="47"/>
  <c r="BH20" i="47" s="1"/>
  <c r="AH20" i="47"/>
  <c r="BG20" i="47" s="1"/>
  <c r="AF20" i="47"/>
  <c r="BE20" i="47" s="1"/>
  <c r="AE20" i="47"/>
  <c r="BD20" i="47" s="1"/>
  <c r="AD20" i="47"/>
  <c r="BC20" i="47" s="1"/>
  <c r="AC20" i="47"/>
  <c r="BB20" i="47" s="1"/>
  <c r="AZ19" i="47"/>
  <c r="BY19" i="47" s="1"/>
  <c r="AY19" i="47"/>
  <c r="BX19" i="47" s="1"/>
  <c r="AX19" i="47"/>
  <c r="BW19" i="47" s="1"/>
  <c r="AW19" i="47"/>
  <c r="BV19" i="47" s="1"/>
  <c r="AU19" i="47"/>
  <c r="BT19" i="47" s="1"/>
  <c r="AT19" i="47"/>
  <c r="BS19" i="47" s="1"/>
  <c r="AS19" i="47"/>
  <c r="BR19" i="47" s="1"/>
  <c r="AR19" i="47"/>
  <c r="BQ19" i="47" s="1"/>
  <c r="AP19" i="47"/>
  <c r="BO19" i="47" s="1"/>
  <c r="AO19" i="47"/>
  <c r="BN19" i="47" s="1"/>
  <c r="AN19" i="47"/>
  <c r="BM19" i="47" s="1"/>
  <c r="AM19" i="47"/>
  <c r="BL19" i="47" s="1"/>
  <c r="AK19" i="47"/>
  <c r="BJ19" i="47" s="1"/>
  <c r="AJ19" i="47"/>
  <c r="BI19" i="47" s="1"/>
  <c r="AI19" i="47"/>
  <c r="BH19" i="47" s="1"/>
  <c r="AH19" i="47"/>
  <c r="BG19" i="47" s="1"/>
  <c r="AF19" i="47"/>
  <c r="BE19" i="47" s="1"/>
  <c r="AE19" i="47"/>
  <c r="AD19" i="47"/>
  <c r="BC19" i="47" s="1"/>
  <c r="AC19" i="47"/>
  <c r="BB19" i="47" s="1"/>
  <c r="AZ18" i="47"/>
  <c r="BY18" i="47" s="1"/>
  <c r="AY18" i="47"/>
  <c r="BX18" i="47" s="1"/>
  <c r="AX18" i="47"/>
  <c r="BW18" i="47" s="1"/>
  <c r="AW18" i="47"/>
  <c r="BV18" i="47" s="1"/>
  <c r="AU18" i="47"/>
  <c r="BT18" i="47" s="1"/>
  <c r="AT18" i="47"/>
  <c r="BS18" i="47" s="1"/>
  <c r="AS18" i="47"/>
  <c r="BR18" i="47" s="1"/>
  <c r="AR18" i="47"/>
  <c r="BQ18" i="47" s="1"/>
  <c r="AP18" i="47"/>
  <c r="BO18" i="47" s="1"/>
  <c r="AO18" i="47"/>
  <c r="BN18" i="47" s="1"/>
  <c r="AN18" i="47"/>
  <c r="BM18" i="47" s="1"/>
  <c r="AM18" i="47"/>
  <c r="BL18" i="47" s="1"/>
  <c r="AK18" i="47"/>
  <c r="BJ18" i="47" s="1"/>
  <c r="AJ18" i="47"/>
  <c r="BI18" i="47" s="1"/>
  <c r="AI18" i="47"/>
  <c r="BH18" i="47" s="1"/>
  <c r="AH18" i="47"/>
  <c r="BG18" i="47" s="1"/>
  <c r="AF18" i="47"/>
  <c r="BE18" i="47" s="1"/>
  <c r="AE18" i="47"/>
  <c r="BD18" i="47" s="1"/>
  <c r="AD18" i="47"/>
  <c r="BC18" i="47" s="1"/>
  <c r="AC18" i="47"/>
  <c r="BB18" i="47" s="1"/>
  <c r="AZ17" i="47"/>
  <c r="BY17" i="47" s="1"/>
  <c r="AY17" i="47"/>
  <c r="BX17" i="47" s="1"/>
  <c r="AX17" i="47"/>
  <c r="BW17" i="47" s="1"/>
  <c r="AW17" i="47"/>
  <c r="BV17" i="47" s="1"/>
  <c r="AU17" i="47"/>
  <c r="BT17" i="47" s="1"/>
  <c r="AT17" i="47"/>
  <c r="BS17" i="47" s="1"/>
  <c r="AS17" i="47"/>
  <c r="BR17" i="47" s="1"/>
  <c r="AR17" i="47"/>
  <c r="BQ17" i="47" s="1"/>
  <c r="AP17" i="47"/>
  <c r="BO17" i="47" s="1"/>
  <c r="AO17" i="47"/>
  <c r="BN17" i="47" s="1"/>
  <c r="AN17" i="47"/>
  <c r="BM17" i="47" s="1"/>
  <c r="AM17" i="47"/>
  <c r="BL17" i="47" s="1"/>
  <c r="AK17" i="47"/>
  <c r="BJ17" i="47" s="1"/>
  <c r="AJ17" i="47"/>
  <c r="BI17" i="47" s="1"/>
  <c r="AI17" i="47"/>
  <c r="BH17" i="47" s="1"/>
  <c r="AH17" i="47"/>
  <c r="BG17" i="47" s="1"/>
  <c r="AF17" i="47"/>
  <c r="BE17" i="47" s="1"/>
  <c r="AE17" i="47"/>
  <c r="BD17" i="47" s="1"/>
  <c r="AD17" i="47"/>
  <c r="BC17" i="47" s="1"/>
  <c r="AC17" i="47"/>
  <c r="BB17" i="47" s="1"/>
  <c r="AZ16" i="47"/>
  <c r="BY16" i="47" s="1"/>
  <c r="AY16" i="47"/>
  <c r="BX16" i="47" s="1"/>
  <c r="AX16" i="47"/>
  <c r="BW16" i="47" s="1"/>
  <c r="AW16" i="47"/>
  <c r="BV16" i="47" s="1"/>
  <c r="AU16" i="47"/>
  <c r="BT16" i="47" s="1"/>
  <c r="AT16" i="47"/>
  <c r="BS16" i="47" s="1"/>
  <c r="AS16" i="47"/>
  <c r="BR16" i="47" s="1"/>
  <c r="AR16" i="47"/>
  <c r="BQ16" i="47" s="1"/>
  <c r="AP16" i="47"/>
  <c r="BO16" i="47" s="1"/>
  <c r="AO16" i="47"/>
  <c r="BN16" i="47" s="1"/>
  <c r="AN16" i="47"/>
  <c r="BM16" i="47" s="1"/>
  <c r="AM16" i="47"/>
  <c r="BL16" i="47" s="1"/>
  <c r="AK16" i="47"/>
  <c r="BJ16" i="47" s="1"/>
  <c r="AJ16" i="47"/>
  <c r="BI16" i="47" s="1"/>
  <c r="AI16" i="47"/>
  <c r="BH16" i="47" s="1"/>
  <c r="AH16" i="47"/>
  <c r="BG16" i="47" s="1"/>
  <c r="AF16" i="47"/>
  <c r="BE16" i="47" s="1"/>
  <c r="AE16" i="47"/>
  <c r="BD16" i="47" s="1"/>
  <c r="AD16" i="47"/>
  <c r="BC16" i="47" s="1"/>
  <c r="AC16" i="47"/>
  <c r="BB16" i="47" s="1"/>
  <c r="AZ15" i="47"/>
  <c r="BY15" i="47" s="1"/>
  <c r="AY15" i="47"/>
  <c r="BX15" i="47" s="1"/>
  <c r="AX15" i="47"/>
  <c r="BW15" i="47" s="1"/>
  <c r="AW15" i="47"/>
  <c r="BV15" i="47" s="1"/>
  <c r="AU15" i="47"/>
  <c r="BT15" i="47" s="1"/>
  <c r="AT15" i="47"/>
  <c r="BS15" i="47" s="1"/>
  <c r="AS15" i="47"/>
  <c r="BR15" i="47" s="1"/>
  <c r="AR15" i="47"/>
  <c r="BQ15" i="47" s="1"/>
  <c r="AP15" i="47"/>
  <c r="BO15" i="47" s="1"/>
  <c r="AO15" i="47"/>
  <c r="BN15" i="47" s="1"/>
  <c r="AN15" i="47"/>
  <c r="BM15" i="47" s="1"/>
  <c r="AM15" i="47"/>
  <c r="BL15" i="47" s="1"/>
  <c r="AK15" i="47"/>
  <c r="BJ15" i="47" s="1"/>
  <c r="AJ15" i="47"/>
  <c r="BI15" i="47" s="1"/>
  <c r="AI15" i="47"/>
  <c r="BH15" i="47" s="1"/>
  <c r="AH15" i="47"/>
  <c r="BG15" i="47" s="1"/>
  <c r="AF15" i="47"/>
  <c r="BE15" i="47" s="1"/>
  <c r="AE15" i="47"/>
  <c r="BD15" i="47" s="1"/>
  <c r="AD15" i="47"/>
  <c r="BC15" i="47" s="1"/>
  <c r="AC15" i="47"/>
  <c r="BB15" i="47" s="1"/>
  <c r="AZ12" i="47"/>
  <c r="BY12" i="47" s="1"/>
  <c r="AY12" i="47"/>
  <c r="BX12" i="47" s="1"/>
  <c r="AX12" i="47"/>
  <c r="BW12" i="47" s="1"/>
  <c r="AW12" i="47"/>
  <c r="BV12" i="47" s="1"/>
  <c r="AU12" i="47"/>
  <c r="BT12" i="47" s="1"/>
  <c r="AT12" i="47"/>
  <c r="BS12" i="47" s="1"/>
  <c r="AS12" i="47"/>
  <c r="BR12" i="47" s="1"/>
  <c r="AR12" i="47"/>
  <c r="BQ12" i="47" s="1"/>
  <c r="AP12" i="47"/>
  <c r="BO12" i="47" s="1"/>
  <c r="AO12" i="47"/>
  <c r="BN12" i="47" s="1"/>
  <c r="AN12" i="47"/>
  <c r="BM12" i="47" s="1"/>
  <c r="AM12" i="47"/>
  <c r="BL12" i="47" s="1"/>
  <c r="AK12" i="47"/>
  <c r="BJ12" i="47" s="1"/>
  <c r="AJ12" i="47"/>
  <c r="BI12" i="47" s="1"/>
  <c r="AI12" i="47"/>
  <c r="BH12" i="47" s="1"/>
  <c r="AH12" i="47"/>
  <c r="BG12" i="47" s="1"/>
  <c r="AF12" i="47"/>
  <c r="BE12" i="47" s="1"/>
  <c r="AE12" i="47"/>
  <c r="BD12" i="47" s="1"/>
  <c r="AD12" i="47"/>
  <c r="BC12" i="47" s="1"/>
  <c r="AC12" i="47"/>
  <c r="BB12" i="47" s="1"/>
  <c r="AZ11" i="47"/>
  <c r="BY11" i="47" s="1"/>
  <c r="AY11" i="47"/>
  <c r="BX11" i="47" s="1"/>
  <c r="AX11" i="47"/>
  <c r="BW11" i="47" s="1"/>
  <c r="AW11" i="47"/>
  <c r="BV11" i="47" s="1"/>
  <c r="AU11" i="47"/>
  <c r="BT11" i="47" s="1"/>
  <c r="AT11" i="47"/>
  <c r="BS11" i="47" s="1"/>
  <c r="AS11" i="47"/>
  <c r="BR11" i="47" s="1"/>
  <c r="AR11" i="47"/>
  <c r="BQ11" i="47" s="1"/>
  <c r="AP11" i="47"/>
  <c r="BO11" i="47" s="1"/>
  <c r="AO11" i="47"/>
  <c r="BN11" i="47" s="1"/>
  <c r="AN11" i="47"/>
  <c r="BM11" i="47" s="1"/>
  <c r="AM11" i="47"/>
  <c r="BL11" i="47" s="1"/>
  <c r="AK11" i="47"/>
  <c r="BJ11" i="47" s="1"/>
  <c r="AJ11" i="47"/>
  <c r="BI11" i="47" s="1"/>
  <c r="AI11" i="47"/>
  <c r="BH11" i="47" s="1"/>
  <c r="AH11" i="47"/>
  <c r="BG11" i="47" s="1"/>
  <c r="AF11" i="47"/>
  <c r="BE11" i="47" s="1"/>
  <c r="AE11" i="47"/>
  <c r="BD11" i="47" s="1"/>
  <c r="AD11" i="47"/>
  <c r="BC11" i="47" s="1"/>
  <c r="AC11" i="47"/>
  <c r="BB11" i="47" s="1"/>
  <c r="AZ10" i="47"/>
  <c r="BY10" i="47" s="1"/>
  <c r="AY10" i="47"/>
  <c r="BX10" i="47" s="1"/>
  <c r="AX10" i="47"/>
  <c r="BW10" i="47" s="1"/>
  <c r="AW10" i="47"/>
  <c r="BV10" i="47" s="1"/>
  <c r="AU10" i="47"/>
  <c r="BT10" i="47" s="1"/>
  <c r="AT10" i="47"/>
  <c r="AS10" i="47"/>
  <c r="BR10" i="47" s="1"/>
  <c r="AR10" i="47"/>
  <c r="BQ10" i="47" s="1"/>
  <c r="AP10" i="47"/>
  <c r="BO10" i="47" s="1"/>
  <c r="AO10" i="47"/>
  <c r="BN10" i="47" s="1"/>
  <c r="AN10" i="47"/>
  <c r="BM10" i="47" s="1"/>
  <c r="AM10" i="47"/>
  <c r="BL10" i="47" s="1"/>
  <c r="AK10" i="47"/>
  <c r="BJ10" i="47" s="1"/>
  <c r="AJ10" i="47"/>
  <c r="BI10" i="47" s="1"/>
  <c r="AI10" i="47"/>
  <c r="BH10" i="47" s="1"/>
  <c r="AH10" i="47"/>
  <c r="BG10" i="47" s="1"/>
  <c r="AF10" i="47"/>
  <c r="BE10" i="47" s="1"/>
  <c r="AE10" i="47"/>
  <c r="BD10" i="47" s="1"/>
  <c r="AD10" i="47"/>
  <c r="BC10" i="47" s="1"/>
  <c r="AC10" i="47"/>
  <c r="BB10" i="47" s="1"/>
  <c r="AZ9" i="47"/>
  <c r="BY9" i="47" s="1"/>
  <c r="AY9" i="47"/>
  <c r="BX9" i="47" s="1"/>
  <c r="AX9" i="47"/>
  <c r="BW9" i="47" s="1"/>
  <c r="AW9" i="47"/>
  <c r="BV9" i="47" s="1"/>
  <c r="AU9" i="47"/>
  <c r="BT9" i="47" s="1"/>
  <c r="AT9" i="47"/>
  <c r="BS9" i="47" s="1"/>
  <c r="AS9" i="47"/>
  <c r="BR9" i="47" s="1"/>
  <c r="AR9" i="47"/>
  <c r="BQ9" i="47" s="1"/>
  <c r="AP9" i="47"/>
  <c r="BO9" i="47" s="1"/>
  <c r="AO9" i="47"/>
  <c r="BN9" i="47" s="1"/>
  <c r="AN9" i="47"/>
  <c r="BM9" i="47" s="1"/>
  <c r="AM9" i="47"/>
  <c r="BL9" i="47" s="1"/>
  <c r="AK9" i="47"/>
  <c r="BJ9" i="47" s="1"/>
  <c r="AJ9" i="47"/>
  <c r="BI9" i="47" s="1"/>
  <c r="AI9" i="47"/>
  <c r="BH9" i="47" s="1"/>
  <c r="AH9" i="47"/>
  <c r="BG9" i="47" s="1"/>
  <c r="AF9" i="47"/>
  <c r="BE9" i="47" s="1"/>
  <c r="AE9" i="47"/>
  <c r="BD9" i="47" s="1"/>
  <c r="AD9" i="47"/>
  <c r="BC9" i="47" s="1"/>
  <c r="AC9" i="47"/>
  <c r="BB9" i="47" s="1"/>
  <c r="AZ8" i="47"/>
  <c r="BY8" i="47" s="1"/>
  <c r="AY8" i="47"/>
  <c r="BX8" i="47" s="1"/>
  <c r="AX8" i="47"/>
  <c r="BW8" i="47" s="1"/>
  <c r="AW8" i="47"/>
  <c r="BV8" i="47" s="1"/>
  <c r="AU8" i="47"/>
  <c r="BT8" i="47" s="1"/>
  <c r="AT8" i="47"/>
  <c r="BS8" i="47" s="1"/>
  <c r="AS8" i="47"/>
  <c r="BR8" i="47" s="1"/>
  <c r="AR8" i="47"/>
  <c r="BQ8" i="47" s="1"/>
  <c r="AP8" i="47"/>
  <c r="BO8" i="47" s="1"/>
  <c r="AO8" i="47"/>
  <c r="BN8" i="47" s="1"/>
  <c r="AN8" i="47"/>
  <c r="BM8" i="47" s="1"/>
  <c r="AM8" i="47"/>
  <c r="BL8" i="47" s="1"/>
  <c r="AK8" i="47"/>
  <c r="BJ8" i="47" s="1"/>
  <c r="AJ8" i="47"/>
  <c r="BI8" i="47" s="1"/>
  <c r="AI8" i="47"/>
  <c r="BH8" i="47" s="1"/>
  <c r="AH8" i="47"/>
  <c r="BG8" i="47" s="1"/>
  <c r="AF8" i="47"/>
  <c r="BE8" i="47" s="1"/>
  <c r="AE8" i="47"/>
  <c r="BD8" i="47" s="1"/>
  <c r="AD8" i="47"/>
  <c r="BC8" i="47" s="1"/>
  <c r="AC8" i="47"/>
  <c r="BB8" i="47" s="1"/>
  <c r="AZ7" i="47"/>
  <c r="BY7" i="47" s="1"/>
  <c r="AY7" i="47"/>
  <c r="BX7" i="47" s="1"/>
  <c r="AX7" i="47"/>
  <c r="BW7" i="47" s="1"/>
  <c r="AW7" i="47"/>
  <c r="BV7" i="47" s="1"/>
  <c r="AU7" i="47"/>
  <c r="BT7" i="47" s="1"/>
  <c r="AT7" i="47"/>
  <c r="BS7" i="47" s="1"/>
  <c r="AS7" i="47"/>
  <c r="BR7" i="47" s="1"/>
  <c r="AR7" i="47"/>
  <c r="BQ7" i="47" s="1"/>
  <c r="AP7" i="47"/>
  <c r="BO7" i="47" s="1"/>
  <c r="AO7" i="47"/>
  <c r="BN7" i="47" s="1"/>
  <c r="AN7" i="47"/>
  <c r="BM7" i="47" s="1"/>
  <c r="AM7" i="47"/>
  <c r="BL7" i="47" s="1"/>
  <c r="AK7" i="47"/>
  <c r="BJ7" i="47" s="1"/>
  <c r="AJ7" i="47"/>
  <c r="BI7" i="47" s="1"/>
  <c r="AI7" i="47"/>
  <c r="BH7" i="47" s="1"/>
  <c r="AH7" i="47"/>
  <c r="BG7" i="47" s="1"/>
  <c r="AF7" i="47"/>
  <c r="BE7" i="47" s="1"/>
  <c r="AE7" i="47"/>
  <c r="BD7" i="47" s="1"/>
  <c r="AD7" i="47"/>
  <c r="BC7" i="47" s="1"/>
  <c r="AC7" i="47"/>
  <c r="BB7" i="47" s="1"/>
  <c r="AZ6" i="47"/>
  <c r="BY6" i="47" s="1"/>
  <c r="AY6" i="47"/>
  <c r="BX6" i="47" s="1"/>
  <c r="AX6" i="47"/>
  <c r="BW6" i="47" s="1"/>
  <c r="AW6" i="47"/>
  <c r="BV6" i="47" s="1"/>
  <c r="AU6" i="47"/>
  <c r="BT6" i="47" s="1"/>
  <c r="AT6" i="47"/>
  <c r="BS6" i="47" s="1"/>
  <c r="AS6" i="47"/>
  <c r="BR6" i="47" s="1"/>
  <c r="AR6" i="47"/>
  <c r="BQ6" i="47" s="1"/>
  <c r="AP6" i="47"/>
  <c r="BO6" i="47" s="1"/>
  <c r="AO6" i="47"/>
  <c r="BN6" i="47" s="1"/>
  <c r="AN6" i="47"/>
  <c r="BM6" i="47" s="1"/>
  <c r="AM6" i="47"/>
  <c r="BL6" i="47" s="1"/>
  <c r="AK6" i="47"/>
  <c r="BJ6" i="47" s="1"/>
  <c r="AJ6" i="47"/>
  <c r="BI6" i="47" s="1"/>
  <c r="AI6" i="47"/>
  <c r="BH6" i="47" s="1"/>
  <c r="AH6" i="47"/>
  <c r="BG6" i="47" s="1"/>
  <c r="AF6" i="47"/>
  <c r="BE6" i="47" s="1"/>
  <c r="AE6" i="47"/>
  <c r="BD6" i="47" s="1"/>
  <c r="AD6" i="47"/>
  <c r="BC6" i="47" s="1"/>
  <c r="AC6" i="47"/>
  <c r="BB6" i="47" s="1"/>
  <c r="AZ21" i="46"/>
  <c r="BY21" i="46" s="1"/>
  <c r="AY21" i="46"/>
  <c r="BX21" i="46" s="1"/>
  <c r="AX21" i="46"/>
  <c r="BW21" i="46" s="1"/>
  <c r="AW21" i="46"/>
  <c r="BV21" i="46" s="1"/>
  <c r="AU21" i="46"/>
  <c r="BT21" i="46" s="1"/>
  <c r="AT21" i="46"/>
  <c r="BS21" i="46" s="1"/>
  <c r="AS21" i="46"/>
  <c r="BR21" i="46" s="1"/>
  <c r="AR21" i="46"/>
  <c r="BQ21" i="46" s="1"/>
  <c r="AP21" i="46"/>
  <c r="BO21" i="46" s="1"/>
  <c r="AO21" i="46"/>
  <c r="BN21" i="46" s="1"/>
  <c r="AN21" i="46"/>
  <c r="BM21" i="46" s="1"/>
  <c r="AM21" i="46"/>
  <c r="BL21" i="46" s="1"/>
  <c r="AK21" i="46"/>
  <c r="BJ21" i="46" s="1"/>
  <c r="AJ21" i="46"/>
  <c r="BI21" i="46" s="1"/>
  <c r="AI21" i="46"/>
  <c r="BH21" i="46" s="1"/>
  <c r="AH21" i="46"/>
  <c r="BG21" i="46" s="1"/>
  <c r="AF21" i="46"/>
  <c r="BE21" i="46" s="1"/>
  <c r="AE21" i="46"/>
  <c r="BD21" i="46" s="1"/>
  <c r="AD21" i="46"/>
  <c r="BC21" i="46" s="1"/>
  <c r="AC21" i="46"/>
  <c r="BB21" i="46" s="1"/>
  <c r="AZ20" i="46"/>
  <c r="BY20" i="46" s="1"/>
  <c r="AY20" i="46"/>
  <c r="BX20" i="46" s="1"/>
  <c r="AX20" i="46"/>
  <c r="BW20" i="46" s="1"/>
  <c r="AW20" i="46"/>
  <c r="BV20" i="46" s="1"/>
  <c r="AU20" i="46"/>
  <c r="BT20" i="46" s="1"/>
  <c r="AT20" i="46"/>
  <c r="BS20" i="46" s="1"/>
  <c r="AS20" i="46"/>
  <c r="BR20" i="46" s="1"/>
  <c r="AR20" i="46"/>
  <c r="BQ20" i="46" s="1"/>
  <c r="AP20" i="46"/>
  <c r="BO20" i="46" s="1"/>
  <c r="AO20" i="46"/>
  <c r="BN20" i="46" s="1"/>
  <c r="AN20" i="46"/>
  <c r="BM20" i="46" s="1"/>
  <c r="AM20" i="46"/>
  <c r="BL20" i="46" s="1"/>
  <c r="AK20" i="46"/>
  <c r="BJ20" i="46" s="1"/>
  <c r="AJ20" i="46"/>
  <c r="BI20" i="46" s="1"/>
  <c r="AI20" i="46"/>
  <c r="BH20" i="46" s="1"/>
  <c r="AH20" i="46"/>
  <c r="BG20" i="46" s="1"/>
  <c r="AF20" i="46"/>
  <c r="BE20" i="46" s="1"/>
  <c r="AE20" i="46"/>
  <c r="BD20" i="46" s="1"/>
  <c r="AD20" i="46"/>
  <c r="BC20" i="46" s="1"/>
  <c r="AC20" i="46"/>
  <c r="BB20" i="46" s="1"/>
  <c r="AZ19" i="46"/>
  <c r="BY19" i="46" s="1"/>
  <c r="AY19" i="46"/>
  <c r="BX19" i="46" s="1"/>
  <c r="AX19" i="46"/>
  <c r="BW19" i="46" s="1"/>
  <c r="AW19" i="46"/>
  <c r="BV19" i="46" s="1"/>
  <c r="AU19" i="46"/>
  <c r="BT19" i="46" s="1"/>
  <c r="AT19" i="46"/>
  <c r="BS19" i="46" s="1"/>
  <c r="AS19" i="46"/>
  <c r="BR19" i="46" s="1"/>
  <c r="AR19" i="46"/>
  <c r="BQ19" i="46" s="1"/>
  <c r="AP19" i="46"/>
  <c r="BO19" i="46" s="1"/>
  <c r="AO19" i="46"/>
  <c r="BN19" i="46" s="1"/>
  <c r="AN19" i="46"/>
  <c r="BM19" i="46" s="1"/>
  <c r="AM19" i="46"/>
  <c r="BL19" i="46" s="1"/>
  <c r="AK19" i="46"/>
  <c r="BJ19" i="46" s="1"/>
  <c r="AJ19" i="46"/>
  <c r="BI19" i="46" s="1"/>
  <c r="AI19" i="46"/>
  <c r="BH19" i="46" s="1"/>
  <c r="AH19" i="46"/>
  <c r="BG19" i="46" s="1"/>
  <c r="AF19" i="46"/>
  <c r="BE19" i="46" s="1"/>
  <c r="AE19" i="46"/>
  <c r="BD19" i="46" s="1"/>
  <c r="AD19" i="46"/>
  <c r="BC19" i="46" s="1"/>
  <c r="AC19" i="46"/>
  <c r="BB19" i="46" s="1"/>
  <c r="AZ18" i="46"/>
  <c r="BY18" i="46" s="1"/>
  <c r="AY18" i="46"/>
  <c r="BX18" i="46" s="1"/>
  <c r="AX18" i="46"/>
  <c r="BW18" i="46" s="1"/>
  <c r="AW18" i="46"/>
  <c r="BV18" i="46" s="1"/>
  <c r="AU18" i="46"/>
  <c r="BT18" i="46" s="1"/>
  <c r="AT18" i="46"/>
  <c r="BS18" i="46" s="1"/>
  <c r="AS18" i="46"/>
  <c r="BR18" i="46" s="1"/>
  <c r="AR18" i="46"/>
  <c r="BQ18" i="46" s="1"/>
  <c r="AP18" i="46"/>
  <c r="BO18" i="46" s="1"/>
  <c r="AO18" i="46"/>
  <c r="BN18" i="46" s="1"/>
  <c r="AN18" i="46"/>
  <c r="BM18" i="46" s="1"/>
  <c r="AM18" i="46"/>
  <c r="BL18" i="46" s="1"/>
  <c r="AK18" i="46"/>
  <c r="BJ18" i="46" s="1"/>
  <c r="AJ18" i="46"/>
  <c r="BI18" i="46" s="1"/>
  <c r="AI18" i="46"/>
  <c r="BH18" i="46" s="1"/>
  <c r="AH18" i="46"/>
  <c r="BG18" i="46" s="1"/>
  <c r="AF18" i="46"/>
  <c r="BE18" i="46" s="1"/>
  <c r="AE18" i="46"/>
  <c r="BD18" i="46" s="1"/>
  <c r="AD18" i="46"/>
  <c r="BC18" i="46" s="1"/>
  <c r="AC18" i="46"/>
  <c r="BB18" i="46" s="1"/>
  <c r="AZ17" i="46"/>
  <c r="BY17" i="46" s="1"/>
  <c r="AY17" i="46"/>
  <c r="BX17" i="46" s="1"/>
  <c r="AX17" i="46"/>
  <c r="BW17" i="46" s="1"/>
  <c r="AW17" i="46"/>
  <c r="BV17" i="46" s="1"/>
  <c r="AU17" i="46"/>
  <c r="BT17" i="46" s="1"/>
  <c r="AT17" i="46"/>
  <c r="BS17" i="46" s="1"/>
  <c r="AS17" i="46"/>
  <c r="BR17" i="46" s="1"/>
  <c r="AR17" i="46"/>
  <c r="BQ17" i="46" s="1"/>
  <c r="AP17" i="46"/>
  <c r="BO17" i="46" s="1"/>
  <c r="AO17" i="46"/>
  <c r="BN17" i="46" s="1"/>
  <c r="AN17" i="46"/>
  <c r="BM17" i="46" s="1"/>
  <c r="AM17" i="46"/>
  <c r="BL17" i="46" s="1"/>
  <c r="AK17" i="46"/>
  <c r="BJ17" i="46" s="1"/>
  <c r="AJ17" i="46"/>
  <c r="BI17" i="46" s="1"/>
  <c r="AI17" i="46"/>
  <c r="BH17" i="46" s="1"/>
  <c r="AH17" i="46"/>
  <c r="BG17" i="46" s="1"/>
  <c r="AF17" i="46"/>
  <c r="BE17" i="46" s="1"/>
  <c r="AE17" i="46"/>
  <c r="BD17" i="46" s="1"/>
  <c r="AD17" i="46"/>
  <c r="BC17" i="46" s="1"/>
  <c r="AC17" i="46"/>
  <c r="BB17" i="46" s="1"/>
  <c r="AZ16" i="46"/>
  <c r="BY16" i="46" s="1"/>
  <c r="AY16" i="46"/>
  <c r="BX16" i="46" s="1"/>
  <c r="AX16" i="46"/>
  <c r="BW16" i="46" s="1"/>
  <c r="AW16" i="46"/>
  <c r="BV16" i="46" s="1"/>
  <c r="AU16" i="46"/>
  <c r="BT16" i="46" s="1"/>
  <c r="AT16" i="46"/>
  <c r="BS16" i="46" s="1"/>
  <c r="AS16" i="46"/>
  <c r="BR16" i="46" s="1"/>
  <c r="AR16" i="46"/>
  <c r="BQ16" i="46" s="1"/>
  <c r="AP16" i="46"/>
  <c r="BO16" i="46" s="1"/>
  <c r="AO16" i="46"/>
  <c r="BN16" i="46" s="1"/>
  <c r="AN16" i="46"/>
  <c r="BM16" i="46" s="1"/>
  <c r="AM16" i="46"/>
  <c r="BL16" i="46" s="1"/>
  <c r="AK16" i="46"/>
  <c r="BJ16" i="46" s="1"/>
  <c r="AJ16" i="46"/>
  <c r="BI16" i="46" s="1"/>
  <c r="AI16" i="46"/>
  <c r="BH16" i="46" s="1"/>
  <c r="AH16" i="46"/>
  <c r="BG16" i="46" s="1"/>
  <c r="AF16" i="46"/>
  <c r="BE16" i="46" s="1"/>
  <c r="AE16" i="46"/>
  <c r="BD16" i="46" s="1"/>
  <c r="AD16" i="46"/>
  <c r="BC16" i="46" s="1"/>
  <c r="AC16" i="46"/>
  <c r="BB16" i="46" s="1"/>
  <c r="AZ15" i="46"/>
  <c r="BY15" i="46" s="1"/>
  <c r="AY15" i="46"/>
  <c r="BX15" i="46" s="1"/>
  <c r="AX15" i="46"/>
  <c r="BW15" i="46" s="1"/>
  <c r="AW15" i="46"/>
  <c r="BV15" i="46" s="1"/>
  <c r="AU15" i="46"/>
  <c r="BT15" i="46" s="1"/>
  <c r="AT15" i="46"/>
  <c r="BS15" i="46" s="1"/>
  <c r="AS15" i="46"/>
  <c r="BR15" i="46" s="1"/>
  <c r="AR15" i="46"/>
  <c r="BQ15" i="46" s="1"/>
  <c r="AP15" i="46"/>
  <c r="BO15" i="46" s="1"/>
  <c r="AO15" i="46"/>
  <c r="BN15" i="46" s="1"/>
  <c r="AN15" i="46"/>
  <c r="BM15" i="46" s="1"/>
  <c r="AM15" i="46"/>
  <c r="BL15" i="46" s="1"/>
  <c r="AK15" i="46"/>
  <c r="BJ15" i="46" s="1"/>
  <c r="AJ15" i="46"/>
  <c r="BI15" i="46" s="1"/>
  <c r="AI15" i="46"/>
  <c r="BH15" i="46" s="1"/>
  <c r="AH15" i="46"/>
  <c r="BG15" i="46" s="1"/>
  <c r="AF15" i="46"/>
  <c r="BE15" i="46" s="1"/>
  <c r="AE15" i="46"/>
  <c r="BD15" i="46" s="1"/>
  <c r="AD15" i="46"/>
  <c r="BC15" i="46" s="1"/>
  <c r="AC15" i="46"/>
  <c r="BB15" i="46" s="1"/>
  <c r="AZ12" i="46"/>
  <c r="BY12" i="46" s="1"/>
  <c r="AY12" i="46"/>
  <c r="BX12" i="46" s="1"/>
  <c r="AX12" i="46"/>
  <c r="BW12" i="46" s="1"/>
  <c r="AW12" i="46"/>
  <c r="BV12" i="46" s="1"/>
  <c r="AU12" i="46"/>
  <c r="BT12" i="46" s="1"/>
  <c r="AT12" i="46"/>
  <c r="BS12" i="46" s="1"/>
  <c r="AS12" i="46"/>
  <c r="BR12" i="46" s="1"/>
  <c r="AR12" i="46"/>
  <c r="BQ12" i="46" s="1"/>
  <c r="AP12" i="46"/>
  <c r="BO12" i="46" s="1"/>
  <c r="AO12" i="46"/>
  <c r="BN12" i="46" s="1"/>
  <c r="AN12" i="46"/>
  <c r="BM12" i="46" s="1"/>
  <c r="AM12" i="46"/>
  <c r="BL12" i="46" s="1"/>
  <c r="AK12" i="46"/>
  <c r="BJ12" i="46" s="1"/>
  <c r="AJ12" i="46"/>
  <c r="BI12" i="46" s="1"/>
  <c r="AI12" i="46"/>
  <c r="BH12" i="46" s="1"/>
  <c r="AH12" i="46"/>
  <c r="BG12" i="46" s="1"/>
  <c r="AF12" i="46"/>
  <c r="BE12" i="46" s="1"/>
  <c r="AE12" i="46"/>
  <c r="BD12" i="46" s="1"/>
  <c r="AD12" i="46"/>
  <c r="BC12" i="46" s="1"/>
  <c r="AC12" i="46"/>
  <c r="BB12" i="46" s="1"/>
  <c r="AZ11" i="46"/>
  <c r="BY11" i="46" s="1"/>
  <c r="AY11" i="46"/>
  <c r="BX11" i="46" s="1"/>
  <c r="AX11" i="46"/>
  <c r="BW11" i="46" s="1"/>
  <c r="AW11" i="46"/>
  <c r="BV11" i="46" s="1"/>
  <c r="AU11" i="46"/>
  <c r="BT11" i="46" s="1"/>
  <c r="AT11" i="46"/>
  <c r="BS11" i="46" s="1"/>
  <c r="AS11" i="46"/>
  <c r="BR11" i="46" s="1"/>
  <c r="AR11" i="46"/>
  <c r="BQ11" i="46" s="1"/>
  <c r="AP11" i="46"/>
  <c r="BO11" i="46" s="1"/>
  <c r="AO11" i="46"/>
  <c r="BN11" i="46" s="1"/>
  <c r="AN11" i="46"/>
  <c r="BM11" i="46" s="1"/>
  <c r="AM11" i="46"/>
  <c r="BL11" i="46" s="1"/>
  <c r="AK11" i="46"/>
  <c r="BJ11" i="46" s="1"/>
  <c r="AJ11" i="46"/>
  <c r="BI11" i="46" s="1"/>
  <c r="AI11" i="46"/>
  <c r="BH11" i="46" s="1"/>
  <c r="AH11" i="46"/>
  <c r="BG11" i="46" s="1"/>
  <c r="AF11" i="46"/>
  <c r="BE11" i="46" s="1"/>
  <c r="AE11" i="46"/>
  <c r="BD11" i="46" s="1"/>
  <c r="AD11" i="46"/>
  <c r="BC11" i="46" s="1"/>
  <c r="AC11" i="46"/>
  <c r="BB11" i="46" s="1"/>
  <c r="AZ10" i="46"/>
  <c r="BY10" i="46" s="1"/>
  <c r="AY10" i="46"/>
  <c r="BX10" i="46" s="1"/>
  <c r="AX10" i="46"/>
  <c r="BW10" i="46" s="1"/>
  <c r="AW10" i="46"/>
  <c r="BV10" i="46" s="1"/>
  <c r="AU10" i="46"/>
  <c r="BT10" i="46" s="1"/>
  <c r="AT10" i="46"/>
  <c r="BS10" i="46" s="1"/>
  <c r="AS10" i="46"/>
  <c r="BR10" i="46" s="1"/>
  <c r="AR10" i="46"/>
  <c r="BQ10" i="46" s="1"/>
  <c r="AP10" i="46"/>
  <c r="BO10" i="46" s="1"/>
  <c r="AO10" i="46"/>
  <c r="BN10" i="46" s="1"/>
  <c r="AN10" i="46"/>
  <c r="BM10" i="46" s="1"/>
  <c r="AM10" i="46"/>
  <c r="BL10" i="46" s="1"/>
  <c r="AK10" i="46"/>
  <c r="BJ10" i="46" s="1"/>
  <c r="AJ10" i="46"/>
  <c r="BI10" i="46" s="1"/>
  <c r="AI10" i="46"/>
  <c r="BH10" i="46" s="1"/>
  <c r="AH10" i="46"/>
  <c r="BG10" i="46" s="1"/>
  <c r="AF10" i="46"/>
  <c r="BE10" i="46" s="1"/>
  <c r="AE10" i="46"/>
  <c r="BD10" i="46" s="1"/>
  <c r="AD10" i="46"/>
  <c r="BC10" i="46" s="1"/>
  <c r="AC10" i="46"/>
  <c r="BB10" i="46" s="1"/>
  <c r="AZ9" i="46"/>
  <c r="BY9" i="46" s="1"/>
  <c r="AY9" i="46"/>
  <c r="BX9" i="46" s="1"/>
  <c r="AX9" i="46"/>
  <c r="BW9" i="46" s="1"/>
  <c r="AW9" i="46"/>
  <c r="BV9" i="46" s="1"/>
  <c r="AU9" i="46"/>
  <c r="BT9" i="46" s="1"/>
  <c r="AT9" i="46"/>
  <c r="BS9" i="46" s="1"/>
  <c r="AS9" i="46"/>
  <c r="BR9" i="46" s="1"/>
  <c r="AR9" i="46"/>
  <c r="BQ9" i="46" s="1"/>
  <c r="AP9" i="46"/>
  <c r="BO9" i="46" s="1"/>
  <c r="AO9" i="46"/>
  <c r="AN9" i="46"/>
  <c r="BM9" i="46" s="1"/>
  <c r="AM9" i="46"/>
  <c r="BL9" i="46" s="1"/>
  <c r="AK9" i="46"/>
  <c r="BJ9" i="46" s="1"/>
  <c r="AJ9" i="46"/>
  <c r="BI9" i="46" s="1"/>
  <c r="AI9" i="46"/>
  <c r="BH9" i="46" s="1"/>
  <c r="AH9" i="46"/>
  <c r="BG9" i="46" s="1"/>
  <c r="AF9" i="46"/>
  <c r="BE9" i="46" s="1"/>
  <c r="AE9" i="46"/>
  <c r="BD9" i="46" s="1"/>
  <c r="AD9" i="46"/>
  <c r="BC9" i="46" s="1"/>
  <c r="AC9" i="46"/>
  <c r="BB9" i="46" s="1"/>
  <c r="AZ8" i="46"/>
  <c r="BY8" i="46" s="1"/>
  <c r="AY8" i="46"/>
  <c r="BX8" i="46" s="1"/>
  <c r="AX8" i="46"/>
  <c r="BW8" i="46" s="1"/>
  <c r="AW8" i="46"/>
  <c r="BV8" i="46" s="1"/>
  <c r="AU8" i="46"/>
  <c r="BT8" i="46" s="1"/>
  <c r="AT8" i="46"/>
  <c r="BS8" i="46" s="1"/>
  <c r="AS8" i="46"/>
  <c r="BR8" i="46" s="1"/>
  <c r="AR8" i="46"/>
  <c r="BQ8" i="46" s="1"/>
  <c r="AP8" i="46"/>
  <c r="BO8" i="46" s="1"/>
  <c r="AO8" i="46"/>
  <c r="BN8" i="46" s="1"/>
  <c r="AN8" i="46"/>
  <c r="BM8" i="46" s="1"/>
  <c r="AM8" i="46"/>
  <c r="BL8" i="46" s="1"/>
  <c r="AK8" i="46"/>
  <c r="BJ8" i="46" s="1"/>
  <c r="AJ8" i="46"/>
  <c r="BI8" i="46" s="1"/>
  <c r="AI8" i="46"/>
  <c r="BH8" i="46" s="1"/>
  <c r="AH8" i="46"/>
  <c r="BG8" i="46" s="1"/>
  <c r="AF8" i="46"/>
  <c r="BE8" i="46" s="1"/>
  <c r="AE8" i="46"/>
  <c r="BD8" i="46" s="1"/>
  <c r="AD8" i="46"/>
  <c r="BC8" i="46" s="1"/>
  <c r="AC8" i="46"/>
  <c r="BB8" i="46" s="1"/>
  <c r="AZ7" i="46"/>
  <c r="BY7" i="46" s="1"/>
  <c r="AY7" i="46"/>
  <c r="BX7" i="46" s="1"/>
  <c r="AX7" i="46"/>
  <c r="BW7" i="46" s="1"/>
  <c r="AW7" i="46"/>
  <c r="BV7" i="46" s="1"/>
  <c r="AU7" i="46"/>
  <c r="BT7" i="46" s="1"/>
  <c r="AT7" i="46"/>
  <c r="BS7" i="46" s="1"/>
  <c r="AS7" i="46"/>
  <c r="BR7" i="46" s="1"/>
  <c r="AR7" i="46"/>
  <c r="BQ7" i="46" s="1"/>
  <c r="AP7" i="46"/>
  <c r="BO7" i="46" s="1"/>
  <c r="AO7" i="46"/>
  <c r="BN7" i="46" s="1"/>
  <c r="AN7" i="46"/>
  <c r="BM7" i="46" s="1"/>
  <c r="AM7" i="46"/>
  <c r="BL7" i="46" s="1"/>
  <c r="AK7" i="46"/>
  <c r="BJ7" i="46" s="1"/>
  <c r="AJ7" i="46"/>
  <c r="BI7" i="46" s="1"/>
  <c r="AI7" i="46"/>
  <c r="BH7" i="46" s="1"/>
  <c r="AH7" i="46"/>
  <c r="BG7" i="46" s="1"/>
  <c r="AF7" i="46"/>
  <c r="BE7" i="46" s="1"/>
  <c r="AE7" i="46"/>
  <c r="BD7" i="46" s="1"/>
  <c r="AD7" i="46"/>
  <c r="BC7" i="46" s="1"/>
  <c r="AC7" i="46"/>
  <c r="BB7" i="46" s="1"/>
  <c r="AZ6" i="46"/>
  <c r="BY6" i="46" s="1"/>
  <c r="AY6" i="46"/>
  <c r="BX6" i="46" s="1"/>
  <c r="AX6" i="46"/>
  <c r="BW6" i="46" s="1"/>
  <c r="AW6" i="46"/>
  <c r="BV6" i="46" s="1"/>
  <c r="AU6" i="46"/>
  <c r="BT6" i="46" s="1"/>
  <c r="AT6" i="46"/>
  <c r="BS6" i="46" s="1"/>
  <c r="AS6" i="46"/>
  <c r="BR6" i="46" s="1"/>
  <c r="AR6" i="46"/>
  <c r="BQ6" i="46" s="1"/>
  <c r="AP6" i="46"/>
  <c r="BO6" i="46" s="1"/>
  <c r="AO6" i="46"/>
  <c r="BN6" i="46" s="1"/>
  <c r="AN6" i="46"/>
  <c r="BM6" i="46" s="1"/>
  <c r="AM6" i="46"/>
  <c r="BL6" i="46" s="1"/>
  <c r="AK6" i="46"/>
  <c r="BJ6" i="46" s="1"/>
  <c r="AJ6" i="46"/>
  <c r="BI6" i="46" s="1"/>
  <c r="AI6" i="46"/>
  <c r="BH6" i="46" s="1"/>
  <c r="AH6" i="46"/>
  <c r="BG6" i="46" s="1"/>
  <c r="AF6" i="46"/>
  <c r="BE6" i="46" s="1"/>
  <c r="AE6" i="46"/>
  <c r="BD6" i="46" s="1"/>
  <c r="AD6" i="46"/>
  <c r="BC6" i="46" s="1"/>
  <c r="AC6" i="46"/>
  <c r="BB6" i="46" s="1"/>
  <c r="AZ21" i="45"/>
  <c r="BY21" i="45" s="1"/>
  <c r="AY21" i="45"/>
  <c r="BX21" i="45" s="1"/>
  <c r="AX21" i="45"/>
  <c r="BW21" i="45" s="1"/>
  <c r="AW21" i="45"/>
  <c r="BV21" i="45" s="1"/>
  <c r="AU21" i="45"/>
  <c r="BT21" i="45" s="1"/>
  <c r="AT21" i="45"/>
  <c r="BS21" i="45" s="1"/>
  <c r="AS21" i="45"/>
  <c r="BR21" i="45" s="1"/>
  <c r="AR21" i="45"/>
  <c r="BQ21" i="45" s="1"/>
  <c r="AP21" i="45"/>
  <c r="BO21" i="45" s="1"/>
  <c r="AO21" i="45"/>
  <c r="AN21" i="45"/>
  <c r="BM21" i="45" s="1"/>
  <c r="AM21" i="45"/>
  <c r="BL21" i="45" s="1"/>
  <c r="AK21" i="45"/>
  <c r="BJ21" i="45" s="1"/>
  <c r="AJ21" i="45"/>
  <c r="BI21" i="45" s="1"/>
  <c r="AI21" i="45"/>
  <c r="BH21" i="45" s="1"/>
  <c r="AH21" i="45"/>
  <c r="BG21" i="45" s="1"/>
  <c r="AF21" i="45"/>
  <c r="BE21" i="45" s="1"/>
  <c r="AE21" i="45"/>
  <c r="BD21" i="45" s="1"/>
  <c r="AD21" i="45"/>
  <c r="BC21" i="45" s="1"/>
  <c r="AC21" i="45"/>
  <c r="BB21" i="45" s="1"/>
  <c r="AZ20" i="45"/>
  <c r="BY20" i="45" s="1"/>
  <c r="AY20" i="45"/>
  <c r="BX20" i="45" s="1"/>
  <c r="AX20" i="45"/>
  <c r="BW20" i="45" s="1"/>
  <c r="AW20" i="45"/>
  <c r="BV20" i="45" s="1"/>
  <c r="AU20" i="45"/>
  <c r="BT20" i="45" s="1"/>
  <c r="AT20" i="45"/>
  <c r="BS20" i="45" s="1"/>
  <c r="AS20" i="45"/>
  <c r="BR20" i="45" s="1"/>
  <c r="AR20" i="45"/>
  <c r="BQ20" i="45" s="1"/>
  <c r="AP20" i="45"/>
  <c r="BO20" i="45" s="1"/>
  <c r="AO20" i="45"/>
  <c r="BN20" i="45" s="1"/>
  <c r="AN20" i="45"/>
  <c r="BM20" i="45" s="1"/>
  <c r="AM20" i="45"/>
  <c r="BL20" i="45" s="1"/>
  <c r="AK20" i="45"/>
  <c r="BJ20" i="45" s="1"/>
  <c r="AJ20" i="45"/>
  <c r="BI20" i="45" s="1"/>
  <c r="AI20" i="45"/>
  <c r="BH20" i="45" s="1"/>
  <c r="AH20" i="45"/>
  <c r="BG20" i="45" s="1"/>
  <c r="AF20" i="45"/>
  <c r="BE20" i="45" s="1"/>
  <c r="AE20" i="45"/>
  <c r="BD20" i="45" s="1"/>
  <c r="AD20" i="45"/>
  <c r="BC20" i="45" s="1"/>
  <c r="AC20" i="45"/>
  <c r="BB20" i="45" s="1"/>
  <c r="AZ19" i="45"/>
  <c r="BY19" i="45" s="1"/>
  <c r="AY19" i="45"/>
  <c r="BX19" i="45" s="1"/>
  <c r="AX19" i="45"/>
  <c r="BW19" i="45" s="1"/>
  <c r="AW19" i="45"/>
  <c r="BV19" i="45" s="1"/>
  <c r="AU19" i="45"/>
  <c r="BT19" i="45" s="1"/>
  <c r="AT19" i="45"/>
  <c r="BS19" i="45" s="1"/>
  <c r="AS19" i="45"/>
  <c r="BR19" i="45" s="1"/>
  <c r="AR19" i="45"/>
  <c r="BQ19" i="45" s="1"/>
  <c r="AP19" i="45"/>
  <c r="BO19" i="45" s="1"/>
  <c r="AO19" i="45"/>
  <c r="BN19" i="45" s="1"/>
  <c r="AN19" i="45"/>
  <c r="BM19" i="45" s="1"/>
  <c r="AM19" i="45"/>
  <c r="BL19" i="45" s="1"/>
  <c r="AK19" i="45"/>
  <c r="BJ19" i="45" s="1"/>
  <c r="AJ19" i="45"/>
  <c r="BI19" i="45" s="1"/>
  <c r="AI19" i="45"/>
  <c r="BH19" i="45" s="1"/>
  <c r="AH19" i="45"/>
  <c r="BG19" i="45" s="1"/>
  <c r="AF19" i="45"/>
  <c r="BE19" i="45" s="1"/>
  <c r="AE19" i="45"/>
  <c r="BD19" i="45" s="1"/>
  <c r="AD19" i="45"/>
  <c r="BC19" i="45" s="1"/>
  <c r="AC19" i="45"/>
  <c r="BB19" i="45" s="1"/>
  <c r="AZ18" i="45"/>
  <c r="BY18" i="45" s="1"/>
  <c r="AY18" i="45"/>
  <c r="BX18" i="45" s="1"/>
  <c r="AX18" i="45"/>
  <c r="BW18" i="45" s="1"/>
  <c r="AW18" i="45"/>
  <c r="BV18" i="45" s="1"/>
  <c r="AU18" i="45"/>
  <c r="BT18" i="45" s="1"/>
  <c r="AT18" i="45"/>
  <c r="BS18" i="45" s="1"/>
  <c r="AS18" i="45"/>
  <c r="BR18" i="45" s="1"/>
  <c r="AR18" i="45"/>
  <c r="BQ18" i="45" s="1"/>
  <c r="AP18" i="45"/>
  <c r="BO18" i="45" s="1"/>
  <c r="AO18" i="45"/>
  <c r="BN18" i="45" s="1"/>
  <c r="AN18" i="45"/>
  <c r="BM18" i="45" s="1"/>
  <c r="AM18" i="45"/>
  <c r="BL18" i="45" s="1"/>
  <c r="AK18" i="45"/>
  <c r="BJ18" i="45" s="1"/>
  <c r="AJ18" i="45"/>
  <c r="BI18" i="45" s="1"/>
  <c r="AI18" i="45"/>
  <c r="BH18" i="45" s="1"/>
  <c r="AH18" i="45"/>
  <c r="BG18" i="45" s="1"/>
  <c r="AF18" i="45"/>
  <c r="BE18" i="45" s="1"/>
  <c r="AE18" i="45"/>
  <c r="BD18" i="45" s="1"/>
  <c r="AD18" i="45"/>
  <c r="BC18" i="45" s="1"/>
  <c r="AC18" i="45"/>
  <c r="BB18" i="45" s="1"/>
  <c r="AZ17" i="45"/>
  <c r="BY17" i="45" s="1"/>
  <c r="AY17" i="45"/>
  <c r="BX17" i="45" s="1"/>
  <c r="AX17" i="45"/>
  <c r="BW17" i="45" s="1"/>
  <c r="AW17" i="45"/>
  <c r="BV17" i="45" s="1"/>
  <c r="AU17" i="45"/>
  <c r="BT17" i="45" s="1"/>
  <c r="AT17" i="45"/>
  <c r="BS17" i="45" s="1"/>
  <c r="AS17" i="45"/>
  <c r="BR17" i="45" s="1"/>
  <c r="AR17" i="45"/>
  <c r="BQ17" i="45" s="1"/>
  <c r="AP17" i="45"/>
  <c r="BO17" i="45" s="1"/>
  <c r="AO17" i="45"/>
  <c r="BN17" i="45" s="1"/>
  <c r="AN17" i="45"/>
  <c r="BM17" i="45" s="1"/>
  <c r="AM17" i="45"/>
  <c r="BL17" i="45" s="1"/>
  <c r="AK17" i="45"/>
  <c r="BJ17" i="45" s="1"/>
  <c r="AJ17" i="45"/>
  <c r="BI17" i="45" s="1"/>
  <c r="AI17" i="45"/>
  <c r="BH17" i="45" s="1"/>
  <c r="AH17" i="45"/>
  <c r="BG17" i="45" s="1"/>
  <c r="AF17" i="45"/>
  <c r="BE17" i="45" s="1"/>
  <c r="AE17" i="45"/>
  <c r="BD17" i="45" s="1"/>
  <c r="AD17" i="45"/>
  <c r="BC17" i="45" s="1"/>
  <c r="AC17" i="45"/>
  <c r="BB17" i="45" s="1"/>
  <c r="AZ16" i="45"/>
  <c r="BY16" i="45" s="1"/>
  <c r="AY16" i="45"/>
  <c r="BX16" i="45" s="1"/>
  <c r="AX16" i="45"/>
  <c r="BW16" i="45" s="1"/>
  <c r="AW16" i="45"/>
  <c r="BV16" i="45" s="1"/>
  <c r="AU16" i="45"/>
  <c r="BT16" i="45" s="1"/>
  <c r="AT16" i="45"/>
  <c r="BS16" i="45" s="1"/>
  <c r="AS16" i="45"/>
  <c r="BR16" i="45" s="1"/>
  <c r="AR16" i="45"/>
  <c r="BQ16" i="45" s="1"/>
  <c r="AP16" i="45"/>
  <c r="BO16" i="45" s="1"/>
  <c r="AO16" i="45"/>
  <c r="BN16" i="45" s="1"/>
  <c r="AN16" i="45"/>
  <c r="BM16" i="45" s="1"/>
  <c r="AM16" i="45"/>
  <c r="BL16" i="45" s="1"/>
  <c r="AK16" i="45"/>
  <c r="BJ16" i="45" s="1"/>
  <c r="AJ16" i="45"/>
  <c r="BI16" i="45" s="1"/>
  <c r="AI16" i="45"/>
  <c r="BH16" i="45" s="1"/>
  <c r="AH16" i="45"/>
  <c r="BG16" i="45" s="1"/>
  <c r="AF16" i="45"/>
  <c r="BE16" i="45" s="1"/>
  <c r="AE16" i="45"/>
  <c r="BD16" i="45" s="1"/>
  <c r="AD16" i="45"/>
  <c r="BC16" i="45" s="1"/>
  <c r="AC16" i="45"/>
  <c r="BB16" i="45" s="1"/>
  <c r="AZ15" i="45"/>
  <c r="BY15" i="45" s="1"/>
  <c r="AY15" i="45"/>
  <c r="BX15" i="45" s="1"/>
  <c r="AX15" i="45"/>
  <c r="BW15" i="45" s="1"/>
  <c r="AW15" i="45"/>
  <c r="BV15" i="45" s="1"/>
  <c r="AU15" i="45"/>
  <c r="BT15" i="45" s="1"/>
  <c r="AT15" i="45"/>
  <c r="BS15" i="45" s="1"/>
  <c r="AS15" i="45"/>
  <c r="BR15" i="45" s="1"/>
  <c r="AR15" i="45"/>
  <c r="BQ15" i="45" s="1"/>
  <c r="AP15" i="45"/>
  <c r="BO15" i="45" s="1"/>
  <c r="AO15" i="45"/>
  <c r="BN15" i="45" s="1"/>
  <c r="AN15" i="45"/>
  <c r="BM15" i="45" s="1"/>
  <c r="AM15" i="45"/>
  <c r="BL15" i="45" s="1"/>
  <c r="AK15" i="45"/>
  <c r="BJ15" i="45" s="1"/>
  <c r="AJ15" i="45"/>
  <c r="BI15" i="45" s="1"/>
  <c r="AI15" i="45"/>
  <c r="BH15" i="45" s="1"/>
  <c r="AH15" i="45"/>
  <c r="BG15" i="45" s="1"/>
  <c r="AF15" i="45"/>
  <c r="BE15" i="45" s="1"/>
  <c r="AE15" i="45"/>
  <c r="BD15" i="45" s="1"/>
  <c r="AD15" i="45"/>
  <c r="BC15" i="45" s="1"/>
  <c r="AC15" i="45"/>
  <c r="BB15" i="45" s="1"/>
  <c r="AZ12" i="45"/>
  <c r="BY12" i="45" s="1"/>
  <c r="AY12" i="45"/>
  <c r="BX12" i="45" s="1"/>
  <c r="AX12" i="45"/>
  <c r="BW12" i="45" s="1"/>
  <c r="AW12" i="45"/>
  <c r="BV12" i="45" s="1"/>
  <c r="AU12" i="45"/>
  <c r="BT12" i="45" s="1"/>
  <c r="AT12" i="45"/>
  <c r="BS12" i="45" s="1"/>
  <c r="AS12" i="45"/>
  <c r="BR12" i="45" s="1"/>
  <c r="AR12" i="45"/>
  <c r="BQ12" i="45" s="1"/>
  <c r="AP12" i="45"/>
  <c r="BO12" i="45" s="1"/>
  <c r="AO12" i="45"/>
  <c r="BN12" i="45" s="1"/>
  <c r="AN12" i="45"/>
  <c r="BM12" i="45" s="1"/>
  <c r="AM12" i="45"/>
  <c r="BL12" i="45" s="1"/>
  <c r="AK12" i="45"/>
  <c r="BJ12" i="45" s="1"/>
  <c r="AJ12" i="45"/>
  <c r="BI12" i="45" s="1"/>
  <c r="AI12" i="45"/>
  <c r="BH12" i="45" s="1"/>
  <c r="AH12" i="45"/>
  <c r="BG12" i="45" s="1"/>
  <c r="AF12" i="45"/>
  <c r="BE12" i="45" s="1"/>
  <c r="AE12" i="45"/>
  <c r="BD12" i="45" s="1"/>
  <c r="AD12" i="45"/>
  <c r="BC12" i="45" s="1"/>
  <c r="AC12" i="45"/>
  <c r="BB12" i="45" s="1"/>
  <c r="AZ11" i="45"/>
  <c r="BY11" i="45" s="1"/>
  <c r="AY11" i="45"/>
  <c r="BX11" i="45" s="1"/>
  <c r="AX11" i="45"/>
  <c r="BW11" i="45" s="1"/>
  <c r="AW11" i="45"/>
  <c r="BV11" i="45" s="1"/>
  <c r="AU11" i="45"/>
  <c r="BT11" i="45" s="1"/>
  <c r="AT11" i="45"/>
  <c r="BS11" i="45" s="1"/>
  <c r="AS11" i="45"/>
  <c r="BR11" i="45" s="1"/>
  <c r="AR11" i="45"/>
  <c r="BQ11" i="45" s="1"/>
  <c r="AP11" i="45"/>
  <c r="BO11" i="45" s="1"/>
  <c r="AO11" i="45"/>
  <c r="BN11" i="45" s="1"/>
  <c r="AN11" i="45"/>
  <c r="BM11" i="45" s="1"/>
  <c r="AM11" i="45"/>
  <c r="BL11" i="45" s="1"/>
  <c r="AK11" i="45"/>
  <c r="BJ11" i="45" s="1"/>
  <c r="AJ11" i="45"/>
  <c r="BI11" i="45" s="1"/>
  <c r="AI11" i="45"/>
  <c r="BH11" i="45" s="1"/>
  <c r="AH11" i="45"/>
  <c r="BG11" i="45" s="1"/>
  <c r="AF11" i="45"/>
  <c r="BE11" i="45" s="1"/>
  <c r="AE11" i="45"/>
  <c r="BD11" i="45" s="1"/>
  <c r="AD11" i="45"/>
  <c r="BC11" i="45" s="1"/>
  <c r="AC11" i="45"/>
  <c r="BB11" i="45" s="1"/>
  <c r="AZ10" i="45"/>
  <c r="BY10" i="45" s="1"/>
  <c r="AY10" i="45"/>
  <c r="BX10" i="45" s="1"/>
  <c r="AX10" i="45"/>
  <c r="BW10" i="45" s="1"/>
  <c r="AW10" i="45"/>
  <c r="BV10" i="45" s="1"/>
  <c r="AU10" i="45"/>
  <c r="BT10" i="45" s="1"/>
  <c r="AT10" i="45"/>
  <c r="BS10" i="45" s="1"/>
  <c r="AS10" i="45"/>
  <c r="BR10" i="45" s="1"/>
  <c r="AR10" i="45"/>
  <c r="BQ10" i="45" s="1"/>
  <c r="AP10" i="45"/>
  <c r="BO10" i="45" s="1"/>
  <c r="AO10" i="45"/>
  <c r="BN10" i="45" s="1"/>
  <c r="AN10" i="45"/>
  <c r="BM10" i="45" s="1"/>
  <c r="AM10" i="45"/>
  <c r="BL10" i="45" s="1"/>
  <c r="AK10" i="45"/>
  <c r="BJ10" i="45" s="1"/>
  <c r="AJ10" i="45"/>
  <c r="BI10" i="45" s="1"/>
  <c r="AI10" i="45"/>
  <c r="BH10" i="45" s="1"/>
  <c r="AH10" i="45"/>
  <c r="BG10" i="45" s="1"/>
  <c r="AF10" i="45"/>
  <c r="BE10" i="45" s="1"/>
  <c r="AE10" i="45"/>
  <c r="BD10" i="45" s="1"/>
  <c r="AD10" i="45"/>
  <c r="BC10" i="45" s="1"/>
  <c r="AC10" i="45"/>
  <c r="BB10" i="45" s="1"/>
  <c r="AZ9" i="45"/>
  <c r="BY9" i="45" s="1"/>
  <c r="AY9" i="45"/>
  <c r="BX9" i="45" s="1"/>
  <c r="AX9" i="45"/>
  <c r="BW9" i="45" s="1"/>
  <c r="AW9" i="45"/>
  <c r="BV9" i="45" s="1"/>
  <c r="AU9" i="45"/>
  <c r="BT9" i="45" s="1"/>
  <c r="AT9" i="45"/>
  <c r="BS9" i="45" s="1"/>
  <c r="AS9" i="45"/>
  <c r="BR9" i="45" s="1"/>
  <c r="AR9" i="45"/>
  <c r="BQ9" i="45" s="1"/>
  <c r="AP9" i="45"/>
  <c r="BO9" i="45" s="1"/>
  <c r="AO9" i="45"/>
  <c r="BN9" i="45" s="1"/>
  <c r="AN9" i="45"/>
  <c r="BM9" i="45" s="1"/>
  <c r="AM9" i="45"/>
  <c r="BL9" i="45" s="1"/>
  <c r="AK9" i="45"/>
  <c r="BJ9" i="45" s="1"/>
  <c r="AJ9" i="45"/>
  <c r="BI9" i="45" s="1"/>
  <c r="AI9" i="45"/>
  <c r="BH9" i="45" s="1"/>
  <c r="AH9" i="45"/>
  <c r="BG9" i="45" s="1"/>
  <c r="AF9" i="45"/>
  <c r="BE9" i="45" s="1"/>
  <c r="AE9" i="45"/>
  <c r="BD9" i="45" s="1"/>
  <c r="AD9" i="45"/>
  <c r="BC9" i="45" s="1"/>
  <c r="AC9" i="45"/>
  <c r="BB9" i="45" s="1"/>
  <c r="AZ8" i="45"/>
  <c r="BY8" i="45" s="1"/>
  <c r="AY8" i="45"/>
  <c r="BX8" i="45" s="1"/>
  <c r="AX8" i="45"/>
  <c r="BW8" i="45" s="1"/>
  <c r="AW8" i="45"/>
  <c r="BV8" i="45" s="1"/>
  <c r="AU8" i="45"/>
  <c r="BT8" i="45" s="1"/>
  <c r="AT8" i="45"/>
  <c r="BS8" i="45" s="1"/>
  <c r="AS8" i="45"/>
  <c r="BR8" i="45" s="1"/>
  <c r="AR8" i="45"/>
  <c r="BQ8" i="45" s="1"/>
  <c r="AP8" i="45"/>
  <c r="BO8" i="45" s="1"/>
  <c r="AO8" i="45"/>
  <c r="BN8" i="45" s="1"/>
  <c r="AN8" i="45"/>
  <c r="BM8" i="45" s="1"/>
  <c r="AM8" i="45"/>
  <c r="BL8" i="45" s="1"/>
  <c r="AK8" i="45"/>
  <c r="BJ8" i="45" s="1"/>
  <c r="AJ8" i="45"/>
  <c r="BI8" i="45" s="1"/>
  <c r="AI8" i="45"/>
  <c r="BH8" i="45" s="1"/>
  <c r="AH8" i="45"/>
  <c r="BG8" i="45" s="1"/>
  <c r="AF8" i="45"/>
  <c r="BE8" i="45" s="1"/>
  <c r="AE8" i="45"/>
  <c r="BD8" i="45" s="1"/>
  <c r="AD8" i="45"/>
  <c r="BC8" i="45" s="1"/>
  <c r="AC8" i="45"/>
  <c r="BB8" i="45" s="1"/>
  <c r="AZ7" i="45"/>
  <c r="BY7" i="45" s="1"/>
  <c r="AY7" i="45"/>
  <c r="BX7" i="45" s="1"/>
  <c r="AX7" i="45"/>
  <c r="BW7" i="45" s="1"/>
  <c r="AW7" i="45"/>
  <c r="BV7" i="45" s="1"/>
  <c r="AU7" i="45"/>
  <c r="BT7" i="45" s="1"/>
  <c r="AT7" i="45"/>
  <c r="BS7" i="45" s="1"/>
  <c r="AS7" i="45"/>
  <c r="BR7" i="45" s="1"/>
  <c r="AR7" i="45"/>
  <c r="BQ7" i="45" s="1"/>
  <c r="AP7" i="45"/>
  <c r="BO7" i="45" s="1"/>
  <c r="AO7" i="45"/>
  <c r="BN7" i="45" s="1"/>
  <c r="AN7" i="45"/>
  <c r="BM7" i="45" s="1"/>
  <c r="AM7" i="45"/>
  <c r="BL7" i="45" s="1"/>
  <c r="AK7" i="45"/>
  <c r="BJ7" i="45" s="1"/>
  <c r="AJ7" i="45"/>
  <c r="BI7" i="45" s="1"/>
  <c r="AI7" i="45"/>
  <c r="BH7" i="45" s="1"/>
  <c r="AH7" i="45"/>
  <c r="BG7" i="45" s="1"/>
  <c r="AF7" i="45"/>
  <c r="BE7" i="45" s="1"/>
  <c r="AE7" i="45"/>
  <c r="BD7" i="45" s="1"/>
  <c r="AD7" i="45"/>
  <c r="BC7" i="45" s="1"/>
  <c r="AC7" i="45"/>
  <c r="BB7" i="45" s="1"/>
  <c r="AZ6" i="45"/>
  <c r="BY6" i="45" s="1"/>
  <c r="AY6" i="45"/>
  <c r="BX6" i="45" s="1"/>
  <c r="AX6" i="45"/>
  <c r="BW6" i="45" s="1"/>
  <c r="AW6" i="45"/>
  <c r="BV6" i="45" s="1"/>
  <c r="AU6" i="45"/>
  <c r="BT6" i="45" s="1"/>
  <c r="AT6" i="45"/>
  <c r="AS6" i="45"/>
  <c r="BR6" i="45" s="1"/>
  <c r="AR6" i="45"/>
  <c r="BQ6" i="45" s="1"/>
  <c r="AP6" i="45"/>
  <c r="BO6" i="45" s="1"/>
  <c r="AO6" i="45"/>
  <c r="BN6" i="45" s="1"/>
  <c r="AN6" i="45"/>
  <c r="BM6" i="45" s="1"/>
  <c r="AM6" i="45"/>
  <c r="BL6" i="45" s="1"/>
  <c r="AK6" i="45"/>
  <c r="BJ6" i="45" s="1"/>
  <c r="AJ6" i="45"/>
  <c r="BI6" i="45" s="1"/>
  <c r="AI6" i="45"/>
  <c r="BH6" i="45" s="1"/>
  <c r="AH6" i="45"/>
  <c r="BG6" i="45" s="1"/>
  <c r="AF6" i="45"/>
  <c r="BE6" i="45" s="1"/>
  <c r="AE6" i="45"/>
  <c r="BD6" i="45" s="1"/>
  <c r="AD6" i="45"/>
  <c r="BC6" i="45" s="1"/>
  <c r="AC6" i="45"/>
  <c r="BB6" i="45" s="1"/>
  <c r="AZ21" i="44"/>
  <c r="BY21" i="44" s="1"/>
  <c r="AY21" i="44"/>
  <c r="BX21" i="44" s="1"/>
  <c r="AX21" i="44"/>
  <c r="BW21" i="44" s="1"/>
  <c r="AW21" i="44"/>
  <c r="BV21" i="44" s="1"/>
  <c r="AU21" i="44"/>
  <c r="BT21" i="44" s="1"/>
  <c r="AT21" i="44"/>
  <c r="BS21" i="44" s="1"/>
  <c r="AS21" i="44"/>
  <c r="BR21" i="44" s="1"/>
  <c r="AR21" i="44"/>
  <c r="BQ21" i="44" s="1"/>
  <c r="AP21" i="44"/>
  <c r="BO21" i="44" s="1"/>
  <c r="AO21" i="44"/>
  <c r="BN21" i="44" s="1"/>
  <c r="AN21" i="44"/>
  <c r="BM21" i="44" s="1"/>
  <c r="AM21" i="44"/>
  <c r="BL21" i="44" s="1"/>
  <c r="AK21" i="44"/>
  <c r="BJ21" i="44" s="1"/>
  <c r="AJ21" i="44"/>
  <c r="BI21" i="44" s="1"/>
  <c r="AI21" i="44"/>
  <c r="BH21" i="44" s="1"/>
  <c r="AH21" i="44"/>
  <c r="BG21" i="44" s="1"/>
  <c r="AF21" i="44"/>
  <c r="BE21" i="44" s="1"/>
  <c r="AE21" i="44"/>
  <c r="BD21" i="44" s="1"/>
  <c r="AD21" i="44"/>
  <c r="BC21" i="44" s="1"/>
  <c r="AC21" i="44"/>
  <c r="BB21" i="44" s="1"/>
  <c r="AZ20" i="44"/>
  <c r="BY20" i="44" s="1"/>
  <c r="AY20" i="44"/>
  <c r="BX20" i="44" s="1"/>
  <c r="AX20" i="44"/>
  <c r="BW20" i="44" s="1"/>
  <c r="AW20" i="44"/>
  <c r="BV20" i="44" s="1"/>
  <c r="AU20" i="44"/>
  <c r="BT20" i="44" s="1"/>
  <c r="AT20" i="44"/>
  <c r="BS20" i="44" s="1"/>
  <c r="AS20" i="44"/>
  <c r="BR20" i="44" s="1"/>
  <c r="AR20" i="44"/>
  <c r="BQ20" i="44" s="1"/>
  <c r="AP20" i="44"/>
  <c r="BO20" i="44" s="1"/>
  <c r="AO20" i="44"/>
  <c r="BN20" i="44" s="1"/>
  <c r="AN20" i="44"/>
  <c r="BM20" i="44" s="1"/>
  <c r="AM20" i="44"/>
  <c r="BL20" i="44" s="1"/>
  <c r="AK20" i="44"/>
  <c r="BJ20" i="44" s="1"/>
  <c r="AJ20" i="44"/>
  <c r="AI20" i="44"/>
  <c r="BH20" i="44" s="1"/>
  <c r="AH20" i="44"/>
  <c r="BG20" i="44" s="1"/>
  <c r="AF20" i="44"/>
  <c r="BE20" i="44" s="1"/>
  <c r="AE20" i="44"/>
  <c r="BD20" i="44" s="1"/>
  <c r="AD20" i="44"/>
  <c r="BC20" i="44" s="1"/>
  <c r="AC20" i="44"/>
  <c r="BB20" i="44" s="1"/>
  <c r="AZ19" i="44"/>
  <c r="BY19" i="44" s="1"/>
  <c r="AY19" i="44"/>
  <c r="BX19" i="44" s="1"/>
  <c r="AX19" i="44"/>
  <c r="BW19" i="44" s="1"/>
  <c r="AW19" i="44"/>
  <c r="BV19" i="44" s="1"/>
  <c r="AU19" i="44"/>
  <c r="BT19" i="44" s="1"/>
  <c r="AT19" i="44"/>
  <c r="BS19" i="44" s="1"/>
  <c r="AS19" i="44"/>
  <c r="BR19" i="44" s="1"/>
  <c r="AR19" i="44"/>
  <c r="BQ19" i="44" s="1"/>
  <c r="AP19" i="44"/>
  <c r="BO19" i="44" s="1"/>
  <c r="AO19" i="44"/>
  <c r="BN19" i="44" s="1"/>
  <c r="AN19" i="44"/>
  <c r="BM19" i="44" s="1"/>
  <c r="AM19" i="44"/>
  <c r="BL19" i="44" s="1"/>
  <c r="AK19" i="44"/>
  <c r="BJ19" i="44" s="1"/>
  <c r="AJ19" i="44"/>
  <c r="BI19" i="44" s="1"/>
  <c r="AI19" i="44"/>
  <c r="BH19" i="44" s="1"/>
  <c r="AH19" i="44"/>
  <c r="BG19" i="44" s="1"/>
  <c r="AF19" i="44"/>
  <c r="BE19" i="44" s="1"/>
  <c r="AE19" i="44"/>
  <c r="BD19" i="44" s="1"/>
  <c r="AD19" i="44"/>
  <c r="BC19" i="44" s="1"/>
  <c r="AC19" i="44"/>
  <c r="BB19" i="44" s="1"/>
  <c r="AZ18" i="44"/>
  <c r="BY18" i="44" s="1"/>
  <c r="AY18" i="44"/>
  <c r="BX18" i="44" s="1"/>
  <c r="AX18" i="44"/>
  <c r="BW18" i="44" s="1"/>
  <c r="AW18" i="44"/>
  <c r="BV18" i="44" s="1"/>
  <c r="AU18" i="44"/>
  <c r="BT18" i="44" s="1"/>
  <c r="AT18" i="44"/>
  <c r="BS18" i="44" s="1"/>
  <c r="AS18" i="44"/>
  <c r="BR18" i="44" s="1"/>
  <c r="AR18" i="44"/>
  <c r="BQ18" i="44" s="1"/>
  <c r="AP18" i="44"/>
  <c r="BO18" i="44" s="1"/>
  <c r="AO18" i="44"/>
  <c r="BN18" i="44" s="1"/>
  <c r="AN18" i="44"/>
  <c r="BM18" i="44" s="1"/>
  <c r="AM18" i="44"/>
  <c r="BL18" i="44" s="1"/>
  <c r="AK18" i="44"/>
  <c r="BJ18" i="44" s="1"/>
  <c r="AJ18" i="44"/>
  <c r="BI18" i="44" s="1"/>
  <c r="AI18" i="44"/>
  <c r="BH18" i="44" s="1"/>
  <c r="AH18" i="44"/>
  <c r="BG18" i="44" s="1"/>
  <c r="AF18" i="44"/>
  <c r="BE18" i="44" s="1"/>
  <c r="AE18" i="44"/>
  <c r="BD18" i="44" s="1"/>
  <c r="AD18" i="44"/>
  <c r="BC18" i="44" s="1"/>
  <c r="AC18" i="44"/>
  <c r="BB18" i="44" s="1"/>
  <c r="AZ17" i="44"/>
  <c r="BY17" i="44" s="1"/>
  <c r="AY17" i="44"/>
  <c r="BX17" i="44" s="1"/>
  <c r="AX17" i="44"/>
  <c r="BW17" i="44" s="1"/>
  <c r="AW17" i="44"/>
  <c r="BV17" i="44" s="1"/>
  <c r="AU17" i="44"/>
  <c r="BT17" i="44" s="1"/>
  <c r="AT17" i="44"/>
  <c r="BS17" i="44" s="1"/>
  <c r="AS17" i="44"/>
  <c r="BR17" i="44" s="1"/>
  <c r="AR17" i="44"/>
  <c r="BQ17" i="44" s="1"/>
  <c r="AP17" i="44"/>
  <c r="BO17" i="44" s="1"/>
  <c r="AO17" i="44"/>
  <c r="BN17" i="44" s="1"/>
  <c r="AN17" i="44"/>
  <c r="BM17" i="44" s="1"/>
  <c r="AM17" i="44"/>
  <c r="BL17" i="44" s="1"/>
  <c r="AK17" i="44"/>
  <c r="BJ17" i="44" s="1"/>
  <c r="AJ17" i="44"/>
  <c r="BI17" i="44" s="1"/>
  <c r="AI17" i="44"/>
  <c r="BH17" i="44" s="1"/>
  <c r="AH17" i="44"/>
  <c r="BG17" i="44" s="1"/>
  <c r="AF17" i="44"/>
  <c r="BE17" i="44" s="1"/>
  <c r="AE17" i="44"/>
  <c r="BD17" i="44" s="1"/>
  <c r="AD17" i="44"/>
  <c r="BC17" i="44" s="1"/>
  <c r="AC17" i="44"/>
  <c r="BB17" i="44" s="1"/>
  <c r="AZ16" i="44"/>
  <c r="BY16" i="44" s="1"/>
  <c r="AY16" i="44"/>
  <c r="BX16" i="44" s="1"/>
  <c r="AX16" i="44"/>
  <c r="BW16" i="44" s="1"/>
  <c r="AW16" i="44"/>
  <c r="BV16" i="44" s="1"/>
  <c r="AU16" i="44"/>
  <c r="BT16" i="44" s="1"/>
  <c r="AT16" i="44"/>
  <c r="BS16" i="44" s="1"/>
  <c r="AS16" i="44"/>
  <c r="BR16" i="44" s="1"/>
  <c r="AR16" i="44"/>
  <c r="BQ16" i="44" s="1"/>
  <c r="AP16" i="44"/>
  <c r="BO16" i="44" s="1"/>
  <c r="AO16" i="44"/>
  <c r="BN16" i="44" s="1"/>
  <c r="AN16" i="44"/>
  <c r="BM16" i="44" s="1"/>
  <c r="AM16" i="44"/>
  <c r="BL16" i="44" s="1"/>
  <c r="AK16" i="44"/>
  <c r="BJ16" i="44" s="1"/>
  <c r="AJ16" i="44"/>
  <c r="BI16" i="44" s="1"/>
  <c r="AI16" i="44"/>
  <c r="BH16" i="44" s="1"/>
  <c r="AH16" i="44"/>
  <c r="BG16" i="44" s="1"/>
  <c r="AF16" i="44"/>
  <c r="BE16" i="44" s="1"/>
  <c r="AE16" i="44"/>
  <c r="BD16" i="44" s="1"/>
  <c r="AD16" i="44"/>
  <c r="BC16" i="44" s="1"/>
  <c r="AC16" i="44"/>
  <c r="BB16" i="44" s="1"/>
  <c r="AZ15" i="44"/>
  <c r="BY15" i="44" s="1"/>
  <c r="AY15" i="44"/>
  <c r="BX15" i="44" s="1"/>
  <c r="AX15" i="44"/>
  <c r="BW15" i="44" s="1"/>
  <c r="AW15" i="44"/>
  <c r="BV15" i="44" s="1"/>
  <c r="AU15" i="44"/>
  <c r="BT15" i="44" s="1"/>
  <c r="AT15" i="44"/>
  <c r="BS15" i="44" s="1"/>
  <c r="AS15" i="44"/>
  <c r="BR15" i="44" s="1"/>
  <c r="AR15" i="44"/>
  <c r="BQ15" i="44" s="1"/>
  <c r="AP15" i="44"/>
  <c r="BO15" i="44" s="1"/>
  <c r="AO15" i="44"/>
  <c r="BN15" i="44" s="1"/>
  <c r="AN15" i="44"/>
  <c r="BM15" i="44" s="1"/>
  <c r="AM15" i="44"/>
  <c r="BL15" i="44" s="1"/>
  <c r="AK15" i="44"/>
  <c r="BJ15" i="44" s="1"/>
  <c r="AJ15" i="44"/>
  <c r="BI15" i="44" s="1"/>
  <c r="AI15" i="44"/>
  <c r="BH15" i="44" s="1"/>
  <c r="AH15" i="44"/>
  <c r="BG15" i="44" s="1"/>
  <c r="AF15" i="44"/>
  <c r="BE15" i="44" s="1"/>
  <c r="AE15" i="44"/>
  <c r="BD15" i="44" s="1"/>
  <c r="AD15" i="44"/>
  <c r="BC15" i="44" s="1"/>
  <c r="AC15" i="44"/>
  <c r="BB15" i="44" s="1"/>
  <c r="AZ12" i="44"/>
  <c r="BY12" i="44" s="1"/>
  <c r="AY12" i="44"/>
  <c r="BX12" i="44" s="1"/>
  <c r="AX12" i="44"/>
  <c r="BW12" i="44" s="1"/>
  <c r="AW12" i="44"/>
  <c r="BV12" i="44" s="1"/>
  <c r="AU12" i="44"/>
  <c r="BT12" i="44" s="1"/>
  <c r="AT12" i="44"/>
  <c r="BS12" i="44" s="1"/>
  <c r="AS12" i="44"/>
  <c r="BR12" i="44" s="1"/>
  <c r="AR12" i="44"/>
  <c r="BQ12" i="44" s="1"/>
  <c r="AP12" i="44"/>
  <c r="BO12" i="44" s="1"/>
  <c r="AO12" i="44"/>
  <c r="BN12" i="44" s="1"/>
  <c r="AN12" i="44"/>
  <c r="BM12" i="44" s="1"/>
  <c r="AM12" i="44"/>
  <c r="BL12" i="44" s="1"/>
  <c r="AK12" i="44"/>
  <c r="BJ12" i="44" s="1"/>
  <c r="AJ12" i="44"/>
  <c r="BI12" i="44" s="1"/>
  <c r="AI12" i="44"/>
  <c r="BH12" i="44" s="1"/>
  <c r="AH12" i="44"/>
  <c r="BG12" i="44" s="1"/>
  <c r="AF12" i="44"/>
  <c r="BE12" i="44" s="1"/>
  <c r="AE12" i="44"/>
  <c r="BD12" i="44" s="1"/>
  <c r="AD12" i="44"/>
  <c r="BC12" i="44" s="1"/>
  <c r="AC12" i="44"/>
  <c r="BB12" i="44" s="1"/>
  <c r="AZ11" i="44"/>
  <c r="BY11" i="44" s="1"/>
  <c r="AY11" i="44"/>
  <c r="BX11" i="44" s="1"/>
  <c r="AX11" i="44"/>
  <c r="BW11" i="44" s="1"/>
  <c r="AW11" i="44"/>
  <c r="BV11" i="44" s="1"/>
  <c r="AU11" i="44"/>
  <c r="BT11" i="44" s="1"/>
  <c r="AT11" i="44"/>
  <c r="BS11" i="44" s="1"/>
  <c r="AS11" i="44"/>
  <c r="BR11" i="44" s="1"/>
  <c r="AR11" i="44"/>
  <c r="BQ11" i="44" s="1"/>
  <c r="AP11" i="44"/>
  <c r="BO11" i="44" s="1"/>
  <c r="AO11" i="44"/>
  <c r="BN11" i="44" s="1"/>
  <c r="AN11" i="44"/>
  <c r="BM11" i="44" s="1"/>
  <c r="AM11" i="44"/>
  <c r="BL11" i="44" s="1"/>
  <c r="AK11" i="44"/>
  <c r="BJ11" i="44" s="1"/>
  <c r="AJ11" i="44"/>
  <c r="BI11" i="44" s="1"/>
  <c r="AI11" i="44"/>
  <c r="BH11" i="44" s="1"/>
  <c r="AH11" i="44"/>
  <c r="BG11" i="44" s="1"/>
  <c r="AF11" i="44"/>
  <c r="BE11" i="44" s="1"/>
  <c r="AE11" i="44"/>
  <c r="BD11" i="44" s="1"/>
  <c r="AD11" i="44"/>
  <c r="BC11" i="44" s="1"/>
  <c r="AC11" i="44"/>
  <c r="BB11" i="44" s="1"/>
  <c r="AZ10" i="44"/>
  <c r="BY10" i="44" s="1"/>
  <c r="AY10" i="44"/>
  <c r="BX10" i="44" s="1"/>
  <c r="AX10" i="44"/>
  <c r="BW10" i="44" s="1"/>
  <c r="AW10" i="44"/>
  <c r="BV10" i="44" s="1"/>
  <c r="AU10" i="44"/>
  <c r="BT10" i="44" s="1"/>
  <c r="AT10" i="44"/>
  <c r="BS10" i="44" s="1"/>
  <c r="AS10" i="44"/>
  <c r="BR10" i="44" s="1"/>
  <c r="AR10" i="44"/>
  <c r="BQ10" i="44" s="1"/>
  <c r="AP10" i="44"/>
  <c r="BO10" i="44" s="1"/>
  <c r="AO10" i="44"/>
  <c r="BN10" i="44" s="1"/>
  <c r="AN10" i="44"/>
  <c r="BM10" i="44" s="1"/>
  <c r="AM10" i="44"/>
  <c r="BL10" i="44" s="1"/>
  <c r="AK10" i="44"/>
  <c r="BJ10" i="44" s="1"/>
  <c r="AJ10" i="44"/>
  <c r="BI10" i="44" s="1"/>
  <c r="AI10" i="44"/>
  <c r="BH10" i="44" s="1"/>
  <c r="AH10" i="44"/>
  <c r="BG10" i="44" s="1"/>
  <c r="AF10" i="44"/>
  <c r="BE10" i="44" s="1"/>
  <c r="AE10" i="44"/>
  <c r="BD10" i="44" s="1"/>
  <c r="AD10" i="44"/>
  <c r="BC10" i="44" s="1"/>
  <c r="AC10" i="44"/>
  <c r="BB10" i="44" s="1"/>
  <c r="AZ9" i="44"/>
  <c r="BY9" i="44" s="1"/>
  <c r="AY9" i="44"/>
  <c r="BX9" i="44" s="1"/>
  <c r="AX9" i="44"/>
  <c r="BW9" i="44" s="1"/>
  <c r="AW9" i="44"/>
  <c r="BV9" i="44" s="1"/>
  <c r="AU9" i="44"/>
  <c r="BT9" i="44" s="1"/>
  <c r="AT9" i="44"/>
  <c r="BS9" i="44" s="1"/>
  <c r="AS9" i="44"/>
  <c r="BR9" i="44" s="1"/>
  <c r="AR9" i="44"/>
  <c r="BQ9" i="44" s="1"/>
  <c r="AP9" i="44"/>
  <c r="BO9" i="44" s="1"/>
  <c r="AO9" i="44"/>
  <c r="BN9" i="44" s="1"/>
  <c r="AN9" i="44"/>
  <c r="BM9" i="44" s="1"/>
  <c r="AM9" i="44"/>
  <c r="BL9" i="44" s="1"/>
  <c r="AK9" i="44"/>
  <c r="BJ9" i="44" s="1"/>
  <c r="AJ9" i="44"/>
  <c r="BI9" i="44" s="1"/>
  <c r="AI9" i="44"/>
  <c r="BH9" i="44" s="1"/>
  <c r="AH9" i="44"/>
  <c r="BG9" i="44" s="1"/>
  <c r="AF9" i="44"/>
  <c r="BE9" i="44" s="1"/>
  <c r="AE9" i="44"/>
  <c r="BD9" i="44" s="1"/>
  <c r="AD9" i="44"/>
  <c r="BC9" i="44" s="1"/>
  <c r="AC9" i="44"/>
  <c r="BB9" i="44" s="1"/>
  <c r="AZ8" i="44"/>
  <c r="BY8" i="44" s="1"/>
  <c r="AY8" i="44"/>
  <c r="BX8" i="44" s="1"/>
  <c r="AX8" i="44"/>
  <c r="BW8" i="44" s="1"/>
  <c r="AW8" i="44"/>
  <c r="BV8" i="44" s="1"/>
  <c r="AU8" i="44"/>
  <c r="BT8" i="44" s="1"/>
  <c r="AT8" i="44"/>
  <c r="BS8" i="44" s="1"/>
  <c r="AS8" i="44"/>
  <c r="BR8" i="44" s="1"/>
  <c r="AR8" i="44"/>
  <c r="BQ8" i="44" s="1"/>
  <c r="AP8" i="44"/>
  <c r="BO8" i="44" s="1"/>
  <c r="AO8" i="44"/>
  <c r="BN8" i="44" s="1"/>
  <c r="AN8" i="44"/>
  <c r="BM8" i="44" s="1"/>
  <c r="AM8" i="44"/>
  <c r="BL8" i="44" s="1"/>
  <c r="AK8" i="44"/>
  <c r="BJ8" i="44" s="1"/>
  <c r="AJ8" i="44"/>
  <c r="BI8" i="44" s="1"/>
  <c r="AI8" i="44"/>
  <c r="BH8" i="44" s="1"/>
  <c r="AH8" i="44"/>
  <c r="BG8" i="44" s="1"/>
  <c r="AF8" i="44"/>
  <c r="BE8" i="44" s="1"/>
  <c r="AE8" i="44"/>
  <c r="BD8" i="44" s="1"/>
  <c r="AD8" i="44"/>
  <c r="BC8" i="44" s="1"/>
  <c r="AC8" i="44"/>
  <c r="BB8" i="44" s="1"/>
  <c r="AZ7" i="44"/>
  <c r="BY7" i="44" s="1"/>
  <c r="AY7" i="44"/>
  <c r="BX7" i="44" s="1"/>
  <c r="AX7" i="44"/>
  <c r="BW7" i="44" s="1"/>
  <c r="AW7" i="44"/>
  <c r="BV7" i="44" s="1"/>
  <c r="AU7" i="44"/>
  <c r="BT7" i="44" s="1"/>
  <c r="AT7" i="44"/>
  <c r="BS7" i="44" s="1"/>
  <c r="AS7" i="44"/>
  <c r="BR7" i="44" s="1"/>
  <c r="AR7" i="44"/>
  <c r="BQ7" i="44" s="1"/>
  <c r="AP7" i="44"/>
  <c r="BO7" i="44" s="1"/>
  <c r="AO7" i="44"/>
  <c r="BN7" i="44" s="1"/>
  <c r="AN7" i="44"/>
  <c r="BM7" i="44" s="1"/>
  <c r="AM7" i="44"/>
  <c r="BL7" i="44" s="1"/>
  <c r="AK7" i="44"/>
  <c r="BJ7" i="44" s="1"/>
  <c r="AJ7" i="44"/>
  <c r="BI7" i="44" s="1"/>
  <c r="AI7" i="44"/>
  <c r="BH7" i="44" s="1"/>
  <c r="AH7" i="44"/>
  <c r="BG7" i="44" s="1"/>
  <c r="AF7" i="44"/>
  <c r="BE7" i="44" s="1"/>
  <c r="AE7" i="44"/>
  <c r="BD7" i="44" s="1"/>
  <c r="AD7" i="44"/>
  <c r="BC7" i="44" s="1"/>
  <c r="AC7" i="44"/>
  <c r="BB7" i="44" s="1"/>
  <c r="AZ6" i="44"/>
  <c r="BY6" i="44" s="1"/>
  <c r="AY6" i="44"/>
  <c r="BX6" i="44" s="1"/>
  <c r="AX6" i="44"/>
  <c r="BW6" i="44" s="1"/>
  <c r="AW6" i="44"/>
  <c r="BV6" i="44" s="1"/>
  <c r="AU6" i="44"/>
  <c r="BT6" i="44" s="1"/>
  <c r="AT6" i="44"/>
  <c r="BS6" i="44" s="1"/>
  <c r="AS6" i="44"/>
  <c r="BR6" i="44" s="1"/>
  <c r="AR6" i="44"/>
  <c r="BQ6" i="44" s="1"/>
  <c r="AP6" i="44"/>
  <c r="BO6" i="44" s="1"/>
  <c r="AO6" i="44"/>
  <c r="BN6" i="44" s="1"/>
  <c r="AN6" i="44"/>
  <c r="BM6" i="44" s="1"/>
  <c r="AM6" i="44"/>
  <c r="BL6" i="44" s="1"/>
  <c r="AK6" i="44"/>
  <c r="BJ6" i="44" s="1"/>
  <c r="AJ6" i="44"/>
  <c r="BI6" i="44" s="1"/>
  <c r="AI6" i="44"/>
  <c r="BH6" i="44" s="1"/>
  <c r="AH6" i="44"/>
  <c r="BG6" i="44" s="1"/>
  <c r="AF6" i="44"/>
  <c r="BE6" i="44" s="1"/>
  <c r="AE6" i="44"/>
  <c r="BD6" i="44" s="1"/>
  <c r="AD6" i="44"/>
  <c r="BC6" i="44" s="1"/>
  <c r="AC6" i="44"/>
  <c r="BB6" i="44" s="1"/>
  <c r="AZ21" i="43"/>
  <c r="BY21" i="43" s="1"/>
  <c r="AY21" i="43"/>
  <c r="BX21" i="43" s="1"/>
  <c r="AX21" i="43"/>
  <c r="BW21" i="43" s="1"/>
  <c r="AW21" i="43"/>
  <c r="BV21" i="43" s="1"/>
  <c r="AU21" i="43"/>
  <c r="BT21" i="43" s="1"/>
  <c r="AT21" i="43"/>
  <c r="BS21" i="43" s="1"/>
  <c r="AS21" i="43"/>
  <c r="BR21" i="43" s="1"/>
  <c r="AR21" i="43"/>
  <c r="BQ21" i="43" s="1"/>
  <c r="AP21" i="43"/>
  <c r="BO21" i="43" s="1"/>
  <c r="AO21" i="43"/>
  <c r="BN21" i="43" s="1"/>
  <c r="AN21" i="43"/>
  <c r="BM21" i="43" s="1"/>
  <c r="AM21" i="43"/>
  <c r="BL21" i="43" s="1"/>
  <c r="AK21" i="43"/>
  <c r="BJ21" i="43" s="1"/>
  <c r="AJ21" i="43"/>
  <c r="BI21" i="43" s="1"/>
  <c r="AI21" i="43"/>
  <c r="BH21" i="43" s="1"/>
  <c r="AH21" i="43"/>
  <c r="BG21" i="43" s="1"/>
  <c r="AF21" i="43"/>
  <c r="BE21" i="43" s="1"/>
  <c r="AE21" i="43"/>
  <c r="BD21" i="43" s="1"/>
  <c r="AD21" i="43"/>
  <c r="BC21" i="43" s="1"/>
  <c r="AC21" i="43"/>
  <c r="BB21" i="43" s="1"/>
  <c r="AZ20" i="43"/>
  <c r="BY20" i="43" s="1"/>
  <c r="AY20" i="43"/>
  <c r="BX20" i="43" s="1"/>
  <c r="AX20" i="43"/>
  <c r="BW20" i="43" s="1"/>
  <c r="AW20" i="43"/>
  <c r="BV20" i="43" s="1"/>
  <c r="AU20" i="43"/>
  <c r="BT20" i="43" s="1"/>
  <c r="AT20" i="43"/>
  <c r="BS20" i="43" s="1"/>
  <c r="AS20" i="43"/>
  <c r="BR20" i="43" s="1"/>
  <c r="AR20" i="43"/>
  <c r="BQ20" i="43" s="1"/>
  <c r="AP20" i="43"/>
  <c r="BO20" i="43" s="1"/>
  <c r="AO20" i="43"/>
  <c r="BN20" i="43" s="1"/>
  <c r="AN20" i="43"/>
  <c r="BM20" i="43" s="1"/>
  <c r="AM20" i="43"/>
  <c r="BL20" i="43" s="1"/>
  <c r="AK20" i="43"/>
  <c r="BJ20" i="43" s="1"/>
  <c r="AJ20" i="43"/>
  <c r="BI20" i="43" s="1"/>
  <c r="AI20" i="43"/>
  <c r="BH20" i="43" s="1"/>
  <c r="AH20" i="43"/>
  <c r="BG20" i="43" s="1"/>
  <c r="AF20" i="43"/>
  <c r="BE20" i="43" s="1"/>
  <c r="AE20" i="43"/>
  <c r="BD20" i="43" s="1"/>
  <c r="AD20" i="43"/>
  <c r="BC20" i="43" s="1"/>
  <c r="AC20" i="43"/>
  <c r="BB20" i="43" s="1"/>
  <c r="AZ19" i="43"/>
  <c r="BY19" i="43" s="1"/>
  <c r="AY19" i="43"/>
  <c r="BX19" i="43" s="1"/>
  <c r="AX19" i="43"/>
  <c r="BW19" i="43" s="1"/>
  <c r="AW19" i="43"/>
  <c r="BV19" i="43" s="1"/>
  <c r="AU19" i="43"/>
  <c r="BT19" i="43" s="1"/>
  <c r="AT19" i="43"/>
  <c r="BS19" i="43" s="1"/>
  <c r="AS19" i="43"/>
  <c r="BR19" i="43" s="1"/>
  <c r="AR19" i="43"/>
  <c r="BQ19" i="43" s="1"/>
  <c r="AP19" i="43"/>
  <c r="BO19" i="43" s="1"/>
  <c r="AO19" i="43"/>
  <c r="BN19" i="43" s="1"/>
  <c r="AN19" i="43"/>
  <c r="BM19" i="43" s="1"/>
  <c r="AM19" i="43"/>
  <c r="BL19" i="43" s="1"/>
  <c r="AK19" i="43"/>
  <c r="BJ19" i="43" s="1"/>
  <c r="AJ19" i="43"/>
  <c r="BI19" i="43" s="1"/>
  <c r="AI19" i="43"/>
  <c r="BH19" i="43" s="1"/>
  <c r="AH19" i="43"/>
  <c r="BG19" i="43" s="1"/>
  <c r="AF19" i="43"/>
  <c r="BE19" i="43" s="1"/>
  <c r="AE19" i="43"/>
  <c r="AD19" i="43"/>
  <c r="BC19" i="43" s="1"/>
  <c r="AC19" i="43"/>
  <c r="BB19" i="43" s="1"/>
  <c r="AZ18" i="43"/>
  <c r="BY18" i="43" s="1"/>
  <c r="AY18" i="43"/>
  <c r="BX18" i="43" s="1"/>
  <c r="AX18" i="43"/>
  <c r="BW18" i="43" s="1"/>
  <c r="AW18" i="43"/>
  <c r="BV18" i="43" s="1"/>
  <c r="AU18" i="43"/>
  <c r="BT18" i="43" s="1"/>
  <c r="AT18" i="43"/>
  <c r="BS18" i="43" s="1"/>
  <c r="AS18" i="43"/>
  <c r="BR18" i="43" s="1"/>
  <c r="AR18" i="43"/>
  <c r="BQ18" i="43" s="1"/>
  <c r="AP18" i="43"/>
  <c r="BO18" i="43" s="1"/>
  <c r="AO18" i="43"/>
  <c r="BN18" i="43" s="1"/>
  <c r="AN18" i="43"/>
  <c r="BM18" i="43" s="1"/>
  <c r="AM18" i="43"/>
  <c r="BL18" i="43" s="1"/>
  <c r="AK18" i="43"/>
  <c r="BJ18" i="43" s="1"/>
  <c r="AJ18" i="43"/>
  <c r="BI18" i="43" s="1"/>
  <c r="AI18" i="43"/>
  <c r="BH18" i="43" s="1"/>
  <c r="AH18" i="43"/>
  <c r="BG18" i="43" s="1"/>
  <c r="AF18" i="43"/>
  <c r="BE18" i="43" s="1"/>
  <c r="AE18" i="43"/>
  <c r="BD18" i="43" s="1"/>
  <c r="AD18" i="43"/>
  <c r="BC18" i="43" s="1"/>
  <c r="AC18" i="43"/>
  <c r="BB18" i="43" s="1"/>
  <c r="AZ17" i="43"/>
  <c r="BY17" i="43" s="1"/>
  <c r="AY17" i="43"/>
  <c r="BX17" i="43" s="1"/>
  <c r="AX17" i="43"/>
  <c r="BW17" i="43" s="1"/>
  <c r="AW17" i="43"/>
  <c r="BV17" i="43" s="1"/>
  <c r="AU17" i="43"/>
  <c r="BT17" i="43" s="1"/>
  <c r="AT17" i="43"/>
  <c r="BS17" i="43" s="1"/>
  <c r="AS17" i="43"/>
  <c r="BR17" i="43" s="1"/>
  <c r="AR17" i="43"/>
  <c r="BQ17" i="43" s="1"/>
  <c r="AP17" i="43"/>
  <c r="BO17" i="43" s="1"/>
  <c r="AO17" i="43"/>
  <c r="BN17" i="43" s="1"/>
  <c r="AN17" i="43"/>
  <c r="BM17" i="43" s="1"/>
  <c r="AM17" i="43"/>
  <c r="BL17" i="43" s="1"/>
  <c r="AK17" i="43"/>
  <c r="BJ17" i="43" s="1"/>
  <c r="AJ17" i="43"/>
  <c r="BI17" i="43" s="1"/>
  <c r="AI17" i="43"/>
  <c r="BH17" i="43" s="1"/>
  <c r="AH17" i="43"/>
  <c r="BG17" i="43" s="1"/>
  <c r="AF17" i="43"/>
  <c r="BE17" i="43" s="1"/>
  <c r="AE17" i="43"/>
  <c r="BD17" i="43" s="1"/>
  <c r="AD17" i="43"/>
  <c r="BC17" i="43" s="1"/>
  <c r="AC17" i="43"/>
  <c r="BB17" i="43" s="1"/>
  <c r="AZ16" i="43"/>
  <c r="BY16" i="43" s="1"/>
  <c r="AY16" i="43"/>
  <c r="BX16" i="43" s="1"/>
  <c r="AX16" i="43"/>
  <c r="BW16" i="43" s="1"/>
  <c r="AW16" i="43"/>
  <c r="BV16" i="43" s="1"/>
  <c r="AU16" i="43"/>
  <c r="BT16" i="43" s="1"/>
  <c r="AT16" i="43"/>
  <c r="BS16" i="43" s="1"/>
  <c r="AS16" i="43"/>
  <c r="BR16" i="43" s="1"/>
  <c r="AR16" i="43"/>
  <c r="BQ16" i="43" s="1"/>
  <c r="AP16" i="43"/>
  <c r="BO16" i="43" s="1"/>
  <c r="AO16" i="43"/>
  <c r="BN16" i="43" s="1"/>
  <c r="AN16" i="43"/>
  <c r="BM16" i="43" s="1"/>
  <c r="AM16" i="43"/>
  <c r="BL16" i="43" s="1"/>
  <c r="AK16" i="43"/>
  <c r="BJ16" i="43" s="1"/>
  <c r="AJ16" i="43"/>
  <c r="BI16" i="43" s="1"/>
  <c r="AI16" i="43"/>
  <c r="BH16" i="43" s="1"/>
  <c r="AH16" i="43"/>
  <c r="BG16" i="43" s="1"/>
  <c r="AF16" i="43"/>
  <c r="BE16" i="43" s="1"/>
  <c r="AE16" i="43"/>
  <c r="BD16" i="43" s="1"/>
  <c r="AD16" i="43"/>
  <c r="BC16" i="43" s="1"/>
  <c r="AC16" i="43"/>
  <c r="BB16" i="43" s="1"/>
  <c r="AZ15" i="43"/>
  <c r="BY15" i="43" s="1"/>
  <c r="AY15" i="43"/>
  <c r="BX15" i="43" s="1"/>
  <c r="AX15" i="43"/>
  <c r="BW15" i="43" s="1"/>
  <c r="AW15" i="43"/>
  <c r="BV15" i="43" s="1"/>
  <c r="AU15" i="43"/>
  <c r="BT15" i="43" s="1"/>
  <c r="AT15" i="43"/>
  <c r="BS15" i="43" s="1"/>
  <c r="AS15" i="43"/>
  <c r="BR15" i="43" s="1"/>
  <c r="AR15" i="43"/>
  <c r="BQ15" i="43" s="1"/>
  <c r="AP15" i="43"/>
  <c r="BO15" i="43" s="1"/>
  <c r="AO15" i="43"/>
  <c r="BN15" i="43" s="1"/>
  <c r="AN15" i="43"/>
  <c r="BM15" i="43" s="1"/>
  <c r="AM15" i="43"/>
  <c r="BL15" i="43" s="1"/>
  <c r="AK15" i="43"/>
  <c r="BJ15" i="43" s="1"/>
  <c r="AJ15" i="43"/>
  <c r="BI15" i="43" s="1"/>
  <c r="AI15" i="43"/>
  <c r="BH15" i="43" s="1"/>
  <c r="AH15" i="43"/>
  <c r="BG15" i="43" s="1"/>
  <c r="AF15" i="43"/>
  <c r="BE15" i="43" s="1"/>
  <c r="AE15" i="43"/>
  <c r="BD15" i="43" s="1"/>
  <c r="AD15" i="43"/>
  <c r="BC15" i="43" s="1"/>
  <c r="AC15" i="43"/>
  <c r="BB15" i="43" s="1"/>
  <c r="AZ12" i="43"/>
  <c r="BY12" i="43" s="1"/>
  <c r="AY12" i="43"/>
  <c r="BX12" i="43" s="1"/>
  <c r="AX12" i="43"/>
  <c r="BW12" i="43" s="1"/>
  <c r="AW12" i="43"/>
  <c r="BV12" i="43" s="1"/>
  <c r="AU12" i="43"/>
  <c r="BT12" i="43" s="1"/>
  <c r="AT12" i="43"/>
  <c r="BS12" i="43" s="1"/>
  <c r="AS12" i="43"/>
  <c r="BR12" i="43" s="1"/>
  <c r="AR12" i="43"/>
  <c r="BQ12" i="43" s="1"/>
  <c r="AP12" i="43"/>
  <c r="BO12" i="43" s="1"/>
  <c r="AO12" i="43"/>
  <c r="BN12" i="43" s="1"/>
  <c r="AN12" i="43"/>
  <c r="BM12" i="43" s="1"/>
  <c r="AM12" i="43"/>
  <c r="BL12" i="43" s="1"/>
  <c r="AK12" i="43"/>
  <c r="BJ12" i="43" s="1"/>
  <c r="AJ12" i="43"/>
  <c r="BI12" i="43" s="1"/>
  <c r="AI12" i="43"/>
  <c r="BH12" i="43" s="1"/>
  <c r="AH12" i="43"/>
  <c r="BG12" i="43" s="1"/>
  <c r="AF12" i="43"/>
  <c r="BE12" i="43" s="1"/>
  <c r="AE12" i="43"/>
  <c r="BD12" i="43" s="1"/>
  <c r="AD12" i="43"/>
  <c r="BC12" i="43" s="1"/>
  <c r="AC12" i="43"/>
  <c r="BB12" i="43" s="1"/>
  <c r="AZ11" i="43"/>
  <c r="BY11" i="43" s="1"/>
  <c r="AY11" i="43"/>
  <c r="BX11" i="43" s="1"/>
  <c r="AX11" i="43"/>
  <c r="BW11" i="43" s="1"/>
  <c r="AW11" i="43"/>
  <c r="BV11" i="43" s="1"/>
  <c r="AU11" i="43"/>
  <c r="BT11" i="43" s="1"/>
  <c r="AT11" i="43"/>
  <c r="BS11" i="43" s="1"/>
  <c r="AS11" i="43"/>
  <c r="BR11" i="43" s="1"/>
  <c r="AR11" i="43"/>
  <c r="BQ11" i="43" s="1"/>
  <c r="AP11" i="43"/>
  <c r="BO11" i="43" s="1"/>
  <c r="AO11" i="43"/>
  <c r="BN11" i="43" s="1"/>
  <c r="AN11" i="43"/>
  <c r="BM11" i="43" s="1"/>
  <c r="AM11" i="43"/>
  <c r="BL11" i="43" s="1"/>
  <c r="AK11" i="43"/>
  <c r="BJ11" i="43" s="1"/>
  <c r="AJ11" i="43"/>
  <c r="BI11" i="43" s="1"/>
  <c r="AI11" i="43"/>
  <c r="BH11" i="43" s="1"/>
  <c r="AH11" i="43"/>
  <c r="BG11" i="43" s="1"/>
  <c r="AF11" i="43"/>
  <c r="BE11" i="43" s="1"/>
  <c r="AE11" i="43"/>
  <c r="BD11" i="43" s="1"/>
  <c r="AD11" i="43"/>
  <c r="BC11" i="43" s="1"/>
  <c r="AC11" i="43"/>
  <c r="BB11" i="43" s="1"/>
  <c r="AZ10" i="43"/>
  <c r="BY10" i="43" s="1"/>
  <c r="AY10" i="43"/>
  <c r="BX10" i="43" s="1"/>
  <c r="AX10" i="43"/>
  <c r="BW10" i="43" s="1"/>
  <c r="AW10" i="43"/>
  <c r="BV10" i="43" s="1"/>
  <c r="AU10" i="43"/>
  <c r="BT10" i="43" s="1"/>
  <c r="AT10" i="43"/>
  <c r="BS10" i="43" s="1"/>
  <c r="AS10" i="43"/>
  <c r="BR10" i="43" s="1"/>
  <c r="AR10" i="43"/>
  <c r="BQ10" i="43" s="1"/>
  <c r="AP10" i="43"/>
  <c r="BO10" i="43" s="1"/>
  <c r="AO10" i="43"/>
  <c r="BN10" i="43" s="1"/>
  <c r="AN10" i="43"/>
  <c r="BM10" i="43" s="1"/>
  <c r="AM10" i="43"/>
  <c r="BL10" i="43" s="1"/>
  <c r="AK10" i="43"/>
  <c r="BJ10" i="43" s="1"/>
  <c r="AJ10" i="43"/>
  <c r="BI10" i="43" s="1"/>
  <c r="AI10" i="43"/>
  <c r="BH10" i="43" s="1"/>
  <c r="AH10" i="43"/>
  <c r="BG10" i="43" s="1"/>
  <c r="AF10" i="43"/>
  <c r="BE10" i="43" s="1"/>
  <c r="AE10" i="43"/>
  <c r="BD10" i="43" s="1"/>
  <c r="AD10" i="43"/>
  <c r="BC10" i="43" s="1"/>
  <c r="AC10" i="43"/>
  <c r="BB10" i="43" s="1"/>
  <c r="AZ9" i="43"/>
  <c r="BY9" i="43" s="1"/>
  <c r="AY9" i="43"/>
  <c r="BX9" i="43" s="1"/>
  <c r="AX9" i="43"/>
  <c r="BW9" i="43" s="1"/>
  <c r="AW9" i="43"/>
  <c r="BV9" i="43" s="1"/>
  <c r="AU9" i="43"/>
  <c r="BT9" i="43" s="1"/>
  <c r="AT9" i="43"/>
  <c r="BS9" i="43" s="1"/>
  <c r="AS9" i="43"/>
  <c r="BR9" i="43" s="1"/>
  <c r="AR9" i="43"/>
  <c r="BQ9" i="43" s="1"/>
  <c r="AP9" i="43"/>
  <c r="BO9" i="43" s="1"/>
  <c r="AO9" i="43"/>
  <c r="BN9" i="43" s="1"/>
  <c r="AN9" i="43"/>
  <c r="BM9" i="43" s="1"/>
  <c r="AM9" i="43"/>
  <c r="BL9" i="43" s="1"/>
  <c r="AK9" i="43"/>
  <c r="BJ9" i="43" s="1"/>
  <c r="AJ9" i="43"/>
  <c r="BI9" i="43" s="1"/>
  <c r="AI9" i="43"/>
  <c r="BH9" i="43" s="1"/>
  <c r="AH9" i="43"/>
  <c r="BG9" i="43" s="1"/>
  <c r="AF9" i="43"/>
  <c r="BE9" i="43" s="1"/>
  <c r="AE9" i="43"/>
  <c r="BD9" i="43" s="1"/>
  <c r="AD9" i="43"/>
  <c r="BC9" i="43" s="1"/>
  <c r="AC9" i="43"/>
  <c r="BB9" i="43" s="1"/>
  <c r="AZ8" i="43"/>
  <c r="BY8" i="43" s="1"/>
  <c r="AY8" i="43"/>
  <c r="BX8" i="43" s="1"/>
  <c r="AX8" i="43"/>
  <c r="BW8" i="43" s="1"/>
  <c r="AW8" i="43"/>
  <c r="BV8" i="43" s="1"/>
  <c r="AU8" i="43"/>
  <c r="BT8" i="43" s="1"/>
  <c r="AT8" i="43"/>
  <c r="BS8" i="43" s="1"/>
  <c r="AS8" i="43"/>
  <c r="BR8" i="43" s="1"/>
  <c r="AR8" i="43"/>
  <c r="BQ8" i="43" s="1"/>
  <c r="AP8" i="43"/>
  <c r="BO8" i="43" s="1"/>
  <c r="AO8" i="43"/>
  <c r="BN8" i="43" s="1"/>
  <c r="AN8" i="43"/>
  <c r="BM8" i="43" s="1"/>
  <c r="AM8" i="43"/>
  <c r="BL8" i="43" s="1"/>
  <c r="AK8" i="43"/>
  <c r="BJ8" i="43" s="1"/>
  <c r="AJ8" i="43"/>
  <c r="BI8" i="43" s="1"/>
  <c r="AI8" i="43"/>
  <c r="BH8" i="43" s="1"/>
  <c r="AH8" i="43"/>
  <c r="BG8" i="43" s="1"/>
  <c r="AF8" i="43"/>
  <c r="BE8" i="43" s="1"/>
  <c r="AE8" i="43"/>
  <c r="BD8" i="43" s="1"/>
  <c r="AD8" i="43"/>
  <c r="BC8" i="43" s="1"/>
  <c r="AC8" i="43"/>
  <c r="BB8" i="43" s="1"/>
  <c r="AZ7" i="43"/>
  <c r="BY7" i="43" s="1"/>
  <c r="AY7" i="43"/>
  <c r="BX7" i="43" s="1"/>
  <c r="AX7" i="43"/>
  <c r="BW7" i="43" s="1"/>
  <c r="AW7" i="43"/>
  <c r="BV7" i="43" s="1"/>
  <c r="AU7" i="43"/>
  <c r="BT7" i="43" s="1"/>
  <c r="AT7" i="43"/>
  <c r="BS7" i="43" s="1"/>
  <c r="AS7" i="43"/>
  <c r="BR7" i="43" s="1"/>
  <c r="AR7" i="43"/>
  <c r="BQ7" i="43" s="1"/>
  <c r="AP7" i="43"/>
  <c r="BO7" i="43" s="1"/>
  <c r="AO7" i="43"/>
  <c r="BN7" i="43" s="1"/>
  <c r="AN7" i="43"/>
  <c r="BM7" i="43" s="1"/>
  <c r="AM7" i="43"/>
  <c r="BL7" i="43" s="1"/>
  <c r="AK7" i="43"/>
  <c r="BJ7" i="43" s="1"/>
  <c r="AJ7" i="43"/>
  <c r="BI7" i="43" s="1"/>
  <c r="AI7" i="43"/>
  <c r="BH7" i="43" s="1"/>
  <c r="AH7" i="43"/>
  <c r="BG7" i="43" s="1"/>
  <c r="AF7" i="43"/>
  <c r="BE7" i="43" s="1"/>
  <c r="AE7" i="43"/>
  <c r="BD7" i="43" s="1"/>
  <c r="AD7" i="43"/>
  <c r="BC7" i="43" s="1"/>
  <c r="AC7" i="43"/>
  <c r="BB7" i="43" s="1"/>
  <c r="AZ6" i="43"/>
  <c r="BY6" i="43" s="1"/>
  <c r="AY6" i="43"/>
  <c r="BX6" i="43" s="1"/>
  <c r="AX6" i="43"/>
  <c r="BW6" i="43" s="1"/>
  <c r="AW6" i="43"/>
  <c r="BV6" i="43" s="1"/>
  <c r="AU6" i="43"/>
  <c r="BT6" i="43" s="1"/>
  <c r="AT6" i="43"/>
  <c r="BS6" i="43" s="1"/>
  <c r="AS6" i="43"/>
  <c r="BR6" i="43" s="1"/>
  <c r="AR6" i="43"/>
  <c r="BQ6" i="43" s="1"/>
  <c r="AP6" i="43"/>
  <c r="BO6" i="43" s="1"/>
  <c r="AO6" i="43"/>
  <c r="BN6" i="43" s="1"/>
  <c r="AN6" i="43"/>
  <c r="BM6" i="43" s="1"/>
  <c r="AM6" i="43"/>
  <c r="BL6" i="43" s="1"/>
  <c r="AK6" i="43"/>
  <c r="BJ6" i="43" s="1"/>
  <c r="AJ6" i="43"/>
  <c r="BI6" i="43" s="1"/>
  <c r="AI6" i="43"/>
  <c r="BH6" i="43" s="1"/>
  <c r="AH6" i="43"/>
  <c r="BG6" i="43" s="1"/>
  <c r="AF6" i="43"/>
  <c r="BE6" i="43" s="1"/>
  <c r="AE6" i="43"/>
  <c r="BD6" i="43" s="1"/>
  <c r="AD6" i="43"/>
  <c r="BC6" i="43" s="1"/>
  <c r="AC6" i="43"/>
  <c r="BB6" i="43" s="1"/>
  <c r="AZ21" i="42"/>
  <c r="BY21" i="42" s="1"/>
  <c r="AY21" i="42"/>
  <c r="BX21" i="42" s="1"/>
  <c r="AX21" i="42"/>
  <c r="BW21" i="42" s="1"/>
  <c r="AW21" i="42"/>
  <c r="BV21" i="42" s="1"/>
  <c r="AU21" i="42"/>
  <c r="BT21" i="42" s="1"/>
  <c r="AT21" i="42"/>
  <c r="BS21" i="42" s="1"/>
  <c r="AS21" i="42"/>
  <c r="BR21" i="42" s="1"/>
  <c r="AR21" i="42"/>
  <c r="BQ21" i="42" s="1"/>
  <c r="AP21" i="42"/>
  <c r="BO21" i="42" s="1"/>
  <c r="AO21" i="42"/>
  <c r="BN21" i="42" s="1"/>
  <c r="AN21" i="42"/>
  <c r="BM21" i="42" s="1"/>
  <c r="AM21" i="42"/>
  <c r="BL21" i="42" s="1"/>
  <c r="AK21" i="42"/>
  <c r="BJ21" i="42" s="1"/>
  <c r="AJ21" i="42"/>
  <c r="BI21" i="42" s="1"/>
  <c r="AI21" i="42"/>
  <c r="BH21" i="42" s="1"/>
  <c r="AH21" i="42"/>
  <c r="BG21" i="42" s="1"/>
  <c r="AF21" i="42"/>
  <c r="BE21" i="42" s="1"/>
  <c r="AE21" i="42"/>
  <c r="BD21" i="42" s="1"/>
  <c r="AD21" i="42"/>
  <c r="BC21" i="42" s="1"/>
  <c r="AC21" i="42"/>
  <c r="BB21" i="42" s="1"/>
  <c r="AZ20" i="42"/>
  <c r="BY20" i="42" s="1"/>
  <c r="AY20" i="42"/>
  <c r="BX20" i="42" s="1"/>
  <c r="AX20" i="42"/>
  <c r="BW20" i="42" s="1"/>
  <c r="AW20" i="42"/>
  <c r="BV20" i="42" s="1"/>
  <c r="AU20" i="42"/>
  <c r="BT20" i="42" s="1"/>
  <c r="AT20" i="42"/>
  <c r="BS20" i="42" s="1"/>
  <c r="AS20" i="42"/>
  <c r="BR20" i="42" s="1"/>
  <c r="AR20" i="42"/>
  <c r="BQ20" i="42" s="1"/>
  <c r="AP20" i="42"/>
  <c r="BO20" i="42" s="1"/>
  <c r="AO20" i="42"/>
  <c r="BN20" i="42" s="1"/>
  <c r="AN20" i="42"/>
  <c r="BM20" i="42" s="1"/>
  <c r="AM20" i="42"/>
  <c r="BL20" i="42" s="1"/>
  <c r="AK20" i="42"/>
  <c r="BJ20" i="42" s="1"/>
  <c r="AJ20" i="42"/>
  <c r="BI20" i="42" s="1"/>
  <c r="AI20" i="42"/>
  <c r="BH20" i="42" s="1"/>
  <c r="AH20" i="42"/>
  <c r="BG20" i="42" s="1"/>
  <c r="AF20" i="42"/>
  <c r="BE20" i="42" s="1"/>
  <c r="AE20" i="42"/>
  <c r="BD20" i="42" s="1"/>
  <c r="AD20" i="42"/>
  <c r="BC20" i="42" s="1"/>
  <c r="AC20" i="42"/>
  <c r="BB20" i="42" s="1"/>
  <c r="AZ19" i="42"/>
  <c r="BY19" i="42" s="1"/>
  <c r="AY19" i="42"/>
  <c r="BX19" i="42" s="1"/>
  <c r="AX19" i="42"/>
  <c r="BW19" i="42" s="1"/>
  <c r="AW19" i="42"/>
  <c r="BV19" i="42" s="1"/>
  <c r="AU19" i="42"/>
  <c r="BT19" i="42" s="1"/>
  <c r="AT19" i="42"/>
  <c r="BS19" i="42" s="1"/>
  <c r="AS19" i="42"/>
  <c r="BR19" i="42" s="1"/>
  <c r="AR19" i="42"/>
  <c r="BQ19" i="42" s="1"/>
  <c r="AP19" i="42"/>
  <c r="BO19" i="42" s="1"/>
  <c r="AO19" i="42"/>
  <c r="BN19" i="42" s="1"/>
  <c r="AN19" i="42"/>
  <c r="BM19" i="42" s="1"/>
  <c r="AM19" i="42"/>
  <c r="BL19" i="42" s="1"/>
  <c r="AK19" i="42"/>
  <c r="BJ19" i="42" s="1"/>
  <c r="AJ19" i="42"/>
  <c r="BI19" i="42" s="1"/>
  <c r="AI19" i="42"/>
  <c r="BH19" i="42" s="1"/>
  <c r="AH19" i="42"/>
  <c r="BG19" i="42" s="1"/>
  <c r="AF19" i="42"/>
  <c r="BE19" i="42" s="1"/>
  <c r="AE19" i="42"/>
  <c r="BD19" i="42" s="1"/>
  <c r="AD19" i="42"/>
  <c r="BC19" i="42" s="1"/>
  <c r="AC19" i="42"/>
  <c r="BB19" i="42" s="1"/>
  <c r="AZ18" i="42"/>
  <c r="BY18" i="42" s="1"/>
  <c r="AY18" i="42"/>
  <c r="BX18" i="42" s="1"/>
  <c r="AX18" i="42"/>
  <c r="BW18" i="42" s="1"/>
  <c r="AW18" i="42"/>
  <c r="BV18" i="42" s="1"/>
  <c r="AU18" i="42"/>
  <c r="BT18" i="42" s="1"/>
  <c r="AT18" i="42"/>
  <c r="BS18" i="42" s="1"/>
  <c r="AS18" i="42"/>
  <c r="BR18" i="42" s="1"/>
  <c r="AR18" i="42"/>
  <c r="BQ18" i="42" s="1"/>
  <c r="AP18" i="42"/>
  <c r="BO18" i="42" s="1"/>
  <c r="AO18" i="42"/>
  <c r="BN18" i="42" s="1"/>
  <c r="AN18" i="42"/>
  <c r="BM18" i="42" s="1"/>
  <c r="AM18" i="42"/>
  <c r="BL18" i="42" s="1"/>
  <c r="AK18" i="42"/>
  <c r="BJ18" i="42" s="1"/>
  <c r="AJ18" i="42"/>
  <c r="BI18" i="42" s="1"/>
  <c r="AI18" i="42"/>
  <c r="BH18" i="42" s="1"/>
  <c r="AH18" i="42"/>
  <c r="BG18" i="42" s="1"/>
  <c r="AF18" i="42"/>
  <c r="BE18" i="42" s="1"/>
  <c r="AE18" i="42"/>
  <c r="BD18" i="42" s="1"/>
  <c r="AD18" i="42"/>
  <c r="BC18" i="42" s="1"/>
  <c r="AC18" i="42"/>
  <c r="BB18" i="42" s="1"/>
  <c r="AZ17" i="42"/>
  <c r="BY17" i="42" s="1"/>
  <c r="AY17" i="42"/>
  <c r="AX17" i="42"/>
  <c r="BW17" i="42" s="1"/>
  <c r="AW17" i="42"/>
  <c r="BV17" i="42" s="1"/>
  <c r="AU17" i="42"/>
  <c r="BT17" i="42" s="1"/>
  <c r="AT17" i="42"/>
  <c r="BS17" i="42" s="1"/>
  <c r="AS17" i="42"/>
  <c r="BR17" i="42" s="1"/>
  <c r="AR17" i="42"/>
  <c r="BQ17" i="42" s="1"/>
  <c r="AP17" i="42"/>
  <c r="BO17" i="42" s="1"/>
  <c r="AO17" i="42"/>
  <c r="BN17" i="42" s="1"/>
  <c r="AN17" i="42"/>
  <c r="BM17" i="42" s="1"/>
  <c r="AM17" i="42"/>
  <c r="BL17" i="42" s="1"/>
  <c r="AK17" i="42"/>
  <c r="BJ17" i="42" s="1"/>
  <c r="AJ17" i="42"/>
  <c r="BI17" i="42" s="1"/>
  <c r="AI17" i="42"/>
  <c r="BH17" i="42" s="1"/>
  <c r="AH17" i="42"/>
  <c r="BG17" i="42" s="1"/>
  <c r="AF17" i="42"/>
  <c r="BE17" i="42" s="1"/>
  <c r="AE17" i="42"/>
  <c r="BD17" i="42" s="1"/>
  <c r="AD17" i="42"/>
  <c r="BC17" i="42" s="1"/>
  <c r="AC17" i="42"/>
  <c r="BB17" i="42" s="1"/>
  <c r="AZ16" i="42"/>
  <c r="BY16" i="42" s="1"/>
  <c r="AY16" i="42"/>
  <c r="BX16" i="42" s="1"/>
  <c r="AX16" i="42"/>
  <c r="BW16" i="42" s="1"/>
  <c r="AW16" i="42"/>
  <c r="BV16" i="42" s="1"/>
  <c r="AU16" i="42"/>
  <c r="BT16" i="42" s="1"/>
  <c r="AT16" i="42"/>
  <c r="BS16" i="42" s="1"/>
  <c r="AS16" i="42"/>
  <c r="BR16" i="42" s="1"/>
  <c r="AR16" i="42"/>
  <c r="BQ16" i="42" s="1"/>
  <c r="AP16" i="42"/>
  <c r="BO16" i="42" s="1"/>
  <c r="AO16" i="42"/>
  <c r="BN16" i="42" s="1"/>
  <c r="AN16" i="42"/>
  <c r="BM16" i="42" s="1"/>
  <c r="AM16" i="42"/>
  <c r="BL16" i="42" s="1"/>
  <c r="AK16" i="42"/>
  <c r="BJ16" i="42" s="1"/>
  <c r="AJ16" i="42"/>
  <c r="BI16" i="42" s="1"/>
  <c r="AI16" i="42"/>
  <c r="BH16" i="42" s="1"/>
  <c r="AH16" i="42"/>
  <c r="BG16" i="42" s="1"/>
  <c r="AF16" i="42"/>
  <c r="BE16" i="42" s="1"/>
  <c r="AE16" i="42"/>
  <c r="BD16" i="42" s="1"/>
  <c r="AD16" i="42"/>
  <c r="BC16" i="42" s="1"/>
  <c r="AC16" i="42"/>
  <c r="BB16" i="42" s="1"/>
  <c r="AZ15" i="42"/>
  <c r="BY15" i="42" s="1"/>
  <c r="AY15" i="42"/>
  <c r="BX15" i="42" s="1"/>
  <c r="AX15" i="42"/>
  <c r="BW15" i="42" s="1"/>
  <c r="AW15" i="42"/>
  <c r="BV15" i="42" s="1"/>
  <c r="AU15" i="42"/>
  <c r="BT15" i="42" s="1"/>
  <c r="AT15" i="42"/>
  <c r="BS15" i="42" s="1"/>
  <c r="AS15" i="42"/>
  <c r="BR15" i="42" s="1"/>
  <c r="AR15" i="42"/>
  <c r="BQ15" i="42" s="1"/>
  <c r="AP15" i="42"/>
  <c r="BO15" i="42" s="1"/>
  <c r="AO15" i="42"/>
  <c r="BN15" i="42" s="1"/>
  <c r="AN15" i="42"/>
  <c r="BM15" i="42" s="1"/>
  <c r="AM15" i="42"/>
  <c r="BL15" i="42" s="1"/>
  <c r="AK15" i="42"/>
  <c r="BJ15" i="42" s="1"/>
  <c r="AJ15" i="42"/>
  <c r="BI15" i="42" s="1"/>
  <c r="AI15" i="42"/>
  <c r="BH15" i="42" s="1"/>
  <c r="AH15" i="42"/>
  <c r="BG15" i="42" s="1"/>
  <c r="AF15" i="42"/>
  <c r="BE15" i="42" s="1"/>
  <c r="AE15" i="42"/>
  <c r="BD15" i="42" s="1"/>
  <c r="AD15" i="42"/>
  <c r="BC15" i="42" s="1"/>
  <c r="AC15" i="42"/>
  <c r="BB15" i="42" s="1"/>
  <c r="AZ12" i="42"/>
  <c r="BY12" i="42" s="1"/>
  <c r="AY12" i="42"/>
  <c r="BX12" i="42" s="1"/>
  <c r="AX12" i="42"/>
  <c r="BW12" i="42" s="1"/>
  <c r="AW12" i="42"/>
  <c r="BV12" i="42" s="1"/>
  <c r="AU12" i="42"/>
  <c r="BT12" i="42" s="1"/>
  <c r="AT12" i="42"/>
  <c r="BS12" i="42" s="1"/>
  <c r="AS12" i="42"/>
  <c r="BR12" i="42" s="1"/>
  <c r="AR12" i="42"/>
  <c r="BQ12" i="42" s="1"/>
  <c r="AP12" i="42"/>
  <c r="BO12" i="42" s="1"/>
  <c r="AO12" i="42"/>
  <c r="BN12" i="42" s="1"/>
  <c r="AN12" i="42"/>
  <c r="BM12" i="42" s="1"/>
  <c r="AM12" i="42"/>
  <c r="BL12" i="42" s="1"/>
  <c r="AK12" i="42"/>
  <c r="BJ12" i="42" s="1"/>
  <c r="AJ12" i="42"/>
  <c r="BI12" i="42" s="1"/>
  <c r="AI12" i="42"/>
  <c r="BH12" i="42" s="1"/>
  <c r="AH12" i="42"/>
  <c r="BG12" i="42" s="1"/>
  <c r="AF12" i="42"/>
  <c r="BE12" i="42" s="1"/>
  <c r="AE12" i="42"/>
  <c r="BD12" i="42" s="1"/>
  <c r="AD12" i="42"/>
  <c r="BC12" i="42" s="1"/>
  <c r="AC12" i="42"/>
  <c r="BB12" i="42" s="1"/>
  <c r="AZ11" i="42"/>
  <c r="BY11" i="42" s="1"/>
  <c r="AY11" i="42"/>
  <c r="BX11" i="42" s="1"/>
  <c r="AX11" i="42"/>
  <c r="BW11" i="42" s="1"/>
  <c r="AW11" i="42"/>
  <c r="BV11" i="42" s="1"/>
  <c r="AU11" i="42"/>
  <c r="BT11" i="42" s="1"/>
  <c r="AT11" i="42"/>
  <c r="BS11" i="42" s="1"/>
  <c r="AS11" i="42"/>
  <c r="BR11" i="42" s="1"/>
  <c r="AR11" i="42"/>
  <c r="BQ11" i="42" s="1"/>
  <c r="AP11" i="42"/>
  <c r="BO11" i="42" s="1"/>
  <c r="AO11" i="42"/>
  <c r="BN11" i="42" s="1"/>
  <c r="AN11" i="42"/>
  <c r="BM11" i="42" s="1"/>
  <c r="AM11" i="42"/>
  <c r="BL11" i="42" s="1"/>
  <c r="AK11" i="42"/>
  <c r="BJ11" i="42" s="1"/>
  <c r="AJ11" i="42"/>
  <c r="BI11" i="42" s="1"/>
  <c r="AI11" i="42"/>
  <c r="BH11" i="42" s="1"/>
  <c r="AH11" i="42"/>
  <c r="BG11" i="42" s="1"/>
  <c r="AF11" i="42"/>
  <c r="BE11" i="42" s="1"/>
  <c r="AE11" i="42"/>
  <c r="BD11" i="42" s="1"/>
  <c r="AD11" i="42"/>
  <c r="BC11" i="42" s="1"/>
  <c r="AC11" i="42"/>
  <c r="BB11" i="42" s="1"/>
  <c r="AZ10" i="42"/>
  <c r="BY10" i="42" s="1"/>
  <c r="AY10" i="42"/>
  <c r="BX10" i="42" s="1"/>
  <c r="AX10" i="42"/>
  <c r="BW10" i="42" s="1"/>
  <c r="AW10" i="42"/>
  <c r="BV10" i="42" s="1"/>
  <c r="AU10" i="42"/>
  <c r="BT10" i="42" s="1"/>
  <c r="AT10" i="42"/>
  <c r="BS10" i="42" s="1"/>
  <c r="AS10" i="42"/>
  <c r="BR10" i="42" s="1"/>
  <c r="AR10" i="42"/>
  <c r="BQ10" i="42" s="1"/>
  <c r="AP10" i="42"/>
  <c r="BO10" i="42" s="1"/>
  <c r="AO10" i="42"/>
  <c r="BN10" i="42" s="1"/>
  <c r="AN10" i="42"/>
  <c r="BM10" i="42" s="1"/>
  <c r="AM10" i="42"/>
  <c r="BL10" i="42" s="1"/>
  <c r="AK10" i="42"/>
  <c r="BJ10" i="42" s="1"/>
  <c r="AJ10" i="42"/>
  <c r="BI10" i="42" s="1"/>
  <c r="AI10" i="42"/>
  <c r="BH10" i="42" s="1"/>
  <c r="AH10" i="42"/>
  <c r="BG10" i="42" s="1"/>
  <c r="AF10" i="42"/>
  <c r="BE10" i="42" s="1"/>
  <c r="AE10" i="42"/>
  <c r="BD10" i="42" s="1"/>
  <c r="AD10" i="42"/>
  <c r="BC10" i="42" s="1"/>
  <c r="AC10" i="42"/>
  <c r="BB10" i="42" s="1"/>
  <c r="AZ9" i="42"/>
  <c r="BY9" i="42" s="1"/>
  <c r="AY9" i="42"/>
  <c r="BX9" i="42" s="1"/>
  <c r="AX9" i="42"/>
  <c r="BW9" i="42" s="1"/>
  <c r="AW9" i="42"/>
  <c r="BV9" i="42" s="1"/>
  <c r="AU9" i="42"/>
  <c r="BT9" i="42" s="1"/>
  <c r="AT9" i="42"/>
  <c r="BS9" i="42" s="1"/>
  <c r="AS9" i="42"/>
  <c r="BR9" i="42" s="1"/>
  <c r="AR9" i="42"/>
  <c r="BQ9" i="42" s="1"/>
  <c r="AP9" i="42"/>
  <c r="BO9" i="42" s="1"/>
  <c r="AO9" i="42"/>
  <c r="BN9" i="42" s="1"/>
  <c r="AN9" i="42"/>
  <c r="BM9" i="42" s="1"/>
  <c r="AM9" i="42"/>
  <c r="BL9" i="42" s="1"/>
  <c r="AK9" i="42"/>
  <c r="BJ9" i="42" s="1"/>
  <c r="AJ9" i="42"/>
  <c r="BI9" i="42" s="1"/>
  <c r="AI9" i="42"/>
  <c r="BH9" i="42" s="1"/>
  <c r="AH9" i="42"/>
  <c r="BG9" i="42" s="1"/>
  <c r="AF9" i="42"/>
  <c r="BE9" i="42" s="1"/>
  <c r="AE9" i="42"/>
  <c r="BD9" i="42" s="1"/>
  <c r="AD9" i="42"/>
  <c r="BC9" i="42" s="1"/>
  <c r="AC9" i="42"/>
  <c r="BB9" i="42" s="1"/>
  <c r="AZ8" i="42"/>
  <c r="BY8" i="42" s="1"/>
  <c r="AY8" i="42"/>
  <c r="BX8" i="42" s="1"/>
  <c r="AX8" i="42"/>
  <c r="BW8" i="42" s="1"/>
  <c r="AW8" i="42"/>
  <c r="BV8" i="42" s="1"/>
  <c r="AU8" i="42"/>
  <c r="BT8" i="42" s="1"/>
  <c r="AT8" i="42"/>
  <c r="BS8" i="42" s="1"/>
  <c r="AS8" i="42"/>
  <c r="BR8" i="42" s="1"/>
  <c r="AR8" i="42"/>
  <c r="BQ8" i="42" s="1"/>
  <c r="AP8" i="42"/>
  <c r="BO8" i="42" s="1"/>
  <c r="AO8" i="42"/>
  <c r="BN8" i="42" s="1"/>
  <c r="AN8" i="42"/>
  <c r="BM8" i="42" s="1"/>
  <c r="AM8" i="42"/>
  <c r="BL8" i="42" s="1"/>
  <c r="AK8" i="42"/>
  <c r="BJ8" i="42" s="1"/>
  <c r="AJ8" i="42"/>
  <c r="BI8" i="42" s="1"/>
  <c r="AI8" i="42"/>
  <c r="BH8" i="42" s="1"/>
  <c r="AH8" i="42"/>
  <c r="BG8" i="42" s="1"/>
  <c r="AF8" i="42"/>
  <c r="BE8" i="42" s="1"/>
  <c r="AE8" i="42"/>
  <c r="BD8" i="42" s="1"/>
  <c r="AD8" i="42"/>
  <c r="BC8" i="42" s="1"/>
  <c r="AC8" i="42"/>
  <c r="BB8" i="42" s="1"/>
  <c r="AZ7" i="42"/>
  <c r="BY7" i="42" s="1"/>
  <c r="AY7" i="42"/>
  <c r="BX7" i="42" s="1"/>
  <c r="AX7" i="42"/>
  <c r="BW7" i="42" s="1"/>
  <c r="AW7" i="42"/>
  <c r="BV7" i="42" s="1"/>
  <c r="AU7" i="42"/>
  <c r="BT7" i="42" s="1"/>
  <c r="AT7" i="42"/>
  <c r="BS7" i="42" s="1"/>
  <c r="AS7" i="42"/>
  <c r="BR7" i="42" s="1"/>
  <c r="AR7" i="42"/>
  <c r="BQ7" i="42" s="1"/>
  <c r="AP7" i="42"/>
  <c r="BO7" i="42" s="1"/>
  <c r="AO7" i="42"/>
  <c r="BN7" i="42" s="1"/>
  <c r="AN7" i="42"/>
  <c r="BM7" i="42" s="1"/>
  <c r="AM7" i="42"/>
  <c r="BL7" i="42" s="1"/>
  <c r="AK7" i="42"/>
  <c r="BJ7" i="42" s="1"/>
  <c r="AJ7" i="42"/>
  <c r="BI7" i="42" s="1"/>
  <c r="AI7" i="42"/>
  <c r="BH7" i="42" s="1"/>
  <c r="AH7" i="42"/>
  <c r="BG7" i="42" s="1"/>
  <c r="AF7" i="42"/>
  <c r="BE7" i="42" s="1"/>
  <c r="AE7" i="42"/>
  <c r="BD7" i="42" s="1"/>
  <c r="AD7" i="42"/>
  <c r="BC7" i="42" s="1"/>
  <c r="AC7" i="42"/>
  <c r="BB7" i="42" s="1"/>
  <c r="AZ6" i="42"/>
  <c r="BY6" i="42" s="1"/>
  <c r="AY6" i="42"/>
  <c r="BX6" i="42" s="1"/>
  <c r="AX6" i="42"/>
  <c r="BW6" i="42" s="1"/>
  <c r="AW6" i="42"/>
  <c r="BV6" i="42" s="1"/>
  <c r="AU6" i="42"/>
  <c r="BT6" i="42" s="1"/>
  <c r="AT6" i="42"/>
  <c r="BS6" i="42" s="1"/>
  <c r="AS6" i="42"/>
  <c r="BR6" i="42" s="1"/>
  <c r="AR6" i="42"/>
  <c r="BQ6" i="42" s="1"/>
  <c r="AP6" i="42"/>
  <c r="BO6" i="42" s="1"/>
  <c r="AO6" i="42"/>
  <c r="BN6" i="42" s="1"/>
  <c r="AN6" i="42"/>
  <c r="BM6" i="42" s="1"/>
  <c r="AM6" i="42"/>
  <c r="BL6" i="42" s="1"/>
  <c r="AK6" i="42"/>
  <c r="BJ6" i="42" s="1"/>
  <c r="AJ6" i="42"/>
  <c r="BI6" i="42" s="1"/>
  <c r="AI6" i="42"/>
  <c r="BH6" i="42" s="1"/>
  <c r="AH6" i="42"/>
  <c r="BG6" i="42" s="1"/>
  <c r="AF6" i="42"/>
  <c r="BE6" i="42" s="1"/>
  <c r="AE6" i="42"/>
  <c r="BD6" i="42" s="1"/>
  <c r="AD6" i="42"/>
  <c r="BC6" i="42" s="1"/>
  <c r="AC6" i="42"/>
  <c r="BB6" i="42" s="1"/>
  <c r="AZ21" i="41"/>
  <c r="BY21" i="41" s="1"/>
  <c r="AY21" i="41"/>
  <c r="BX21" i="41" s="1"/>
  <c r="AX21" i="41"/>
  <c r="BW21" i="41" s="1"/>
  <c r="AW21" i="41"/>
  <c r="BV21" i="41" s="1"/>
  <c r="AU21" i="41"/>
  <c r="BT21" i="41" s="1"/>
  <c r="AT21" i="41"/>
  <c r="BS21" i="41" s="1"/>
  <c r="AS21" i="41"/>
  <c r="BR21" i="41" s="1"/>
  <c r="AR21" i="41"/>
  <c r="BQ21" i="41" s="1"/>
  <c r="AP21" i="41"/>
  <c r="BO21" i="41" s="1"/>
  <c r="AO21" i="41"/>
  <c r="BN21" i="41" s="1"/>
  <c r="AN21" i="41"/>
  <c r="BM21" i="41" s="1"/>
  <c r="AM21" i="41"/>
  <c r="BL21" i="41" s="1"/>
  <c r="AK21" i="41"/>
  <c r="BJ21" i="41" s="1"/>
  <c r="AJ21" i="41"/>
  <c r="BI21" i="41" s="1"/>
  <c r="AI21" i="41"/>
  <c r="BH21" i="41" s="1"/>
  <c r="AH21" i="41"/>
  <c r="BG21" i="41" s="1"/>
  <c r="AF21" i="41"/>
  <c r="BE21" i="41" s="1"/>
  <c r="AE21" i="41"/>
  <c r="BD21" i="41" s="1"/>
  <c r="AD21" i="41"/>
  <c r="BC21" i="41" s="1"/>
  <c r="AC21" i="41"/>
  <c r="BB21" i="41" s="1"/>
  <c r="AZ20" i="41"/>
  <c r="BY20" i="41" s="1"/>
  <c r="AY20" i="41"/>
  <c r="BX20" i="41" s="1"/>
  <c r="AX20" i="41"/>
  <c r="BW20" i="41" s="1"/>
  <c r="AW20" i="41"/>
  <c r="BV20" i="41" s="1"/>
  <c r="AU20" i="41"/>
  <c r="BT20" i="41" s="1"/>
  <c r="AT20" i="41"/>
  <c r="BS20" i="41" s="1"/>
  <c r="AS20" i="41"/>
  <c r="BR20" i="41" s="1"/>
  <c r="AR20" i="41"/>
  <c r="BQ20" i="41" s="1"/>
  <c r="AP20" i="41"/>
  <c r="BO20" i="41" s="1"/>
  <c r="AO20" i="41"/>
  <c r="BN20" i="41" s="1"/>
  <c r="AN20" i="41"/>
  <c r="BM20" i="41" s="1"/>
  <c r="AM20" i="41"/>
  <c r="BL20" i="41" s="1"/>
  <c r="AK20" i="41"/>
  <c r="BJ20" i="41" s="1"/>
  <c r="AJ20" i="41"/>
  <c r="BI20" i="41" s="1"/>
  <c r="AI20" i="41"/>
  <c r="BH20" i="41" s="1"/>
  <c r="AH20" i="41"/>
  <c r="BG20" i="41" s="1"/>
  <c r="AF20" i="41"/>
  <c r="BE20" i="41" s="1"/>
  <c r="AE20" i="41"/>
  <c r="BD20" i="41" s="1"/>
  <c r="AD20" i="41"/>
  <c r="BC20" i="41" s="1"/>
  <c r="AC20" i="41"/>
  <c r="BB20" i="41" s="1"/>
  <c r="AZ19" i="41"/>
  <c r="BY19" i="41" s="1"/>
  <c r="AY19" i="41"/>
  <c r="BX19" i="41" s="1"/>
  <c r="AX19" i="41"/>
  <c r="BW19" i="41" s="1"/>
  <c r="AW19" i="41"/>
  <c r="BV19" i="41" s="1"/>
  <c r="AU19" i="41"/>
  <c r="BT19" i="41" s="1"/>
  <c r="AT19" i="41"/>
  <c r="BS19" i="41" s="1"/>
  <c r="AS19" i="41"/>
  <c r="BR19" i="41" s="1"/>
  <c r="AR19" i="41"/>
  <c r="BQ19" i="41" s="1"/>
  <c r="AP19" i="41"/>
  <c r="BO19" i="41" s="1"/>
  <c r="AO19" i="41"/>
  <c r="BN19" i="41" s="1"/>
  <c r="AN19" i="41"/>
  <c r="BM19" i="41" s="1"/>
  <c r="AM19" i="41"/>
  <c r="BL19" i="41" s="1"/>
  <c r="AK19" i="41"/>
  <c r="BJ19" i="41" s="1"/>
  <c r="AJ19" i="41"/>
  <c r="BI19" i="41" s="1"/>
  <c r="AI19" i="41"/>
  <c r="BH19" i="41" s="1"/>
  <c r="AH19" i="41"/>
  <c r="BG19" i="41" s="1"/>
  <c r="AF19" i="41"/>
  <c r="BE19" i="41" s="1"/>
  <c r="AE19" i="41"/>
  <c r="BD19" i="41" s="1"/>
  <c r="AD19" i="41"/>
  <c r="BC19" i="41" s="1"/>
  <c r="AC19" i="41"/>
  <c r="BB19" i="41" s="1"/>
  <c r="AZ18" i="41"/>
  <c r="BY18" i="41" s="1"/>
  <c r="AY18" i="41"/>
  <c r="BX18" i="41" s="1"/>
  <c r="AX18" i="41"/>
  <c r="BW18" i="41" s="1"/>
  <c r="AW18" i="41"/>
  <c r="BV18" i="41" s="1"/>
  <c r="AU18" i="41"/>
  <c r="BT18" i="41" s="1"/>
  <c r="AT18" i="41"/>
  <c r="BS18" i="41" s="1"/>
  <c r="AS18" i="41"/>
  <c r="BR18" i="41" s="1"/>
  <c r="AR18" i="41"/>
  <c r="BQ18" i="41" s="1"/>
  <c r="AP18" i="41"/>
  <c r="BO18" i="41" s="1"/>
  <c r="AO18" i="41"/>
  <c r="BN18" i="41" s="1"/>
  <c r="AN18" i="41"/>
  <c r="BM18" i="41" s="1"/>
  <c r="AM18" i="41"/>
  <c r="BL18" i="41" s="1"/>
  <c r="AK18" i="41"/>
  <c r="BJ18" i="41" s="1"/>
  <c r="AJ18" i="41"/>
  <c r="BI18" i="41" s="1"/>
  <c r="AI18" i="41"/>
  <c r="BH18" i="41" s="1"/>
  <c r="AH18" i="41"/>
  <c r="BG18" i="41" s="1"/>
  <c r="AF18" i="41"/>
  <c r="BE18" i="41" s="1"/>
  <c r="AE18" i="41"/>
  <c r="BD18" i="41" s="1"/>
  <c r="AD18" i="41"/>
  <c r="BC18" i="41" s="1"/>
  <c r="AC18" i="41"/>
  <c r="BB18" i="41" s="1"/>
  <c r="AZ17" i="41"/>
  <c r="BY17" i="41" s="1"/>
  <c r="AY17" i="41"/>
  <c r="BX17" i="41" s="1"/>
  <c r="AX17" i="41"/>
  <c r="BW17" i="41" s="1"/>
  <c r="AW17" i="41"/>
  <c r="BV17" i="41" s="1"/>
  <c r="AU17" i="41"/>
  <c r="BT17" i="41" s="1"/>
  <c r="AT17" i="41"/>
  <c r="BS17" i="41" s="1"/>
  <c r="AS17" i="41"/>
  <c r="BR17" i="41" s="1"/>
  <c r="AR17" i="41"/>
  <c r="BQ17" i="41" s="1"/>
  <c r="AP17" i="41"/>
  <c r="BO17" i="41" s="1"/>
  <c r="AO17" i="41"/>
  <c r="BN17" i="41" s="1"/>
  <c r="AN17" i="41"/>
  <c r="BM17" i="41" s="1"/>
  <c r="AM17" i="41"/>
  <c r="BL17" i="41" s="1"/>
  <c r="AK17" i="41"/>
  <c r="BJ17" i="41" s="1"/>
  <c r="AJ17" i="41"/>
  <c r="BI17" i="41" s="1"/>
  <c r="AI17" i="41"/>
  <c r="BH17" i="41" s="1"/>
  <c r="AH17" i="41"/>
  <c r="BG17" i="41" s="1"/>
  <c r="AF17" i="41"/>
  <c r="BE17" i="41" s="1"/>
  <c r="AE17" i="41"/>
  <c r="BD17" i="41" s="1"/>
  <c r="AD17" i="41"/>
  <c r="BC17" i="41" s="1"/>
  <c r="AC17" i="41"/>
  <c r="BB17" i="41" s="1"/>
  <c r="AZ16" i="41"/>
  <c r="BY16" i="41" s="1"/>
  <c r="AY16" i="41"/>
  <c r="BX16" i="41" s="1"/>
  <c r="AX16" i="41"/>
  <c r="BW16" i="41" s="1"/>
  <c r="AW16" i="41"/>
  <c r="BV16" i="41" s="1"/>
  <c r="AU16" i="41"/>
  <c r="BT16" i="41" s="1"/>
  <c r="AT16" i="41"/>
  <c r="BS16" i="41" s="1"/>
  <c r="AS16" i="41"/>
  <c r="BR16" i="41" s="1"/>
  <c r="AR16" i="41"/>
  <c r="BQ16" i="41" s="1"/>
  <c r="AP16" i="41"/>
  <c r="BO16" i="41" s="1"/>
  <c r="AO16" i="41"/>
  <c r="BN16" i="41" s="1"/>
  <c r="AN16" i="41"/>
  <c r="BM16" i="41" s="1"/>
  <c r="AM16" i="41"/>
  <c r="BL16" i="41" s="1"/>
  <c r="AK16" i="41"/>
  <c r="BJ16" i="41" s="1"/>
  <c r="AJ16" i="41"/>
  <c r="BI16" i="41" s="1"/>
  <c r="AI16" i="41"/>
  <c r="BH16" i="41" s="1"/>
  <c r="AH16" i="41"/>
  <c r="BG16" i="41" s="1"/>
  <c r="AF16" i="41"/>
  <c r="BE16" i="41" s="1"/>
  <c r="AE16" i="41"/>
  <c r="BD16" i="41" s="1"/>
  <c r="AD16" i="41"/>
  <c r="BC16" i="41" s="1"/>
  <c r="AC16" i="41"/>
  <c r="BB16" i="41" s="1"/>
  <c r="AZ15" i="41"/>
  <c r="BY15" i="41" s="1"/>
  <c r="AY15" i="41"/>
  <c r="BX15" i="41" s="1"/>
  <c r="AX15" i="41"/>
  <c r="BW15" i="41" s="1"/>
  <c r="AW15" i="41"/>
  <c r="BV15" i="41" s="1"/>
  <c r="AU15" i="41"/>
  <c r="BT15" i="41" s="1"/>
  <c r="AT15" i="41"/>
  <c r="BS15" i="41" s="1"/>
  <c r="AS15" i="41"/>
  <c r="BR15" i="41" s="1"/>
  <c r="AR15" i="41"/>
  <c r="BQ15" i="41" s="1"/>
  <c r="AP15" i="41"/>
  <c r="BO15" i="41" s="1"/>
  <c r="AO15" i="41"/>
  <c r="BN15" i="41" s="1"/>
  <c r="AN15" i="41"/>
  <c r="BM15" i="41" s="1"/>
  <c r="AM15" i="41"/>
  <c r="BL15" i="41" s="1"/>
  <c r="AK15" i="41"/>
  <c r="BJ15" i="41" s="1"/>
  <c r="AJ15" i="41"/>
  <c r="BI15" i="41" s="1"/>
  <c r="AI15" i="41"/>
  <c r="BH15" i="41" s="1"/>
  <c r="AH15" i="41"/>
  <c r="BG15" i="41" s="1"/>
  <c r="AF15" i="41"/>
  <c r="BE15" i="41" s="1"/>
  <c r="AE15" i="41"/>
  <c r="BD15" i="41" s="1"/>
  <c r="AD15" i="41"/>
  <c r="BC15" i="41" s="1"/>
  <c r="AC15" i="41"/>
  <c r="BB15" i="41" s="1"/>
  <c r="AZ12" i="41"/>
  <c r="BY12" i="41" s="1"/>
  <c r="AY12" i="41"/>
  <c r="BX12" i="41" s="1"/>
  <c r="AX12" i="41"/>
  <c r="BW12" i="41" s="1"/>
  <c r="AW12" i="41"/>
  <c r="BV12" i="41" s="1"/>
  <c r="AU12" i="41"/>
  <c r="BT12" i="41" s="1"/>
  <c r="AT12" i="41"/>
  <c r="BS12" i="41" s="1"/>
  <c r="AS12" i="41"/>
  <c r="BR12" i="41" s="1"/>
  <c r="AR12" i="41"/>
  <c r="BQ12" i="41" s="1"/>
  <c r="AP12" i="41"/>
  <c r="BO12" i="41" s="1"/>
  <c r="AO12" i="41"/>
  <c r="BN12" i="41" s="1"/>
  <c r="AN12" i="41"/>
  <c r="BM12" i="41" s="1"/>
  <c r="AM12" i="41"/>
  <c r="BL12" i="41" s="1"/>
  <c r="AK12" i="41"/>
  <c r="BJ12" i="41" s="1"/>
  <c r="AJ12" i="41"/>
  <c r="BI12" i="41" s="1"/>
  <c r="AI12" i="41"/>
  <c r="BH12" i="41" s="1"/>
  <c r="AH12" i="41"/>
  <c r="BG12" i="41" s="1"/>
  <c r="AF12" i="41"/>
  <c r="BE12" i="41" s="1"/>
  <c r="AE12" i="41"/>
  <c r="BD12" i="41" s="1"/>
  <c r="AD12" i="41"/>
  <c r="BC12" i="41" s="1"/>
  <c r="AC12" i="41"/>
  <c r="BB12" i="41" s="1"/>
  <c r="AZ11" i="41"/>
  <c r="BY11" i="41" s="1"/>
  <c r="AY11" i="41"/>
  <c r="BX11" i="41" s="1"/>
  <c r="AX11" i="41"/>
  <c r="BW11" i="41" s="1"/>
  <c r="AW11" i="41"/>
  <c r="BV11" i="41" s="1"/>
  <c r="AU11" i="41"/>
  <c r="BT11" i="41" s="1"/>
  <c r="AT11" i="41"/>
  <c r="BS11" i="41" s="1"/>
  <c r="AS11" i="41"/>
  <c r="BR11" i="41" s="1"/>
  <c r="AR11" i="41"/>
  <c r="BQ11" i="41" s="1"/>
  <c r="AP11" i="41"/>
  <c r="BO11" i="41" s="1"/>
  <c r="AO11" i="41"/>
  <c r="BN11" i="41" s="1"/>
  <c r="AN11" i="41"/>
  <c r="BM11" i="41" s="1"/>
  <c r="AM11" i="41"/>
  <c r="BL11" i="41" s="1"/>
  <c r="AK11" i="41"/>
  <c r="BJ11" i="41" s="1"/>
  <c r="AJ11" i="41"/>
  <c r="BI11" i="41" s="1"/>
  <c r="AI11" i="41"/>
  <c r="BH11" i="41" s="1"/>
  <c r="AH11" i="41"/>
  <c r="BG11" i="41" s="1"/>
  <c r="AF11" i="41"/>
  <c r="BE11" i="41" s="1"/>
  <c r="AE11" i="41"/>
  <c r="BD11" i="41" s="1"/>
  <c r="AD11" i="41"/>
  <c r="BC11" i="41" s="1"/>
  <c r="AC11" i="41"/>
  <c r="BB11" i="41" s="1"/>
  <c r="AZ10" i="41"/>
  <c r="BY10" i="41" s="1"/>
  <c r="AY10" i="41"/>
  <c r="BX10" i="41" s="1"/>
  <c r="AX10" i="41"/>
  <c r="BW10" i="41" s="1"/>
  <c r="AW10" i="41"/>
  <c r="BV10" i="41" s="1"/>
  <c r="AU10" i="41"/>
  <c r="BT10" i="41" s="1"/>
  <c r="AT10" i="41"/>
  <c r="BS10" i="41" s="1"/>
  <c r="AS10" i="41"/>
  <c r="BR10" i="41" s="1"/>
  <c r="AR10" i="41"/>
  <c r="BQ10" i="41" s="1"/>
  <c r="AP10" i="41"/>
  <c r="BO10" i="41" s="1"/>
  <c r="AO10" i="41"/>
  <c r="BN10" i="41" s="1"/>
  <c r="AN10" i="41"/>
  <c r="BM10" i="41" s="1"/>
  <c r="AM10" i="41"/>
  <c r="BL10" i="41" s="1"/>
  <c r="AK10" i="41"/>
  <c r="BJ10" i="41" s="1"/>
  <c r="AJ10" i="41"/>
  <c r="BI10" i="41" s="1"/>
  <c r="AI10" i="41"/>
  <c r="BH10" i="41" s="1"/>
  <c r="AH10" i="41"/>
  <c r="BG10" i="41" s="1"/>
  <c r="AF10" i="41"/>
  <c r="BE10" i="41" s="1"/>
  <c r="AE10" i="41"/>
  <c r="BD10" i="41" s="1"/>
  <c r="AD10" i="41"/>
  <c r="BC10" i="41" s="1"/>
  <c r="AC10" i="41"/>
  <c r="BB10" i="41" s="1"/>
  <c r="AZ9" i="41"/>
  <c r="BY9" i="41" s="1"/>
  <c r="AY9" i="41"/>
  <c r="BX9" i="41" s="1"/>
  <c r="AX9" i="41"/>
  <c r="BW9" i="41" s="1"/>
  <c r="AW9" i="41"/>
  <c r="BV9" i="41" s="1"/>
  <c r="AU9" i="41"/>
  <c r="BT9" i="41" s="1"/>
  <c r="AT9" i="41"/>
  <c r="BS9" i="41" s="1"/>
  <c r="AS9" i="41"/>
  <c r="BR9" i="41" s="1"/>
  <c r="AR9" i="41"/>
  <c r="BQ9" i="41" s="1"/>
  <c r="AP9" i="41"/>
  <c r="BO9" i="41" s="1"/>
  <c r="AO9" i="41"/>
  <c r="BN9" i="41" s="1"/>
  <c r="AN9" i="41"/>
  <c r="BM9" i="41" s="1"/>
  <c r="AM9" i="41"/>
  <c r="BL9" i="41" s="1"/>
  <c r="AK9" i="41"/>
  <c r="BJ9" i="41" s="1"/>
  <c r="AJ9" i="41"/>
  <c r="BI9" i="41" s="1"/>
  <c r="AI9" i="41"/>
  <c r="BH9" i="41" s="1"/>
  <c r="AH9" i="41"/>
  <c r="BG9" i="41" s="1"/>
  <c r="AF9" i="41"/>
  <c r="BE9" i="41" s="1"/>
  <c r="AE9" i="41"/>
  <c r="BD9" i="41" s="1"/>
  <c r="AD9" i="41"/>
  <c r="BC9" i="41" s="1"/>
  <c r="AC9" i="41"/>
  <c r="BB9" i="41" s="1"/>
  <c r="AZ8" i="41"/>
  <c r="BY8" i="41" s="1"/>
  <c r="AY8" i="41"/>
  <c r="BX8" i="41" s="1"/>
  <c r="AX8" i="41"/>
  <c r="BW8" i="41" s="1"/>
  <c r="AW8" i="41"/>
  <c r="BV8" i="41" s="1"/>
  <c r="AU8" i="41"/>
  <c r="BT8" i="41" s="1"/>
  <c r="AT8" i="41"/>
  <c r="BS8" i="41" s="1"/>
  <c r="AS8" i="41"/>
  <c r="BR8" i="41" s="1"/>
  <c r="AR8" i="41"/>
  <c r="BQ8" i="41" s="1"/>
  <c r="AP8" i="41"/>
  <c r="BO8" i="41" s="1"/>
  <c r="AO8" i="41"/>
  <c r="BN8" i="41" s="1"/>
  <c r="AN8" i="41"/>
  <c r="BM8" i="41" s="1"/>
  <c r="AM8" i="41"/>
  <c r="BL8" i="41" s="1"/>
  <c r="AK8" i="41"/>
  <c r="BJ8" i="41" s="1"/>
  <c r="AJ8" i="41"/>
  <c r="BI8" i="41" s="1"/>
  <c r="AI8" i="41"/>
  <c r="BH8" i="41" s="1"/>
  <c r="AH8" i="41"/>
  <c r="BG8" i="41" s="1"/>
  <c r="AF8" i="41"/>
  <c r="BE8" i="41" s="1"/>
  <c r="AE8" i="41"/>
  <c r="BD8" i="41" s="1"/>
  <c r="AD8" i="41"/>
  <c r="BC8" i="41" s="1"/>
  <c r="AC8" i="41"/>
  <c r="BB8" i="41" s="1"/>
  <c r="AZ7" i="41"/>
  <c r="BY7" i="41" s="1"/>
  <c r="AY7" i="41"/>
  <c r="BX7" i="41" s="1"/>
  <c r="AX7" i="41"/>
  <c r="BW7" i="41" s="1"/>
  <c r="AW7" i="41"/>
  <c r="BV7" i="41" s="1"/>
  <c r="AU7" i="41"/>
  <c r="BT7" i="41" s="1"/>
  <c r="AT7" i="41"/>
  <c r="BS7" i="41" s="1"/>
  <c r="AS7" i="41"/>
  <c r="BR7" i="41" s="1"/>
  <c r="AR7" i="41"/>
  <c r="BQ7" i="41" s="1"/>
  <c r="AP7" i="41"/>
  <c r="BO7" i="41" s="1"/>
  <c r="AO7" i="41"/>
  <c r="BN7" i="41" s="1"/>
  <c r="AN7" i="41"/>
  <c r="BM7" i="41" s="1"/>
  <c r="AM7" i="41"/>
  <c r="BL7" i="41" s="1"/>
  <c r="AK7" i="41"/>
  <c r="BJ7" i="41" s="1"/>
  <c r="AJ7" i="41"/>
  <c r="BI7" i="41" s="1"/>
  <c r="AI7" i="41"/>
  <c r="BH7" i="41" s="1"/>
  <c r="AH7" i="41"/>
  <c r="BG7" i="41" s="1"/>
  <c r="AF7" i="41"/>
  <c r="BE7" i="41" s="1"/>
  <c r="AE7" i="41"/>
  <c r="BD7" i="41" s="1"/>
  <c r="AD7" i="41"/>
  <c r="BC7" i="41" s="1"/>
  <c r="AC7" i="41"/>
  <c r="BB7" i="41" s="1"/>
  <c r="AZ6" i="41"/>
  <c r="BY6" i="41" s="1"/>
  <c r="AY6" i="41"/>
  <c r="BX6" i="41" s="1"/>
  <c r="AX6" i="41"/>
  <c r="BW6" i="41" s="1"/>
  <c r="AW6" i="41"/>
  <c r="BV6" i="41" s="1"/>
  <c r="AU6" i="41"/>
  <c r="BT6" i="41" s="1"/>
  <c r="AT6" i="41"/>
  <c r="BS6" i="41" s="1"/>
  <c r="AS6" i="41"/>
  <c r="BR6" i="41" s="1"/>
  <c r="AR6" i="41"/>
  <c r="BQ6" i="41" s="1"/>
  <c r="AP6" i="41"/>
  <c r="BO6" i="41" s="1"/>
  <c r="AO6" i="41"/>
  <c r="BN6" i="41" s="1"/>
  <c r="AN6" i="41"/>
  <c r="BM6" i="41" s="1"/>
  <c r="AM6" i="41"/>
  <c r="BL6" i="41" s="1"/>
  <c r="AK6" i="41"/>
  <c r="BJ6" i="41" s="1"/>
  <c r="AJ6" i="41"/>
  <c r="BI6" i="41" s="1"/>
  <c r="AI6" i="41"/>
  <c r="BH6" i="41" s="1"/>
  <c r="AH6" i="41"/>
  <c r="BG6" i="41" s="1"/>
  <c r="AF6" i="41"/>
  <c r="BE6" i="41" s="1"/>
  <c r="AE6" i="41"/>
  <c r="BD6" i="41" s="1"/>
  <c r="AD6" i="41"/>
  <c r="BC6" i="41" s="1"/>
  <c r="AC6" i="41"/>
  <c r="BB6" i="41" s="1"/>
  <c r="AZ21" i="40"/>
  <c r="BY21" i="40" s="1"/>
  <c r="AY21" i="40"/>
  <c r="BX21" i="40" s="1"/>
  <c r="AX21" i="40"/>
  <c r="BW21" i="40" s="1"/>
  <c r="AW21" i="40"/>
  <c r="BV21" i="40" s="1"/>
  <c r="AU21" i="40"/>
  <c r="BT21" i="40" s="1"/>
  <c r="AT21" i="40"/>
  <c r="BS21" i="40" s="1"/>
  <c r="AS21" i="40"/>
  <c r="BR21" i="40" s="1"/>
  <c r="AR21" i="40"/>
  <c r="BQ21" i="40" s="1"/>
  <c r="AP21" i="40"/>
  <c r="BO21" i="40" s="1"/>
  <c r="AO21" i="40"/>
  <c r="BN21" i="40" s="1"/>
  <c r="AN21" i="40"/>
  <c r="BM21" i="40" s="1"/>
  <c r="AM21" i="40"/>
  <c r="BL21" i="40" s="1"/>
  <c r="AK21" i="40"/>
  <c r="BJ21" i="40" s="1"/>
  <c r="AJ21" i="40"/>
  <c r="BI21" i="40" s="1"/>
  <c r="AI21" i="40"/>
  <c r="BH21" i="40" s="1"/>
  <c r="AH21" i="40"/>
  <c r="BG21" i="40" s="1"/>
  <c r="AF21" i="40"/>
  <c r="BE21" i="40" s="1"/>
  <c r="AE21" i="40"/>
  <c r="BD21" i="40" s="1"/>
  <c r="AD21" i="40"/>
  <c r="BC21" i="40" s="1"/>
  <c r="AC21" i="40"/>
  <c r="BB21" i="40" s="1"/>
  <c r="AZ20" i="40"/>
  <c r="BY20" i="40" s="1"/>
  <c r="AY20" i="40"/>
  <c r="BX20" i="40" s="1"/>
  <c r="AX20" i="40"/>
  <c r="BW20" i="40" s="1"/>
  <c r="AW20" i="40"/>
  <c r="BV20" i="40" s="1"/>
  <c r="AU20" i="40"/>
  <c r="BT20" i="40" s="1"/>
  <c r="AT20" i="40"/>
  <c r="BS20" i="40" s="1"/>
  <c r="AS20" i="40"/>
  <c r="BR20" i="40" s="1"/>
  <c r="AR20" i="40"/>
  <c r="BQ20" i="40" s="1"/>
  <c r="AP20" i="40"/>
  <c r="BO20" i="40" s="1"/>
  <c r="AO20" i="40"/>
  <c r="BN20" i="40" s="1"/>
  <c r="AN20" i="40"/>
  <c r="BM20" i="40" s="1"/>
  <c r="AM20" i="40"/>
  <c r="BL20" i="40" s="1"/>
  <c r="AK20" i="40"/>
  <c r="BJ20" i="40" s="1"/>
  <c r="AJ20" i="40"/>
  <c r="BI20" i="40" s="1"/>
  <c r="AI20" i="40"/>
  <c r="BH20" i="40" s="1"/>
  <c r="AH20" i="40"/>
  <c r="BG20" i="40" s="1"/>
  <c r="AF20" i="40"/>
  <c r="BE20" i="40" s="1"/>
  <c r="AE20" i="40"/>
  <c r="BD20" i="40" s="1"/>
  <c r="AD20" i="40"/>
  <c r="BC20" i="40" s="1"/>
  <c r="AC20" i="40"/>
  <c r="BB20" i="40" s="1"/>
  <c r="AZ19" i="40"/>
  <c r="BY19" i="40" s="1"/>
  <c r="AY19" i="40"/>
  <c r="BX19" i="40" s="1"/>
  <c r="AX19" i="40"/>
  <c r="BW19" i="40" s="1"/>
  <c r="AW19" i="40"/>
  <c r="BV19" i="40" s="1"/>
  <c r="AU19" i="40"/>
  <c r="BT19" i="40" s="1"/>
  <c r="AT19" i="40"/>
  <c r="BS19" i="40" s="1"/>
  <c r="AS19" i="40"/>
  <c r="BR19" i="40" s="1"/>
  <c r="AR19" i="40"/>
  <c r="BQ19" i="40" s="1"/>
  <c r="AP19" i="40"/>
  <c r="BO19" i="40" s="1"/>
  <c r="AO19" i="40"/>
  <c r="BN19" i="40" s="1"/>
  <c r="AN19" i="40"/>
  <c r="BM19" i="40" s="1"/>
  <c r="AM19" i="40"/>
  <c r="BL19" i="40" s="1"/>
  <c r="AK19" i="40"/>
  <c r="BJ19" i="40" s="1"/>
  <c r="AJ19" i="40"/>
  <c r="BI19" i="40" s="1"/>
  <c r="AI19" i="40"/>
  <c r="BH19" i="40" s="1"/>
  <c r="AH19" i="40"/>
  <c r="BG19" i="40" s="1"/>
  <c r="AF19" i="40"/>
  <c r="BE19" i="40" s="1"/>
  <c r="AE19" i="40"/>
  <c r="BD19" i="40" s="1"/>
  <c r="AD19" i="40"/>
  <c r="BC19" i="40" s="1"/>
  <c r="AC19" i="40"/>
  <c r="BB19" i="40" s="1"/>
  <c r="AZ18" i="40"/>
  <c r="BY18" i="40" s="1"/>
  <c r="AY18" i="40"/>
  <c r="BX18" i="40" s="1"/>
  <c r="AX18" i="40"/>
  <c r="BW18" i="40" s="1"/>
  <c r="AW18" i="40"/>
  <c r="BV18" i="40" s="1"/>
  <c r="AU18" i="40"/>
  <c r="BT18" i="40" s="1"/>
  <c r="AT18" i="40"/>
  <c r="BS18" i="40" s="1"/>
  <c r="AS18" i="40"/>
  <c r="BR18" i="40" s="1"/>
  <c r="AR18" i="40"/>
  <c r="BQ18" i="40" s="1"/>
  <c r="AP18" i="40"/>
  <c r="BO18" i="40" s="1"/>
  <c r="AO18" i="40"/>
  <c r="BN18" i="40" s="1"/>
  <c r="AN18" i="40"/>
  <c r="BM18" i="40" s="1"/>
  <c r="AM18" i="40"/>
  <c r="BL18" i="40" s="1"/>
  <c r="AK18" i="40"/>
  <c r="BJ18" i="40" s="1"/>
  <c r="AJ18" i="40"/>
  <c r="BI18" i="40" s="1"/>
  <c r="AI18" i="40"/>
  <c r="BH18" i="40" s="1"/>
  <c r="AH18" i="40"/>
  <c r="BG18" i="40" s="1"/>
  <c r="AF18" i="40"/>
  <c r="BE18" i="40" s="1"/>
  <c r="AE18" i="40"/>
  <c r="BD18" i="40" s="1"/>
  <c r="AD18" i="40"/>
  <c r="BC18" i="40" s="1"/>
  <c r="AC18" i="40"/>
  <c r="BB18" i="40" s="1"/>
  <c r="AZ17" i="40"/>
  <c r="BY17" i="40" s="1"/>
  <c r="AY17" i="40"/>
  <c r="BX17" i="40" s="1"/>
  <c r="AX17" i="40"/>
  <c r="BW17" i="40" s="1"/>
  <c r="AW17" i="40"/>
  <c r="BV17" i="40" s="1"/>
  <c r="AU17" i="40"/>
  <c r="BT17" i="40" s="1"/>
  <c r="AT17" i="40"/>
  <c r="BS17" i="40" s="1"/>
  <c r="AS17" i="40"/>
  <c r="BR17" i="40" s="1"/>
  <c r="AR17" i="40"/>
  <c r="BQ17" i="40" s="1"/>
  <c r="AP17" i="40"/>
  <c r="BO17" i="40" s="1"/>
  <c r="AO17" i="40"/>
  <c r="BN17" i="40" s="1"/>
  <c r="AN17" i="40"/>
  <c r="BM17" i="40" s="1"/>
  <c r="AM17" i="40"/>
  <c r="BL17" i="40" s="1"/>
  <c r="AK17" i="40"/>
  <c r="BJ17" i="40" s="1"/>
  <c r="AJ17" i="40"/>
  <c r="BI17" i="40" s="1"/>
  <c r="AI17" i="40"/>
  <c r="BH17" i="40" s="1"/>
  <c r="AH17" i="40"/>
  <c r="BG17" i="40" s="1"/>
  <c r="AF17" i="40"/>
  <c r="BE17" i="40" s="1"/>
  <c r="AE17" i="40"/>
  <c r="BD17" i="40" s="1"/>
  <c r="AD17" i="40"/>
  <c r="BC17" i="40" s="1"/>
  <c r="AC17" i="40"/>
  <c r="BB17" i="40" s="1"/>
  <c r="AZ16" i="40"/>
  <c r="BY16" i="40" s="1"/>
  <c r="AY16" i="40"/>
  <c r="BX16" i="40" s="1"/>
  <c r="AX16" i="40"/>
  <c r="BW16" i="40" s="1"/>
  <c r="AW16" i="40"/>
  <c r="BV16" i="40" s="1"/>
  <c r="AU16" i="40"/>
  <c r="BT16" i="40" s="1"/>
  <c r="AT16" i="40"/>
  <c r="BS16" i="40" s="1"/>
  <c r="AS16" i="40"/>
  <c r="BR16" i="40" s="1"/>
  <c r="AR16" i="40"/>
  <c r="BQ16" i="40" s="1"/>
  <c r="AP16" i="40"/>
  <c r="BO16" i="40" s="1"/>
  <c r="AO16" i="40"/>
  <c r="BN16" i="40" s="1"/>
  <c r="AN16" i="40"/>
  <c r="BM16" i="40" s="1"/>
  <c r="AM16" i="40"/>
  <c r="BL16" i="40" s="1"/>
  <c r="AK16" i="40"/>
  <c r="BJ16" i="40" s="1"/>
  <c r="AJ16" i="40"/>
  <c r="BI16" i="40" s="1"/>
  <c r="AI16" i="40"/>
  <c r="BH16" i="40" s="1"/>
  <c r="AH16" i="40"/>
  <c r="BG16" i="40" s="1"/>
  <c r="AF16" i="40"/>
  <c r="BE16" i="40" s="1"/>
  <c r="AE16" i="40"/>
  <c r="BD16" i="40" s="1"/>
  <c r="AD16" i="40"/>
  <c r="BC16" i="40" s="1"/>
  <c r="AC16" i="40"/>
  <c r="BB16" i="40" s="1"/>
  <c r="AZ15" i="40"/>
  <c r="BY15" i="40" s="1"/>
  <c r="AY15" i="40"/>
  <c r="BX15" i="40" s="1"/>
  <c r="AX15" i="40"/>
  <c r="BW15" i="40" s="1"/>
  <c r="AW15" i="40"/>
  <c r="BV15" i="40" s="1"/>
  <c r="AU15" i="40"/>
  <c r="BT15" i="40" s="1"/>
  <c r="AT15" i="40"/>
  <c r="BS15" i="40" s="1"/>
  <c r="AS15" i="40"/>
  <c r="BR15" i="40" s="1"/>
  <c r="AR15" i="40"/>
  <c r="BQ15" i="40" s="1"/>
  <c r="AP15" i="40"/>
  <c r="BO15" i="40" s="1"/>
  <c r="AO15" i="40"/>
  <c r="BN15" i="40" s="1"/>
  <c r="AN15" i="40"/>
  <c r="BM15" i="40" s="1"/>
  <c r="AM15" i="40"/>
  <c r="BL15" i="40" s="1"/>
  <c r="AK15" i="40"/>
  <c r="BJ15" i="40" s="1"/>
  <c r="AJ15" i="40"/>
  <c r="BI15" i="40" s="1"/>
  <c r="AI15" i="40"/>
  <c r="BH15" i="40" s="1"/>
  <c r="AH15" i="40"/>
  <c r="BG15" i="40" s="1"/>
  <c r="AF15" i="40"/>
  <c r="BE15" i="40" s="1"/>
  <c r="AE15" i="40"/>
  <c r="BD15" i="40" s="1"/>
  <c r="AD15" i="40"/>
  <c r="BC15" i="40" s="1"/>
  <c r="AC15" i="40"/>
  <c r="BB15" i="40" s="1"/>
  <c r="AZ12" i="40"/>
  <c r="BY12" i="40" s="1"/>
  <c r="AY12" i="40"/>
  <c r="BX12" i="40" s="1"/>
  <c r="AX12" i="40"/>
  <c r="BW12" i="40" s="1"/>
  <c r="AW12" i="40"/>
  <c r="BV12" i="40" s="1"/>
  <c r="AU12" i="40"/>
  <c r="BT12" i="40" s="1"/>
  <c r="AT12" i="40"/>
  <c r="BS12" i="40" s="1"/>
  <c r="AS12" i="40"/>
  <c r="BR12" i="40" s="1"/>
  <c r="AR12" i="40"/>
  <c r="BQ12" i="40" s="1"/>
  <c r="AP12" i="40"/>
  <c r="BO12" i="40" s="1"/>
  <c r="AO12" i="40"/>
  <c r="BN12" i="40" s="1"/>
  <c r="AN12" i="40"/>
  <c r="BM12" i="40" s="1"/>
  <c r="AM12" i="40"/>
  <c r="BL12" i="40" s="1"/>
  <c r="AK12" i="40"/>
  <c r="BJ12" i="40" s="1"/>
  <c r="AJ12" i="40"/>
  <c r="BI12" i="40" s="1"/>
  <c r="AI12" i="40"/>
  <c r="BH12" i="40" s="1"/>
  <c r="AH12" i="40"/>
  <c r="BG12" i="40" s="1"/>
  <c r="AF12" i="40"/>
  <c r="BE12" i="40" s="1"/>
  <c r="AE12" i="40"/>
  <c r="BD12" i="40" s="1"/>
  <c r="AD12" i="40"/>
  <c r="BC12" i="40" s="1"/>
  <c r="AC12" i="40"/>
  <c r="BB12" i="40" s="1"/>
  <c r="AZ11" i="40"/>
  <c r="BY11" i="40" s="1"/>
  <c r="AY11" i="40"/>
  <c r="BX11" i="40" s="1"/>
  <c r="AX11" i="40"/>
  <c r="BW11" i="40" s="1"/>
  <c r="AW11" i="40"/>
  <c r="BV11" i="40" s="1"/>
  <c r="AU11" i="40"/>
  <c r="BT11" i="40" s="1"/>
  <c r="AT11" i="40"/>
  <c r="BS11" i="40" s="1"/>
  <c r="AS11" i="40"/>
  <c r="BR11" i="40" s="1"/>
  <c r="AR11" i="40"/>
  <c r="BQ11" i="40" s="1"/>
  <c r="AP11" i="40"/>
  <c r="BO11" i="40" s="1"/>
  <c r="AO11" i="40"/>
  <c r="BN11" i="40" s="1"/>
  <c r="AN11" i="40"/>
  <c r="BM11" i="40" s="1"/>
  <c r="AM11" i="40"/>
  <c r="BL11" i="40" s="1"/>
  <c r="AK11" i="40"/>
  <c r="BJ11" i="40" s="1"/>
  <c r="AJ11" i="40"/>
  <c r="BI11" i="40" s="1"/>
  <c r="AI11" i="40"/>
  <c r="BH11" i="40" s="1"/>
  <c r="AH11" i="40"/>
  <c r="BG11" i="40" s="1"/>
  <c r="AF11" i="40"/>
  <c r="BE11" i="40" s="1"/>
  <c r="AE11" i="40"/>
  <c r="BD11" i="40" s="1"/>
  <c r="AD11" i="40"/>
  <c r="BC11" i="40" s="1"/>
  <c r="AC11" i="40"/>
  <c r="BB11" i="40" s="1"/>
  <c r="AZ10" i="40"/>
  <c r="BY10" i="40" s="1"/>
  <c r="AY10" i="40"/>
  <c r="BX10" i="40" s="1"/>
  <c r="AX10" i="40"/>
  <c r="BW10" i="40" s="1"/>
  <c r="AW10" i="40"/>
  <c r="BV10" i="40" s="1"/>
  <c r="AU10" i="40"/>
  <c r="BT10" i="40" s="1"/>
  <c r="AT10" i="40"/>
  <c r="BS10" i="40" s="1"/>
  <c r="AS10" i="40"/>
  <c r="BR10" i="40" s="1"/>
  <c r="AR10" i="40"/>
  <c r="BQ10" i="40" s="1"/>
  <c r="AP10" i="40"/>
  <c r="BO10" i="40" s="1"/>
  <c r="AO10" i="40"/>
  <c r="BN10" i="40" s="1"/>
  <c r="AN10" i="40"/>
  <c r="BM10" i="40" s="1"/>
  <c r="AM10" i="40"/>
  <c r="BL10" i="40" s="1"/>
  <c r="AK10" i="40"/>
  <c r="BJ10" i="40" s="1"/>
  <c r="AJ10" i="40"/>
  <c r="BI10" i="40" s="1"/>
  <c r="AI10" i="40"/>
  <c r="BH10" i="40" s="1"/>
  <c r="AH10" i="40"/>
  <c r="BG10" i="40" s="1"/>
  <c r="AF10" i="40"/>
  <c r="BE10" i="40" s="1"/>
  <c r="AE10" i="40"/>
  <c r="BD10" i="40" s="1"/>
  <c r="AD10" i="40"/>
  <c r="BC10" i="40" s="1"/>
  <c r="AC10" i="40"/>
  <c r="BB10" i="40" s="1"/>
  <c r="AZ9" i="40"/>
  <c r="BY9" i="40" s="1"/>
  <c r="AY9" i="40"/>
  <c r="BX9" i="40" s="1"/>
  <c r="AX9" i="40"/>
  <c r="BW9" i="40" s="1"/>
  <c r="AW9" i="40"/>
  <c r="BV9" i="40" s="1"/>
  <c r="AU9" i="40"/>
  <c r="BT9" i="40" s="1"/>
  <c r="AT9" i="40"/>
  <c r="BS9" i="40" s="1"/>
  <c r="AS9" i="40"/>
  <c r="BR9" i="40" s="1"/>
  <c r="AR9" i="40"/>
  <c r="BQ9" i="40" s="1"/>
  <c r="AP9" i="40"/>
  <c r="BO9" i="40" s="1"/>
  <c r="AO9" i="40"/>
  <c r="BN9" i="40" s="1"/>
  <c r="AN9" i="40"/>
  <c r="BM9" i="40" s="1"/>
  <c r="AM9" i="40"/>
  <c r="BL9" i="40" s="1"/>
  <c r="AK9" i="40"/>
  <c r="BJ9" i="40" s="1"/>
  <c r="AJ9" i="40"/>
  <c r="BI9" i="40" s="1"/>
  <c r="AI9" i="40"/>
  <c r="BH9" i="40" s="1"/>
  <c r="AH9" i="40"/>
  <c r="BG9" i="40" s="1"/>
  <c r="AF9" i="40"/>
  <c r="BE9" i="40" s="1"/>
  <c r="AE9" i="40"/>
  <c r="BD9" i="40" s="1"/>
  <c r="AD9" i="40"/>
  <c r="BC9" i="40" s="1"/>
  <c r="AC9" i="40"/>
  <c r="BB9" i="40" s="1"/>
  <c r="AZ8" i="40"/>
  <c r="BY8" i="40" s="1"/>
  <c r="AY8" i="40"/>
  <c r="BX8" i="40" s="1"/>
  <c r="AX8" i="40"/>
  <c r="BW8" i="40" s="1"/>
  <c r="AW8" i="40"/>
  <c r="BV8" i="40" s="1"/>
  <c r="AU8" i="40"/>
  <c r="BT8" i="40" s="1"/>
  <c r="AT8" i="40"/>
  <c r="BS8" i="40" s="1"/>
  <c r="AS8" i="40"/>
  <c r="BR8" i="40" s="1"/>
  <c r="AR8" i="40"/>
  <c r="BQ8" i="40" s="1"/>
  <c r="AP8" i="40"/>
  <c r="BO8" i="40" s="1"/>
  <c r="AO8" i="40"/>
  <c r="BN8" i="40" s="1"/>
  <c r="AN8" i="40"/>
  <c r="BM8" i="40" s="1"/>
  <c r="AM8" i="40"/>
  <c r="BL8" i="40" s="1"/>
  <c r="AK8" i="40"/>
  <c r="BJ8" i="40" s="1"/>
  <c r="AJ8" i="40"/>
  <c r="BI8" i="40" s="1"/>
  <c r="AI8" i="40"/>
  <c r="BH8" i="40" s="1"/>
  <c r="AH8" i="40"/>
  <c r="BG8" i="40" s="1"/>
  <c r="AF8" i="40"/>
  <c r="BE8" i="40" s="1"/>
  <c r="AE8" i="40"/>
  <c r="BD8" i="40" s="1"/>
  <c r="AD8" i="40"/>
  <c r="BC8" i="40" s="1"/>
  <c r="AC8" i="40"/>
  <c r="BB8" i="40" s="1"/>
  <c r="AZ7" i="40"/>
  <c r="BY7" i="40" s="1"/>
  <c r="AY7" i="40"/>
  <c r="AX7" i="40"/>
  <c r="BW7" i="40" s="1"/>
  <c r="AW7" i="40"/>
  <c r="BV7" i="40" s="1"/>
  <c r="AU7" i="40"/>
  <c r="BT7" i="40" s="1"/>
  <c r="AT7" i="40"/>
  <c r="BS7" i="40" s="1"/>
  <c r="AS7" i="40"/>
  <c r="BR7" i="40" s="1"/>
  <c r="AR7" i="40"/>
  <c r="BQ7" i="40" s="1"/>
  <c r="AP7" i="40"/>
  <c r="BO7" i="40" s="1"/>
  <c r="AO7" i="40"/>
  <c r="BN7" i="40" s="1"/>
  <c r="AN7" i="40"/>
  <c r="BM7" i="40" s="1"/>
  <c r="AM7" i="40"/>
  <c r="BL7" i="40" s="1"/>
  <c r="AK7" i="40"/>
  <c r="BJ7" i="40" s="1"/>
  <c r="AJ7" i="40"/>
  <c r="BI7" i="40" s="1"/>
  <c r="AI7" i="40"/>
  <c r="BH7" i="40" s="1"/>
  <c r="AH7" i="40"/>
  <c r="BG7" i="40" s="1"/>
  <c r="AF7" i="40"/>
  <c r="BE7" i="40" s="1"/>
  <c r="AE7" i="40"/>
  <c r="BD7" i="40" s="1"/>
  <c r="AD7" i="40"/>
  <c r="BC7" i="40" s="1"/>
  <c r="AC7" i="40"/>
  <c r="BB7" i="40" s="1"/>
  <c r="AZ6" i="40"/>
  <c r="BY6" i="40" s="1"/>
  <c r="AY6" i="40"/>
  <c r="BX6" i="40" s="1"/>
  <c r="AX6" i="40"/>
  <c r="BW6" i="40" s="1"/>
  <c r="AW6" i="40"/>
  <c r="BV6" i="40" s="1"/>
  <c r="AU6" i="40"/>
  <c r="BT6" i="40" s="1"/>
  <c r="AT6" i="40"/>
  <c r="BS6" i="40" s="1"/>
  <c r="AS6" i="40"/>
  <c r="BR6" i="40" s="1"/>
  <c r="AR6" i="40"/>
  <c r="BQ6" i="40" s="1"/>
  <c r="AP6" i="40"/>
  <c r="BO6" i="40" s="1"/>
  <c r="AO6" i="40"/>
  <c r="BN6" i="40" s="1"/>
  <c r="AN6" i="40"/>
  <c r="BM6" i="40" s="1"/>
  <c r="AM6" i="40"/>
  <c r="BL6" i="40" s="1"/>
  <c r="AK6" i="40"/>
  <c r="BJ6" i="40" s="1"/>
  <c r="AJ6" i="40"/>
  <c r="BI6" i="40" s="1"/>
  <c r="AI6" i="40"/>
  <c r="BH6" i="40" s="1"/>
  <c r="AH6" i="40"/>
  <c r="BG6" i="40" s="1"/>
  <c r="AF6" i="40"/>
  <c r="BE6" i="40" s="1"/>
  <c r="AE6" i="40"/>
  <c r="BD6" i="40" s="1"/>
  <c r="AD6" i="40"/>
  <c r="BC6" i="40" s="1"/>
  <c r="AC6" i="40"/>
  <c r="BB6" i="40" s="1"/>
  <c r="AZ21" i="39"/>
  <c r="BY21" i="39" s="1"/>
  <c r="AY21" i="39"/>
  <c r="BX21" i="39" s="1"/>
  <c r="AX21" i="39"/>
  <c r="BW21" i="39" s="1"/>
  <c r="AW21" i="39"/>
  <c r="BV21" i="39" s="1"/>
  <c r="AU21" i="39"/>
  <c r="BT21" i="39" s="1"/>
  <c r="AT21" i="39"/>
  <c r="BS21" i="39" s="1"/>
  <c r="AS21" i="39"/>
  <c r="BR21" i="39" s="1"/>
  <c r="AR21" i="39"/>
  <c r="BQ21" i="39" s="1"/>
  <c r="AP21" i="39"/>
  <c r="BO21" i="39" s="1"/>
  <c r="AO21" i="39"/>
  <c r="AN21" i="39"/>
  <c r="BM21" i="39" s="1"/>
  <c r="AM21" i="39"/>
  <c r="BL21" i="39" s="1"/>
  <c r="AK21" i="39"/>
  <c r="BJ21" i="39" s="1"/>
  <c r="AJ21" i="39"/>
  <c r="BI21" i="39" s="1"/>
  <c r="AI21" i="39"/>
  <c r="BH21" i="39" s="1"/>
  <c r="AH21" i="39"/>
  <c r="BG21" i="39" s="1"/>
  <c r="AF21" i="39"/>
  <c r="BE21" i="39" s="1"/>
  <c r="AE21" i="39"/>
  <c r="BD21" i="39" s="1"/>
  <c r="AD21" i="39"/>
  <c r="BC21" i="39" s="1"/>
  <c r="AC21" i="39"/>
  <c r="BB21" i="39" s="1"/>
  <c r="AZ20" i="39"/>
  <c r="BY20" i="39" s="1"/>
  <c r="AY20" i="39"/>
  <c r="BX20" i="39" s="1"/>
  <c r="AX20" i="39"/>
  <c r="BW20" i="39" s="1"/>
  <c r="AW20" i="39"/>
  <c r="BV20" i="39" s="1"/>
  <c r="AU20" i="39"/>
  <c r="BT20" i="39" s="1"/>
  <c r="AT20" i="39"/>
  <c r="BS20" i="39" s="1"/>
  <c r="AS20" i="39"/>
  <c r="BR20" i="39" s="1"/>
  <c r="AR20" i="39"/>
  <c r="BQ20" i="39" s="1"/>
  <c r="AP20" i="39"/>
  <c r="BO20" i="39" s="1"/>
  <c r="AO20" i="39"/>
  <c r="BN20" i="39" s="1"/>
  <c r="AN20" i="39"/>
  <c r="BM20" i="39" s="1"/>
  <c r="AM20" i="39"/>
  <c r="BL20" i="39" s="1"/>
  <c r="AK20" i="39"/>
  <c r="BJ20" i="39" s="1"/>
  <c r="AJ20" i="39"/>
  <c r="BI20" i="39" s="1"/>
  <c r="AI20" i="39"/>
  <c r="BH20" i="39" s="1"/>
  <c r="AH20" i="39"/>
  <c r="BG20" i="39" s="1"/>
  <c r="AF20" i="39"/>
  <c r="BE20" i="39" s="1"/>
  <c r="AE20" i="39"/>
  <c r="BD20" i="39" s="1"/>
  <c r="AD20" i="39"/>
  <c r="BC20" i="39" s="1"/>
  <c r="AC20" i="39"/>
  <c r="BB20" i="39" s="1"/>
  <c r="AZ19" i="39"/>
  <c r="BY19" i="39" s="1"/>
  <c r="AY19" i="39"/>
  <c r="BX19" i="39" s="1"/>
  <c r="AX19" i="39"/>
  <c r="BW19" i="39" s="1"/>
  <c r="AW19" i="39"/>
  <c r="BV19" i="39" s="1"/>
  <c r="AU19" i="39"/>
  <c r="BT19" i="39" s="1"/>
  <c r="AT19" i="39"/>
  <c r="BS19" i="39" s="1"/>
  <c r="AS19" i="39"/>
  <c r="BR19" i="39" s="1"/>
  <c r="AR19" i="39"/>
  <c r="BQ19" i="39" s="1"/>
  <c r="AP19" i="39"/>
  <c r="BO19" i="39" s="1"/>
  <c r="AO19" i="39"/>
  <c r="BN19" i="39" s="1"/>
  <c r="AN19" i="39"/>
  <c r="BM19" i="39" s="1"/>
  <c r="AM19" i="39"/>
  <c r="BL19" i="39" s="1"/>
  <c r="AK19" i="39"/>
  <c r="BJ19" i="39" s="1"/>
  <c r="AJ19" i="39"/>
  <c r="BI19" i="39" s="1"/>
  <c r="AI19" i="39"/>
  <c r="BH19" i="39" s="1"/>
  <c r="AH19" i="39"/>
  <c r="BG19" i="39" s="1"/>
  <c r="AF19" i="39"/>
  <c r="BE19" i="39" s="1"/>
  <c r="AE19" i="39"/>
  <c r="BD19" i="39" s="1"/>
  <c r="AD19" i="39"/>
  <c r="BC19" i="39" s="1"/>
  <c r="AC19" i="39"/>
  <c r="BB19" i="39" s="1"/>
  <c r="AZ18" i="39"/>
  <c r="BY18" i="39" s="1"/>
  <c r="AY18" i="39"/>
  <c r="BX18" i="39" s="1"/>
  <c r="AX18" i="39"/>
  <c r="BW18" i="39" s="1"/>
  <c r="AW18" i="39"/>
  <c r="BV18" i="39" s="1"/>
  <c r="AU18" i="39"/>
  <c r="BT18" i="39" s="1"/>
  <c r="AT18" i="39"/>
  <c r="BS18" i="39" s="1"/>
  <c r="AS18" i="39"/>
  <c r="BR18" i="39" s="1"/>
  <c r="AR18" i="39"/>
  <c r="BQ18" i="39" s="1"/>
  <c r="AP18" i="39"/>
  <c r="BO18" i="39" s="1"/>
  <c r="AO18" i="39"/>
  <c r="BN18" i="39" s="1"/>
  <c r="AN18" i="39"/>
  <c r="BM18" i="39" s="1"/>
  <c r="AM18" i="39"/>
  <c r="BL18" i="39" s="1"/>
  <c r="AK18" i="39"/>
  <c r="BJ18" i="39" s="1"/>
  <c r="AJ18" i="39"/>
  <c r="BI18" i="39" s="1"/>
  <c r="AI18" i="39"/>
  <c r="BH18" i="39" s="1"/>
  <c r="AH18" i="39"/>
  <c r="BG18" i="39" s="1"/>
  <c r="AF18" i="39"/>
  <c r="BE18" i="39" s="1"/>
  <c r="AE18" i="39"/>
  <c r="BD18" i="39" s="1"/>
  <c r="AD18" i="39"/>
  <c r="BC18" i="39" s="1"/>
  <c r="AC18" i="39"/>
  <c r="BB18" i="39" s="1"/>
  <c r="AZ17" i="39"/>
  <c r="BY17" i="39" s="1"/>
  <c r="AY17" i="39"/>
  <c r="BX17" i="39" s="1"/>
  <c r="AX17" i="39"/>
  <c r="BW17" i="39" s="1"/>
  <c r="AW17" i="39"/>
  <c r="BV17" i="39" s="1"/>
  <c r="AU17" i="39"/>
  <c r="BT17" i="39" s="1"/>
  <c r="AT17" i="39"/>
  <c r="BS17" i="39" s="1"/>
  <c r="AS17" i="39"/>
  <c r="BR17" i="39" s="1"/>
  <c r="AR17" i="39"/>
  <c r="BQ17" i="39" s="1"/>
  <c r="AP17" i="39"/>
  <c r="BO17" i="39" s="1"/>
  <c r="AO17" i="39"/>
  <c r="BN17" i="39" s="1"/>
  <c r="AN17" i="39"/>
  <c r="BM17" i="39" s="1"/>
  <c r="AM17" i="39"/>
  <c r="BL17" i="39" s="1"/>
  <c r="AK17" i="39"/>
  <c r="BJ17" i="39" s="1"/>
  <c r="AJ17" i="39"/>
  <c r="BI17" i="39" s="1"/>
  <c r="AI17" i="39"/>
  <c r="BH17" i="39" s="1"/>
  <c r="AH17" i="39"/>
  <c r="BG17" i="39" s="1"/>
  <c r="AF17" i="39"/>
  <c r="BE17" i="39" s="1"/>
  <c r="AE17" i="39"/>
  <c r="BD17" i="39" s="1"/>
  <c r="AD17" i="39"/>
  <c r="BC17" i="39" s="1"/>
  <c r="AC17" i="39"/>
  <c r="BB17" i="39" s="1"/>
  <c r="AZ16" i="39"/>
  <c r="BY16" i="39" s="1"/>
  <c r="AY16" i="39"/>
  <c r="BX16" i="39" s="1"/>
  <c r="AX16" i="39"/>
  <c r="BW16" i="39" s="1"/>
  <c r="AW16" i="39"/>
  <c r="BV16" i="39" s="1"/>
  <c r="AU16" i="39"/>
  <c r="BT16" i="39" s="1"/>
  <c r="AT16" i="39"/>
  <c r="BS16" i="39" s="1"/>
  <c r="AS16" i="39"/>
  <c r="BR16" i="39" s="1"/>
  <c r="AR16" i="39"/>
  <c r="BQ16" i="39" s="1"/>
  <c r="AP16" i="39"/>
  <c r="BO16" i="39" s="1"/>
  <c r="AO16" i="39"/>
  <c r="BN16" i="39" s="1"/>
  <c r="AN16" i="39"/>
  <c r="BM16" i="39" s="1"/>
  <c r="AM16" i="39"/>
  <c r="BL16" i="39" s="1"/>
  <c r="AK16" i="39"/>
  <c r="BJ16" i="39" s="1"/>
  <c r="AJ16" i="39"/>
  <c r="BI16" i="39" s="1"/>
  <c r="AI16" i="39"/>
  <c r="BH16" i="39" s="1"/>
  <c r="AH16" i="39"/>
  <c r="BG16" i="39" s="1"/>
  <c r="AF16" i="39"/>
  <c r="BE16" i="39" s="1"/>
  <c r="AE16" i="39"/>
  <c r="BD16" i="39" s="1"/>
  <c r="AD16" i="39"/>
  <c r="BC16" i="39" s="1"/>
  <c r="AC16" i="39"/>
  <c r="BB16" i="39" s="1"/>
  <c r="AZ15" i="39"/>
  <c r="BY15" i="39" s="1"/>
  <c r="AY15" i="39"/>
  <c r="BX15" i="39" s="1"/>
  <c r="AX15" i="39"/>
  <c r="BW15" i="39" s="1"/>
  <c r="AW15" i="39"/>
  <c r="BV15" i="39" s="1"/>
  <c r="AU15" i="39"/>
  <c r="BT15" i="39" s="1"/>
  <c r="AT15" i="39"/>
  <c r="BS15" i="39" s="1"/>
  <c r="AS15" i="39"/>
  <c r="BR15" i="39" s="1"/>
  <c r="AR15" i="39"/>
  <c r="BQ15" i="39" s="1"/>
  <c r="AP15" i="39"/>
  <c r="BO15" i="39" s="1"/>
  <c r="AO15" i="39"/>
  <c r="BN15" i="39" s="1"/>
  <c r="AN15" i="39"/>
  <c r="BM15" i="39" s="1"/>
  <c r="AM15" i="39"/>
  <c r="BL15" i="39" s="1"/>
  <c r="AK15" i="39"/>
  <c r="BJ15" i="39" s="1"/>
  <c r="AJ15" i="39"/>
  <c r="BI15" i="39" s="1"/>
  <c r="AI15" i="39"/>
  <c r="BH15" i="39" s="1"/>
  <c r="AH15" i="39"/>
  <c r="BG15" i="39" s="1"/>
  <c r="AF15" i="39"/>
  <c r="BE15" i="39" s="1"/>
  <c r="AE15" i="39"/>
  <c r="BD15" i="39" s="1"/>
  <c r="AD15" i="39"/>
  <c r="BC15" i="39" s="1"/>
  <c r="AC15" i="39"/>
  <c r="BB15" i="39" s="1"/>
  <c r="AZ12" i="39"/>
  <c r="BY12" i="39" s="1"/>
  <c r="AY12" i="39"/>
  <c r="BX12" i="39" s="1"/>
  <c r="AX12" i="39"/>
  <c r="BW12" i="39" s="1"/>
  <c r="AW12" i="39"/>
  <c r="BV12" i="39" s="1"/>
  <c r="AU12" i="39"/>
  <c r="BT12" i="39" s="1"/>
  <c r="AT12" i="39"/>
  <c r="BS12" i="39" s="1"/>
  <c r="AS12" i="39"/>
  <c r="BR12" i="39" s="1"/>
  <c r="AR12" i="39"/>
  <c r="BQ12" i="39" s="1"/>
  <c r="AP12" i="39"/>
  <c r="BO12" i="39" s="1"/>
  <c r="AO12" i="39"/>
  <c r="BN12" i="39" s="1"/>
  <c r="AN12" i="39"/>
  <c r="BM12" i="39" s="1"/>
  <c r="AM12" i="39"/>
  <c r="BL12" i="39" s="1"/>
  <c r="AK12" i="39"/>
  <c r="BJ12" i="39" s="1"/>
  <c r="AJ12" i="39"/>
  <c r="BI12" i="39" s="1"/>
  <c r="AI12" i="39"/>
  <c r="BH12" i="39" s="1"/>
  <c r="AH12" i="39"/>
  <c r="BG12" i="39" s="1"/>
  <c r="AF12" i="39"/>
  <c r="BE12" i="39" s="1"/>
  <c r="AE12" i="39"/>
  <c r="BD12" i="39" s="1"/>
  <c r="AD12" i="39"/>
  <c r="BC12" i="39" s="1"/>
  <c r="AC12" i="39"/>
  <c r="BB12" i="39" s="1"/>
  <c r="AZ11" i="39"/>
  <c r="BY11" i="39" s="1"/>
  <c r="AY11" i="39"/>
  <c r="BX11" i="39" s="1"/>
  <c r="AX11" i="39"/>
  <c r="BW11" i="39" s="1"/>
  <c r="AW11" i="39"/>
  <c r="BV11" i="39" s="1"/>
  <c r="AU11" i="39"/>
  <c r="BT11" i="39" s="1"/>
  <c r="AT11" i="39"/>
  <c r="BS11" i="39" s="1"/>
  <c r="AS11" i="39"/>
  <c r="BR11" i="39" s="1"/>
  <c r="AR11" i="39"/>
  <c r="BQ11" i="39" s="1"/>
  <c r="AP11" i="39"/>
  <c r="BO11" i="39" s="1"/>
  <c r="AO11" i="39"/>
  <c r="BN11" i="39" s="1"/>
  <c r="AN11" i="39"/>
  <c r="BM11" i="39" s="1"/>
  <c r="AM11" i="39"/>
  <c r="BL11" i="39" s="1"/>
  <c r="AK11" i="39"/>
  <c r="BJ11" i="39" s="1"/>
  <c r="AJ11" i="39"/>
  <c r="BI11" i="39" s="1"/>
  <c r="AI11" i="39"/>
  <c r="BH11" i="39" s="1"/>
  <c r="AH11" i="39"/>
  <c r="BG11" i="39" s="1"/>
  <c r="AF11" i="39"/>
  <c r="BE11" i="39" s="1"/>
  <c r="AE11" i="39"/>
  <c r="BD11" i="39" s="1"/>
  <c r="AD11" i="39"/>
  <c r="BC11" i="39" s="1"/>
  <c r="AC11" i="39"/>
  <c r="BB11" i="39" s="1"/>
  <c r="AZ10" i="39"/>
  <c r="BY10" i="39" s="1"/>
  <c r="AY10" i="39"/>
  <c r="BX10" i="39" s="1"/>
  <c r="AX10" i="39"/>
  <c r="BW10" i="39" s="1"/>
  <c r="AW10" i="39"/>
  <c r="BV10" i="39" s="1"/>
  <c r="AU10" i="39"/>
  <c r="BT10" i="39" s="1"/>
  <c r="AT10" i="39"/>
  <c r="BS10" i="39" s="1"/>
  <c r="AS10" i="39"/>
  <c r="BR10" i="39" s="1"/>
  <c r="AR10" i="39"/>
  <c r="BQ10" i="39" s="1"/>
  <c r="AP10" i="39"/>
  <c r="BO10" i="39" s="1"/>
  <c r="AO10" i="39"/>
  <c r="BN10" i="39" s="1"/>
  <c r="AN10" i="39"/>
  <c r="BM10" i="39" s="1"/>
  <c r="AM10" i="39"/>
  <c r="BL10" i="39" s="1"/>
  <c r="AK10" i="39"/>
  <c r="BJ10" i="39" s="1"/>
  <c r="AJ10" i="39"/>
  <c r="BI10" i="39" s="1"/>
  <c r="AI10" i="39"/>
  <c r="BH10" i="39" s="1"/>
  <c r="AH10" i="39"/>
  <c r="BG10" i="39" s="1"/>
  <c r="AF10" i="39"/>
  <c r="BE10" i="39" s="1"/>
  <c r="AE10" i="39"/>
  <c r="BD10" i="39" s="1"/>
  <c r="AD10" i="39"/>
  <c r="BC10" i="39" s="1"/>
  <c r="AC10" i="39"/>
  <c r="BB10" i="39" s="1"/>
  <c r="AZ9" i="39"/>
  <c r="BY9" i="39" s="1"/>
  <c r="AY9" i="39"/>
  <c r="BX9" i="39" s="1"/>
  <c r="AX9" i="39"/>
  <c r="BW9" i="39" s="1"/>
  <c r="AW9" i="39"/>
  <c r="BV9" i="39" s="1"/>
  <c r="AU9" i="39"/>
  <c r="BT9" i="39" s="1"/>
  <c r="AT9" i="39"/>
  <c r="BS9" i="39" s="1"/>
  <c r="AS9" i="39"/>
  <c r="BR9" i="39" s="1"/>
  <c r="AR9" i="39"/>
  <c r="BQ9" i="39" s="1"/>
  <c r="AP9" i="39"/>
  <c r="BO9" i="39" s="1"/>
  <c r="AO9" i="39"/>
  <c r="BN9" i="39" s="1"/>
  <c r="AN9" i="39"/>
  <c r="BM9" i="39" s="1"/>
  <c r="AM9" i="39"/>
  <c r="BL9" i="39" s="1"/>
  <c r="AK9" i="39"/>
  <c r="BJ9" i="39" s="1"/>
  <c r="AJ9" i="39"/>
  <c r="BI9" i="39" s="1"/>
  <c r="AI9" i="39"/>
  <c r="BH9" i="39" s="1"/>
  <c r="AH9" i="39"/>
  <c r="BG9" i="39" s="1"/>
  <c r="AF9" i="39"/>
  <c r="BE9" i="39" s="1"/>
  <c r="AE9" i="39"/>
  <c r="BD9" i="39" s="1"/>
  <c r="AD9" i="39"/>
  <c r="BC9" i="39" s="1"/>
  <c r="AC9" i="39"/>
  <c r="BB9" i="39" s="1"/>
  <c r="AZ8" i="39"/>
  <c r="BY8" i="39" s="1"/>
  <c r="AY8" i="39"/>
  <c r="BX8" i="39" s="1"/>
  <c r="AX8" i="39"/>
  <c r="BW8" i="39" s="1"/>
  <c r="AW8" i="39"/>
  <c r="BV8" i="39" s="1"/>
  <c r="AU8" i="39"/>
  <c r="BT8" i="39" s="1"/>
  <c r="AT8" i="39"/>
  <c r="BS8" i="39" s="1"/>
  <c r="AS8" i="39"/>
  <c r="BR8" i="39" s="1"/>
  <c r="AR8" i="39"/>
  <c r="BQ8" i="39" s="1"/>
  <c r="AP8" i="39"/>
  <c r="BO8" i="39" s="1"/>
  <c r="AO8" i="39"/>
  <c r="BN8" i="39" s="1"/>
  <c r="AN8" i="39"/>
  <c r="BM8" i="39" s="1"/>
  <c r="AM8" i="39"/>
  <c r="BL8" i="39" s="1"/>
  <c r="AK8" i="39"/>
  <c r="BJ8" i="39" s="1"/>
  <c r="AJ8" i="39"/>
  <c r="BI8" i="39" s="1"/>
  <c r="AI8" i="39"/>
  <c r="BH8" i="39" s="1"/>
  <c r="AH8" i="39"/>
  <c r="BG8" i="39" s="1"/>
  <c r="AF8" i="39"/>
  <c r="BE8" i="39" s="1"/>
  <c r="AE8" i="39"/>
  <c r="BD8" i="39" s="1"/>
  <c r="AD8" i="39"/>
  <c r="BC8" i="39" s="1"/>
  <c r="AC8" i="39"/>
  <c r="BB8" i="39" s="1"/>
  <c r="AZ7" i="39"/>
  <c r="BY7" i="39" s="1"/>
  <c r="AY7" i="39"/>
  <c r="BX7" i="39" s="1"/>
  <c r="AX7" i="39"/>
  <c r="BW7" i="39" s="1"/>
  <c r="AW7" i="39"/>
  <c r="BV7" i="39" s="1"/>
  <c r="AU7" i="39"/>
  <c r="BT7" i="39" s="1"/>
  <c r="AT7" i="39"/>
  <c r="BS7" i="39" s="1"/>
  <c r="AS7" i="39"/>
  <c r="BR7" i="39" s="1"/>
  <c r="AR7" i="39"/>
  <c r="BQ7" i="39" s="1"/>
  <c r="AP7" i="39"/>
  <c r="BO7" i="39" s="1"/>
  <c r="AO7" i="39"/>
  <c r="BN7" i="39" s="1"/>
  <c r="AN7" i="39"/>
  <c r="BM7" i="39" s="1"/>
  <c r="AM7" i="39"/>
  <c r="BL7" i="39" s="1"/>
  <c r="AK7" i="39"/>
  <c r="BJ7" i="39" s="1"/>
  <c r="AJ7" i="39"/>
  <c r="BI7" i="39" s="1"/>
  <c r="AI7" i="39"/>
  <c r="BH7" i="39" s="1"/>
  <c r="AH7" i="39"/>
  <c r="BG7" i="39" s="1"/>
  <c r="AF7" i="39"/>
  <c r="BE7" i="39" s="1"/>
  <c r="AE7" i="39"/>
  <c r="BD7" i="39" s="1"/>
  <c r="AD7" i="39"/>
  <c r="BC7" i="39" s="1"/>
  <c r="AC7" i="39"/>
  <c r="BB7" i="39" s="1"/>
  <c r="AZ6" i="39"/>
  <c r="BY6" i="39" s="1"/>
  <c r="AY6" i="39"/>
  <c r="BX6" i="39" s="1"/>
  <c r="AX6" i="39"/>
  <c r="BW6" i="39" s="1"/>
  <c r="AW6" i="39"/>
  <c r="BV6" i="39" s="1"/>
  <c r="AU6" i="39"/>
  <c r="BT6" i="39" s="1"/>
  <c r="AT6" i="39"/>
  <c r="BS6" i="39" s="1"/>
  <c r="AS6" i="39"/>
  <c r="BR6" i="39" s="1"/>
  <c r="AR6" i="39"/>
  <c r="BQ6" i="39" s="1"/>
  <c r="AP6" i="39"/>
  <c r="BO6" i="39" s="1"/>
  <c r="AO6" i="39"/>
  <c r="BN6" i="39" s="1"/>
  <c r="AN6" i="39"/>
  <c r="BM6" i="39" s="1"/>
  <c r="AM6" i="39"/>
  <c r="BL6" i="39" s="1"/>
  <c r="AK6" i="39"/>
  <c r="BJ6" i="39" s="1"/>
  <c r="AJ6" i="39"/>
  <c r="BI6" i="39" s="1"/>
  <c r="AI6" i="39"/>
  <c r="BH6" i="39" s="1"/>
  <c r="AH6" i="39"/>
  <c r="BG6" i="39" s="1"/>
  <c r="AF6" i="39"/>
  <c r="BE6" i="39" s="1"/>
  <c r="AE6" i="39"/>
  <c r="BD6" i="39" s="1"/>
  <c r="AD6" i="39"/>
  <c r="BC6" i="39" s="1"/>
  <c r="AC6" i="39"/>
  <c r="BB6" i="39" s="1"/>
  <c r="AZ21" i="38"/>
  <c r="BY21" i="38" s="1"/>
  <c r="AY21" i="38"/>
  <c r="BX21" i="38" s="1"/>
  <c r="AX21" i="38"/>
  <c r="BW21" i="38" s="1"/>
  <c r="AW21" i="38"/>
  <c r="BV21" i="38" s="1"/>
  <c r="AU21" i="38"/>
  <c r="BT21" i="38" s="1"/>
  <c r="AT21" i="38"/>
  <c r="BS21" i="38" s="1"/>
  <c r="AS21" i="38"/>
  <c r="BR21" i="38" s="1"/>
  <c r="AR21" i="38"/>
  <c r="BQ21" i="38" s="1"/>
  <c r="AP21" i="38"/>
  <c r="BO21" i="38" s="1"/>
  <c r="AO21" i="38"/>
  <c r="BN21" i="38" s="1"/>
  <c r="AN21" i="38"/>
  <c r="BM21" i="38" s="1"/>
  <c r="AM21" i="38"/>
  <c r="BL21" i="38" s="1"/>
  <c r="AK21" i="38"/>
  <c r="BJ21" i="38" s="1"/>
  <c r="AJ21" i="38"/>
  <c r="BI21" i="38" s="1"/>
  <c r="AI21" i="38"/>
  <c r="BH21" i="38" s="1"/>
  <c r="AH21" i="38"/>
  <c r="BG21" i="38" s="1"/>
  <c r="AF21" i="38"/>
  <c r="BE21" i="38" s="1"/>
  <c r="AE21" i="38"/>
  <c r="BD21" i="38" s="1"/>
  <c r="AD21" i="38"/>
  <c r="BC21" i="38" s="1"/>
  <c r="AC21" i="38"/>
  <c r="BB21" i="38" s="1"/>
  <c r="AZ20" i="38"/>
  <c r="BY20" i="38" s="1"/>
  <c r="AY20" i="38"/>
  <c r="BX20" i="38" s="1"/>
  <c r="AX20" i="38"/>
  <c r="BW20" i="38" s="1"/>
  <c r="AW20" i="38"/>
  <c r="BV20" i="38" s="1"/>
  <c r="AU20" i="38"/>
  <c r="BT20" i="38" s="1"/>
  <c r="AT20" i="38"/>
  <c r="BS20" i="38" s="1"/>
  <c r="AS20" i="38"/>
  <c r="BR20" i="38" s="1"/>
  <c r="AR20" i="38"/>
  <c r="BQ20" i="38" s="1"/>
  <c r="AP20" i="38"/>
  <c r="BO20" i="38" s="1"/>
  <c r="AO20" i="38"/>
  <c r="BN20" i="38" s="1"/>
  <c r="AN20" i="38"/>
  <c r="BM20" i="38" s="1"/>
  <c r="AM20" i="38"/>
  <c r="BL20" i="38" s="1"/>
  <c r="AK20" i="38"/>
  <c r="BJ20" i="38" s="1"/>
  <c r="AJ20" i="38"/>
  <c r="BI20" i="38" s="1"/>
  <c r="AI20" i="38"/>
  <c r="BH20" i="38" s="1"/>
  <c r="AH20" i="38"/>
  <c r="BG20" i="38" s="1"/>
  <c r="AF20" i="38"/>
  <c r="BE20" i="38" s="1"/>
  <c r="AE20" i="38"/>
  <c r="BD20" i="38" s="1"/>
  <c r="AD20" i="38"/>
  <c r="BC20" i="38" s="1"/>
  <c r="AC20" i="38"/>
  <c r="BB20" i="38" s="1"/>
  <c r="AZ19" i="38"/>
  <c r="BY19" i="38" s="1"/>
  <c r="AY19" i="38"/>
  <c r="BX19" i="38" s="1"/>
  <c r="AX19" i="38"/>
  <c r="BW19" i="38" s="1"/>
  <c r="AW19" i="38"/>
  <c r="BV19" i="38" s="1"/>
  <c r="AU19" i="38"/>
  <c r="BT19" i="38" s="1"/>
  <c r="AT19" i="38"/>
  <c r="BS19" i="38" s="1"/>
  <c r="AS19" i="38"/>
  <c r="BR19" i="38" s="1"/>
  <c r="AR19" i="38"/>
  <c r="BQ19" i="38" s="1"/>
  <c r="AP19" i="38"/>
  <c r="BO19" i="38" s="1"/>
  <c r="AO19" i="38"/>
  <c r="BN19" i="38" s="1"/>
  <c r="AN19" i="38"/>
  <c r="BM19" i="38" s="1"/>
  <c r="AM19" i="38"/>
  <c r="BL19" i="38" s="1"/>
  <c r="AK19" i="38"/>
  <c r="BJ19" i="38" s="1"/>
  <c r="AJ19" i="38"/>
  <c r="BI19" i="38" s="1"/>
  <c r="AI19" i="38"/>
  <c r="BH19" i="38" s="1"/>
  <c r="AH19" i="38"/>
  <c r="BG19" i="38" s="1"/>
  <c r="AF19" i="38"/>
  <c r="BE19" i="38" s="1"/>
  <c r="AE19" i="38"/>
  <c r="BD19" i="38" s="1"/>
  <c r="AD19" i="38"/>
  <c r="BC19" i="38" s="1"/>
  <c r="AC19" i="38"/>
  <c r="BB19" i="38" s="1"/>
  <c r="AZ18" i="38"/>
  <c r="BY18" i="38" s="1"/>
  <c r="AY18" i="38"/>
  <c r="BX18" i="38" s="1"/>
  <c r="AX18" i="38"/>
  <c r="BW18" i="38" s="1"/>
  <c r="AW18" i="38"/>
  <c r="BV18" i="38" s="1"/>
  <c r="AU18" i="38"/>
  <c r="BT18" i="38" s="1"/>
  <c r="AT18" i="38"/>
  <c r="BS18" i="38" s="1"/>
  <c r="AS18" i="38"/>
  <c r="BR18" i="38" s="1"/>
  <c r="AR18" i="38"/>
  <c r="BQ18" i="38" s="1"/>
  <c r="AP18" i="38"/>
  <c r="BO18" i="38" s="1"/>
  <c r="AO18" i="38"/>
  <c r="BN18" i="38" s="1"/>
  <c r="AN18" i="38"/>
  <c r="BM18" i="38" s="1"/>
  <c r="AM18" i="38"/>
  <c r="BL18" i="38" s="1"/>
  <c r="AK18" i="38"/>
  <c r="BJ18" i="38" s="1"/>
  <c r="AJ18" i="38"/>
  <c r="BI18" i="38" s="1"/>
  <c r="AI18" i="38"/>
  <c r="BH18" i="38" s="1"/>
  <c r="AH18" i="38"/>
  <c r="BG18" i="38" s="1"/>
  <c r="AF18" i="38"/>
  <c r="BE18" i="38" s="1"/>
  <c r="AE18" i="38"/>
  <c r="BD18" i="38" s="1"/>
  <c r="AD18" i="38"/>
  <c r="BC18" i="38" s="1"/>
  <c r="AC18" i="38"/>
  <c r="BB18" i="38" s="1"/>
  <c r="AZ17" i="38"/>
  <c r="BY17" i="38" s="1"/>
  <c r="AY17" i="38"/>
  <c r="BX17" i="38" s="1"/>
  <c r="AX17" i="38"/>
  <c r="BW17" i="38" s="1"/>
  <c r="AW17" i="38"/>
  <c r="BV17" i="38" s="1"/>
  <c r="AU17" i="38"/>
  <c r="BT17" i="38" s="1"/>
  <c r="AT17" i="38"/>
  <c r="BS17" i="38" s="1"/>
  <c r="AS17" i="38"/>
  <c r="BR17" i="38" s="1"/>
  <c r="AR17" i="38"/>
  <c r="BQ17" i="38" s="1"/>
  <c r="AP17" i="38"/>
  <c r="BO17" i="38" s="1"/>
  <c r="AO17" i="38"/>
  <c r="BN17" i="38" s="1"/>
  <c r="AN17" i="38"/>
  <c r="BM17" i="38" s="1"/>
  <c r="AM17" i="38"/>
  <c r="BL17" i="38" s="1"/>
  <c r="AK17" i="38"/>
  <c r="BJ17" i="38" s="1"/>
  <c r="AJ17" i="38"/>
  <c r="BI17" i="38" s="1"/>
  <c r="AI17" i="38"/>
  <c r="BH17" i="38" s="1"/>
  <c r="AH17" i="38"/>
  <c r="BG17" i="38" s="1"/>
  <c r="AF17" i="38"/>
  <c r="BE17" i="38" s="1"/>
  <c r="AE17" i="38"/>
  <c r="BD17" i="38" s="1"/>
  <c r="AD17" i="38"/>
  <c r="BC17" i="38" s="1"/>
  <c r="AC17" i="38"/>
  <c r="BB17" i="38" s="1"/>
  <c r="AZ16" i="38"/>
  <c r="BY16" i="38" s="1"/>
  <c r="AY16" i="38"/>
  <c r="BX16" i="38" s="1"/>
  <c r="AX16" i="38"/>
  <c r="BW16" i="38" s="1"/>
  <c r="AW16" i="38"/>
  <c r="BV16" i="38" s="1"/>
  <c r="AU16" i="38"/>
  <c r="BT16" i="38" s="1"/>
  <c r="AT16" i="38"/>
  <c r="BS16" i="38" s="1"/>
  <c r="AS16" i="38"/>
  <c r="BR16" i="38" s="1"/>
  <c r="AR16" i="38"/>
  <c r="BQ16" i="38" s="1"/>
  <c r="AP16" i="38"/>
  <c r="BO16" i="38" s="1"/>
  <c r="AO16" i="38"/>
  <c r="BN16" i="38" s="1"/>
  <c r="AN16" i="38"/>
  <c r="BM16" i="38" s="1"/>
  <c r="AM16" i="38"/>
  <c r="BL16" i="38" s="1"/>
  <c r="AK16" i="38"/>
  <c r="BJ16" i="38" s="1"/>
  <c r="AJ16" i="38"/>
  <c r="BI16" i="38" s="1"/>
  <c r="AI16" i="38"/>
  <c r="BH16" i="38" s="1"/>
  <c r="AH16" i="38"/>
  <c r="BG16" i="38" s="1"/>
  <c r="AF16" i="38"/>
  <c r="BE16" i="38" s="1"/>
  <c r="AE16" i="38"/>
  <c r="BD16" i="38" s="1"/>
  <c r="AD16" i="38"/>
  <c r="BC16" i="38" s="1"/>
  <c r="AC16" i="38"/>
  <c r="BB16" i="38" s="1"/>
  <c r="AZ15" i="38"/>
  <c r="BY15" i="38" s="1"/>
  <c r="AY15" i="38"/>
  <c r="BX15" i="38" s="1"/>
  <c r="AX15" i="38"/>
  <c r="BW15" i="38" s="1"/>
  <c r="AW15" i="38"/>
  <c r="BV15" i="38" s="1"/>
  <c r="AU15" i="38"/>
  <c r="BT15" i="38" s="1"/>
  <c r="AT15" i="38"/>
  <c r="BS15" i="38" s="1"/>
  <c r="AS15" i="38"/>
  <c r="BR15" i="38" s="1"/>
  <c r="AR15" i="38"/>
  <c r="BQ15" i="38" s="1"/>
  <c r="AP15" i="38"/>
  <c r="BO15" i="38" s="1"/>
  <c r="AO15" i="38"/>
  <c r="BN15" i="38" s="1"/>
  <c r="AN15" i="38"/>
  <c r="BM15" i="38" s="1"/>
  <c r="AM15" i="38"/>
  <c r="BL15" i="38" s="1"/>
  <c r="AK15" i="38"/>
  <c r="BJ15" i="38" s="1"/>
  <c r="AJ15" i="38"/>
  <c r="BI15" i="38" s="1"/>
  <c r="AI15" i="38"/>
  <c r="BH15" i="38" s="1"/>
  <c r="AH15" i="38"/>
  <c r="BG15" i="38" s="1"/>
  <c r="AF15" i="38"/>
  <c r="BE15" i="38" s="1"/>
  <c r="AE15" i="38"/>
  <c r="BD15" i="38" s="1"/>
  <c r="AD15" i="38"/>
  <c r="BC15" i="38" s="1"/>
  <c r="AC15" i="38"/>
  <c r="BB15" i="38" s="1"/>
  <c r="AZ12" i="38"/>
  <c r="BY12" i="38" s="1"/>
  <c r="AY12" i="38"/>
  <c r="BX12" i="38" s="1"/>
  <c r="AX12" i="38"/>
  <c r="BW12" i="38" s="1"/>
  <c r="AW12" i="38"/>
  <c r="BV12" i="38" s="1"/>
  <c r="AU12" i="38"/>
  <c r="BT12" i="38" s="1"/>
  <c r="AT12" i="38"/>
  <c r="BS12" i="38" s="1"/>
  <c r="AS12" i="38"/>
  <c r="BR12" i="38" s="1"/>
  <c r="AR12" i="38"/>
  <c r="BQ12" i="38" s="1"/>
  <c r="AP12" i="38"/>
  <c r="BO12" i="38" s="1"/>
  <c r="AO12" i="38"/>
  <c r="BN12" i="38" s="1"/>
  <c r="AN12" i="38"/>
  <c r="BM12" i="38" s="1"/>
  <c r="AM12" i="38"/>
  <c r="BL12" i="38" s="1"/>
  <c r="AK12" i="38"/>
  <c r="BJ12" i="38" s="1"/>
  <c r="AJ12" i="38"/>
  <c r="BI12" i="38" s="1"/>
  <c r="AI12" i="38"/>
  <c r="BH12" i="38" s="1"/>
  <c r="AH12" i="38"/>
  <c r="BG12" i="38" s="1"/>
  <c r="AF12" i="38"/>
  <c r="BE12" i="38" s="1"/>
  <c r="AE12" i="38"/>
  <c r="BD12" i="38" s="1"/>
  <c r="AD12" i="38"/>
  <c r="BC12" i="38" s="1"/>
  <c r="AC12" i="38"/>
  <c r="BB12" i="38" s="1"/>
  <c r="AZ11" i="38"/>
  <c r="BY11" i="38" s="1"/>
  <c r="AY11" i="38"/>
  <c r="BX11" i="38" s="1"/>
  <c r="AX11" i="38"/>
  <c r="BW11" i="38" s="1"/>
  <c r="AW11" i="38"/>
  <c r="BV11" i="38" s="1"/>
  <c r="AU11" i="38"/>
  <c r="BT11" i="38" s="1"/>
  <c r="AT11" i="38"/>
  <c r="BS11" i="38" s="1"/>
  <c r="AS11" i="38"/>
  <c r="BR11" i="38" s="1"/>
  <c r="AR11" i="38"/>
  <c r="BQ11" i="38" s="1"/>
  <c r="AP11" i="38"/>
  <c r="BO11" i="38" s="1"/>
  <c r="AO11" i="38"/>
  <c r="BN11" i="38" s="1"/>
  <c r="AN11" i="38"/>
  <c r="BM11" i="38" s="1"/>
  <c r="AM11" i="38"/>
  <c r="BL11" i="38" s="1"/>
  <c r="AK11" i="38"/>
  <c r="BJ11" i="38" s="1"/>
  <c r="AJ11" i="38"/>
  <c r="BI11" i="38" s="1"/>
  <c r="AI11" i="38"/>
  <c r="BH11" i="38" s="1"/>
  <c r="AH11" i="38"/>
  <c r="BG11" i="38" s="1"/>
  <c r="AF11" i="38"/>
  <c r="BE11" i="38" s="1"/>
  <c r="AE11" i="38"/>
  <c r="BD11" i="38" s="1"/>
  <c r="AD11" i="38"/>
  <c r="BC11" i="38" s="1"/>
  <c r="AC11" i="38"/>
  <c r="BB11" i="38" s="1"/>
  <c r="AZ10" i="38"/>
  <c r="BY10" i="38" s="1"/>
  <c r="AY10" i="38"/>
  <c r="BX10" i="38" s="1"/>
  <c r="AX10" i="38"/>
  <c r="BW10" i="38" s="1"/>
  <c r="AW10" i="38"/>
  <c r="BV10" i="38" s="1"/>
  <c r="AU10" i="38"/>
  <c r="BT10" i="38" s="1"/>
  <c r="AT10" i="38"/>
  <c r="BS10" i="38" s="1"/>
  <c r="AS10" i="38"/>
  <c r="BR10" i="38" s="1"/>
  <c r="AR10" i="38"/>
  <c r="BQ10" i="38" s="1"/>
  <c r="AP10" i="38"/>
  <c r="BO10" i="38" s="1"/>
  <c r="AO10" i="38"/>
  <c r="BN10" i="38" s="1"/>
  <c r="AN10" i="38"/>
  <c r="BM10" i="38" s="1"/>
  <c r="AM10" i="38"/>
  <c r="BL10" i="38" s="1"/>
  <c r="AK10" i="38"/>
  <c r="BJ10" i="38" s="1"/>
  <c r="AJ10" i="38"/>
  <c r="BI10" i="38" s="1"/>
  <c r="AI10" i="38"/>
  <c r="BH10" i="38" s="1"/>
  <c r="AH10" i="38"/>
  <c r="BG10" i="38" s="1"/>
  <c r="AF10" i="38"/>
  <c r="BE10" i="38" s="1"/>
  <c r="AE10" i="38"/>
  <c r="BD10" i="38" s="1"/>
  <c r="AD10" i="38"/>
  <c r="BC10" i="38" s="1"/>
  <c r="AC10" i="38"/>
  <c r="BB10" i="38" s="1"/>
  <c r="AZ9" i="38"/>
  <c r="BY9" i="38" s="1"/>
  <c r="AY9" i="38"/>
  <c r="BX9" i="38" s="1"/>
  <c r="AX9" i="38"/>
  <c r="BW9" i="38" s="1"/>
  <c r="AW9" i="38"/>
  <c r="BV9" i="38" s="1"/>
  <c r="AU9" i="38"/>
  <c r="BT9" i="38" s="1"/>
  <c r="AT9" i="38"/>
  <c r="BS9" i="38" s="1"/>
  <c r="AS9" i="38"/>
  <c r="BR9" i="38" s="1"/>
  <c r="AR9" i="38"/>
  <c r="BQ9" i="38" s="1"/>
  <c r="AP9" i="38"/>
  <c r="BO9" i="38" s="1"/>
  <c r="AO9" i="38"/>
  <c r="BN9" i="38" s="1"/>
  <c r="AN9" i="38"/>
  <c r="BM9" i="38" s="1"/>
  <c r="AM9" i="38"/>
  <c r="BL9" i="38" s="1"/>
  <c r="AK9" i="38"/>
  <c r="BJ9" i="38" s="1"/>
  <c r="AJ9" i="38"/>
  <c r="BI9" i="38" s="1"/>
  <c r="AI9" i="38"/>
  <c r="BH9" i="38" s="1"/>
  <c r="AH9" i="38"/>
  <c r="BG9" i="38" s="1"/>
  <c r="AF9" i="38"/>
  <c r="BE9" i="38" s="1"/>
  <c r="AE9" i="38"/>
  <c r="BD9" i="38" s="1"/>
  <c r="AD9" i="38"/>
  <c r="BC9" i="38" s="1"/>
  <c r="AC9" i="38"/>
  <c r="BB9" i="38" s="1"/>
  <c r="AZ8" i="38"/>
  <c r="BY8" i="38" s="1"/>
  <c r="AY8" i="38"/>
  <c r="BX8" i="38" s="1"/>
  <c r="AX8" i="38"/>
  <c r="BW8" i="38" s="1"/>
  <c r="AW8" i="38"/>
  <c r="BV8" i="38" s="1"/>
  <c r="AU8" i="38"/>
  <c r="BT8" i="38" s="1"/>
  <c r="AT8" i="38"/>
  <c r="BS8" i="38" s="1"/>
  <c r="AS8" i="38"/>
  <c r="BR8" i="38" s="1"/>
  <c r="AR8" i="38"/>
  <c r="BQ8" i="38" s="1"/>
  <c r="AP8" i="38"/>
  <c r="BO8" i="38" s="1"/>
  <c r="AO8" i="38"/>
  <c r="BN8" i="38" s="1"/>
  <c r="AN8" i="38"/>
  <c r="BM8" i="38" s="1"/>
  <c r="AM8" i="38"/>
  <c r="BL8" i="38" s="1"/>
  <c r="AK8" i="38"/>
  <c r="BJ8" i="38" s="1"/>
  <c r="AJ8" i="38"/>
  <c r="BI8" i="38" s="1"/>
  <c r="AI8" i="38"/>
  <c r="BH8" i="38" s="1"/>
  <c r="AH8" i="38"/>
  <c r="BG8" i="38" s="1"/>
  <c r="AF8" i="38"/>
  <c r="BE8" i="38" s="1"/>
  <c r="AE8" i="38"/>
  <c r="BD8" i="38" s="1"/>
  <c r="AD8" i="38"/>
  <c r="BC8" i="38" s="1"/>
  <c r="AC8" i="38"/>
  <c r="BB8" i="38" s="1"/>
  <c r="AZ7" i="38"/>
  <c r="BY7" i="38" s="1"/>
  <c r="AY7" i="38"/>
  <c r="BX7" i="38" s="1"/>
  <c r="AX7" i="38"/>
  <c r="BW7" i="38" s="1"/>
  <c r="AW7" i="38"/>
  <c r="BV7" i="38" s="1"/>
  <c r="AU7" i="38"/>
  <c r="BT7" i="38" s="1"/>
  <c r="AT7" i="38"/>
  <c r="BS7" i="38" s="1"/>
  <c r="AS7" i="38"/>
  <c r="BR7" i="38" s="1"/>
  <c r="AR7" i="38"/>
  <c r="BQ7" i="38" s="1"/>
  <c r="AP7" i="38"/>
  <c r="BO7" i="38" s="1"/>
  <c r="AO7" i="38"/>
  <c r="BN7" i="38" s="1"/>
  <c r="AN7" i="38"/>
  <c r="BM7" i="38" s="1"/>
  <c r="AM7" i="38"/>
  <c r="BL7" i="38" s="1"/>
  <c r="AK7" i="38"/>
  <c r="BJ7" i="38" s="1"/>
  <c r="AJ7" i="38"/>
  <c r="BI7" i="38" s="1"/>
  <c r="AI7" i="38"/>
  <c r="BH7" i="38" s="1"/>
  <c r="AH7" i="38"/>
  <c r="BG7" i="38" s="1"/>
  <c r="AF7" i="38"/>
  <c r="BE7" i="38" s="1"/>
  <c r="AE7" i="38"/>
  <c r="BD7" i="38" s="1"/>
  <c r="AD7" i="38"/>
  <c r="BC7" i="38" s="1"/>
  <c r="AC7" i="38"/>
  <c r="BB7" i="38" s="1"/>
  <c r="AZ6" i="38"/>
  <c r="BY6" i="38" s="1"/>
  <c r="AY6" i="38"/>
  <c r="BX6" i="38" s="1"/>
  <c r="AX6" i="38"/>
  <c r="BW6" i="38" s="1"/>
  <c r="AW6" i="38"/>
  <c r="BV6" i="38" s="1"/>
  <c r="AU6" i="38"/>
  <c r="BT6" i="38" s="1"/>
  <c r="AT6" i="38"/>
  <c r="BS6" i="38" s="1"/>
  <c r="AS6" i="38"/>
  <c r="BR6" i="38" s="1"/>
  <c r="AR6" i="38"/>
  <c r="BQ6" i="38" s="1"/>
  <c r="AP6" i="38"/>
  <c r="BO6" i="38" s="1"/>
  <c r="AO6" i="38"/>
  <c r="BN6" i="38" s="1"/>
  <c r="AN6" i="38"/>
  <c r="BM6" i="38" s="1"/>
  <c r="AM6" i="38"/>
  <c r="BL6" i="38" s="1"/>
  <c r="AK6" i="38"/>
  <c r="BJ6" i="38" s="1"/>
  <c r="AJ6" i="38"/>
  <c r="BI6" i="38" s="1"/>
  <c r="AI6" i="38"/>
  <c r="BH6" i="38" s="1"/>
  <c r="AH6" i="38"/>
  <c r="BG6" i="38" s="1"/>
  <c r="AF6" i="38"/>
  <c r="BE6" i="38" s="1"/>
  <c r="AE6" i="38"/>
  <c r="BD6" i="38" s="1"/>
  <c r="AD6" i="38"/>
  <c r="BC6" i="38" s="1"/>
  <c r="AC6" i="38"/>
  <c r="BB6" i="38" s="1"/>
  <c r="AZ21" i="37"/>
  <c r="BY21" i="37" s="1"/>
  <c r="AY21" i="37"/>
  <c r="BX21" i="37" s="1"/>
  <c r="AX21" i="37"/>
  <c r="BW21" i="37" s="1"/>
  <c r="AW21" i="37"/>
  <c r="BV21" i="37" s="1"/>
  <c r="AU21" i="37"/>
  <c r="BT21" i="37" s="1"/>
  <c r="AT21" i="37"/>
  <c r="BS21" i="37" s="1"/>
  <c r="AS21" i="37"/>
  <c r="BR21" i="37" s="1"/>
  <c r="AR21" i="37"/>
  <c r="BQ21" i="37" s="1"/>
  <c r="AP21" i="37"/>
  <c r="BO21" i="37" s="1"/>
  <c r="AO21" i="37"/>
  <c r="BN21" i="37" s="1"/>
  <c r="AN21" i="37"/>
  <c r="BM21" i="37" s="1"/>
  <c r="AM21" i="37"/>
  <c r="BL21" i="37" s="1"/>
  <c r="AK21" i="37"/>
  <c r="BJ21" i="37" s="1"/>
  <c r="AJ21" i="37"/>
  <c r="BI21" i="37" s="1"/>
  <c r="AI21" i="37"/>
  <c r="BH21" i="37" s="1"/>
  <c r="AH21" i="37"/>
  <c r="BG21" i="37" s="1"/>
  <c r="AF21" i="37"/>
  <c r="BE21" i="37" s="1"/>
  <c r="AE21" i="37"/>
  <c r="BD21" i="37" s="1"/>
  <c r="AD21" i="37"/>
  <c r="BC21" i="37" s="1"/>
  <c r="AC21" i="37"/>
  <c r="BB21" i="37" s="1"/>
  <c r="AZ20" i="37"/>
  <c r="BY20" i="37" s="1"/>
  <c r="AY20" i="37"/>
  <c r="BX20" i="37" s="1"/>
  <c r="AX20" i="37"/>
  <c r="BW20" i="37" s="1"/>
  <c r="AW20" i="37"/>
  <c r="BV20" i="37" s="1"/>
  <c r="AU20" i="37"/>
  <c r="BT20" i="37" s="1"/>
  <c r="AT20" i="37"/>
  <c r="BS20" i="37" s="1"/>
  <c r="AS20" i="37"/>
  <c r="BR20" i="37" s="1"/>
  <c r="AR20" i="37"/>
  <c r="BQ20" i="37" s="1"/>
  <c r="AP20" i="37"/>
  <c r="BO20" i="37" s="1"/>
  <c r="AO20" i="37"/>
  <c r="BN20" i="37" s="1"/>
  <c r="AN20" i="37"/>
  <c r="BM20" i="37" s="1"/>
  <c r="AM20" i="37"/>
  <c r="BL20" i="37" s="1"/>
  <c r="AK20" i="37"/>
  <c r="BJ20" i="37" s="1"/>
  <c r="AJ20" i="37"/>
  <c r="BI20" i="37" s="1"/>
  <c r="AI20" i="37"/>
  <c r="BH20" i="37" s="1"/>
  <c r="AH20" i="37"/>
  <c r="BG20" i="37" s="1"/>
  <c r="AF20" i="37"/>
  <c r="BE20" i="37" s="1"/>
  <c r="AE20" i="37"/>
  <c r="BD20" i="37" s="1"/>
  <c r="AD20" i="37"/>
  <c r="BC20" i="37" s="1"/>
  <c r="AC20" i="37"/>
  <c r="BB20" i="37" s="1"/>
  <c r="AZ19" i="37"/>
  <c r="BY19" i="37" s="1"/>
  <c r="AY19" i="37"/>
  <c r="BX19" i="37" s="1"/>
  <c r="AX19" i="37"/>
  <c r="BW19" i="37" s="1"/>
  <c r="AW19" i="37"/>
  <c r="BV19" i="37" s="1"/>
  <c r="AU19" i="37"/>
  <c r="BT19" i="37" s="1"/>
  <c r="AT19" i="37"/>
  <c r="BS19" i="37" s="1"/>
  <c r="AS19" i="37"/>
  <c r="BR19" i="37" s="1"/>
  <c r="AR19" i="37"/>
  <c r="BQ19" i="37" s="1"/>
  <c r="AP19" i="37"/>
  <c r="BO19" i="37" s="1"/>
  <c r="AO19" i="37"/>
  <c r="BN19" i="37" s="1"/>
  <c r="AN19" i="37"/>
  <c r="BM19" i="37" s="1"/>
  <c r="AM19" i="37"/>
  <c r="BL19" i="37" s="1"/>
  <c r="AK19" i="37"/>
  <c r="BJ19" i="37" s="1"/>
  <c r="AJ19" i="37"/>
  <c r="BI19" i="37" s="1"/>
  <c r="AI19" i="37"/>
  <c r="BH19" i="37" s="1"/>
  <c r="AH19" i="37"/>
  <c r="BG19" i="37" s="1"/>
  <c r="AF19" i="37"/>
  <c r="BE19" i="37" s="1"/>
  <c r="AE19" i="37"/>
  <c r="BD19" i="37" s="1"/>
  <c r="AD19" i="37"/>
  <c r="BC19" i="37" s="1"/>
  <c r="AC19" i="37"/>
  <c r="BB19" i="37" s="1"/>
  <c r="AZ18" i="37"/>
  <c r="BY18" i="37" s="1"/>
  <c r="AY18" i="37"/>
  <c r="BX18" i="37" s="1"/>
  <c r="AX18" i="37"/>
  <c r="BW18" i="37" s="1"/>
  <c r="AW18" i="37"/>
  <c r="BV18" i="37" s="1"/>
  <c r="AU18" i="37"/>
  <c r="BT18" i="37" s="1"/>
  <c r="AT18" i="37"/>
  <c r="BS18" i="37" s="1"/>
  <c r="AS18" i="37"/>
  <c r="BR18" i="37" s="1"/>
  <c r="AR18" i="37"/>
  <c r="BQ18" i="37" s="1"/>
  <c r="AP18" i="37"/>
  <c r="BO18" i="37" s="1"/>
  <c r="AO18" i="37"/>
  <c r="BN18" i="37" s="1"/>
  <c r="AN18" i="37"/>
  <c r="BM18" i="37" s="1"/>
  <c r="AM18" i="37"/>
  <c r="BL18" i="37" s="1"/>
  <c r="AK18" i="37"/>
  <c r="BJ18" i="37" s="1"/>
  <c r="AJ18" i="37"/>
  <c r="BI18" i="37" s="1"/>
  <c r="AI18" i="37"/>
  <c r="BH18" i="37" s="1"/>
  <c r="AH18" i="37"/>
  <c r="BG18" i="37" s="1"/>
  <c r="AF18" i="37"/>
  <c r="BE18" i="37" s="1"/>
  <c r="AE18" i="37"/>
  <c r="BD18" i="37" s="1"/>
  <c r="AD18" i="37"/>
  <c r="BC18" i="37" s="1"/>
  <c r="AC18" i="37"/>
  <c r="BB18" i="37" s="1"/>
  <c r="AZ17" i="37"/>
  <c r="BY17" i="37" s="1"/>
  <c r="AY17" i="37"/>
  <c r="BX17" i="37" s="1"/>
  <c r="AX17" i="37"/>
  <c r="BW17" i="37" s="1"/>
  <c r="AW17" i="37"/>
  <c r="BV17" i="37" s="1"/>
  <c r="AU17" i="37"/>
  <c r="BT17" i="37" s="1"/>
  <c r="AT17" i="37"/>
  <c r="BS17" i="37" s="1"/>
  <c r="AS17" i="37"/>
  <c r="BR17" i="37" s="1"/>
  <c r="AR17" i="37"/>
  <c r="BQ17" i="37" s="1"/>
  <c r="AP17" i="37"/>
  <c r="BO17" i="37" s="1"/>
  <c r="AO17" i="37"/>
  <c r="BN17" i="37" s="1"/>
  <c r="AN17" i="37"/>
  <c r="BM17" i="37" s="1"/>
  <c r="AM17" i="37"/>
  <c r="BL17" i="37" s="1"/>
  <c r="AK17" i="37"/>
  <c r="BJ17" i="37" s="1"/>
  <c r="AJ17" i="37"/>
  <c r="BI17" i="37" s="1"/>
  <c r="AI17" i="37"/>
  <c r="BH17" i="37" s="1"/>
  <c r="AH17" i="37"/>
  <c r="BG17" i="37" s="1"/>
  <c r="AF17" i="37"/>
  <c r="BE17" i="37" s="1"/>
  <c r="AE17" i="37"/>
  <c r="BD17" i="37" s="1"/>
  <c r="AD17" i="37"/>
  <c r="BC17" i="37" s="1"/>
  <c r="AC17" i="37"/>
  <c r="BB17" i="37" s="1"/>
  <c r="AZ16" i="37"/>
  <c r="BY16" i="37" s="1"/>
  <c r="AY16" i="37"/>
  <c r="BX16" i="37" s="1"/>
  <c r="AX16" i="37"/>
  <c r="BW16" i="37" s="1"/>
  <c r="AW16" i="37"/>
  <c r="BV16" i="37" s="1"/>
  <c r="AU16" i="37"/>
  <c r="BT16" i="37" s="1"/>
  <c r="AT16" i="37"/>
  <c r="BS16" i="37" s="1"/>
  <c r="AS16" i="37"/>
  <c r="BR16" i="37" s="1"/>
  <c r="AR16" i="37"/>
  <c r="BQ16" i="37" s="1"/>
  <c r="AP16" i="37"/>
  <c r="BO16" i="37" s="1"/>
  <c r="AO16" i="37"/>
  <c r="BN16" i="37" s="1"/>
  <c r="AN16" i="37"/>
  <c r="BM16" i="37" s="1"/>
  <c r="AM16" i="37"/>
  <c r="BL16" i="37" s="1"/>
  <c r="AK16" i="37"/>
  <c r="BJ16" i="37" s="1"/>
  <c r="AJ16" i="37"/>
  <c r="BI16" i="37" s="1"/>
  <c r="AI16" i="37"/>
  <c r="BH16" i="37" s="1"/>
  <c r="AH16" i="37"/>
  <c r="BG16" i="37" s="1"/>
  <c r="AF16" i="37"/>
  <c r="BE16" i="37" s="1"/>
  <c r="AE16" i="37"/>
  <c r="BD16" i="37" s="1"/>
  <c r="AD16" i="37"/>
  <c r="BC16" i="37" s="1"/>
  <c r="AC16" i="37"/>
  <c r="BB16" i="37" s="1"/>
  <c r="AZ15" i="37"/>
  <c r="BY15" i="37" s="1"/>
  <c r="AY15" i="37"/>
  <c r="BX15" i="37" s="1"/>
  <c r="AX15" i="37"/>
  <c r="BW15" i="37" s="1"/>
  <c r="AW15" i="37"/>
  <c r="BV15" i="37" s="1"/>
  <c r="AU15" i="37"/>
  <c r="BT15" i="37" s="1"/>
  <c r="AT15" i="37"/>
  <c r="BS15" i="37" s="1"/>
  <c r="AS15" i="37"/>
  <c r="BR15" i="37" s="1"/>
  <c r="AR15" i="37"/>
  <c r="BQ15" i="37" s="1"/>
  <c r="AP15" i="37"/>
  <c r="BO15" i="37" s="1"/>
  <c r="AO15" i="37"/>
  <c r="BN15" i="37" s="1"/>
  <c r="AN15" i="37"/>
  <c r="BM15" i="37" s="1"/>
  <c r="AM15" i="37"/>
  <c r="BL15" i="37" s="1"/>
  <c r="AK15" i="37"/>
  <c r="BJ15" i="37" s="1"/>
  <c r="AJ15" i="37"/>
  <c r="BI15" i="37" s="1"/>
  <c r="AI15" i="37"/>
  <c r="BH15" i="37" s="1"/>
  <c r="AH15" i="37"/>
  <c r="BG15" i="37" s="1"/>
  <c r="AF15" i="37"/>
  <c r="BE15" i="37" s="1"/>
  <c r="AE15" i="37"/>
  <c r="BD15" i="37" s="1"/>
  <c r="AD15" i="37"/>
  <c r="BC15" i="37" s="1"/>
  <c r="AC15" i="37"/>
  <c r="BB15" i="37" s="1"/>
  <c r="AZ12" i="37"/>
  <c r="BY12" i="37" s="1"/>
  <c r="AY12" i="37"/>
  <c r="BX12" i="37" s="1"/>
  <c r="AX12" i="37"/>
  <c r="BW12" i="37" s="1"/>
  <c r="AW12" i="37"/>
  <c r="BV12" i="37" s="1"/>
  <c r="AU12" i="37"/>
  <c r="BT12" i="37" s="1"/>
  <c r="AT12" i="37"/>
  <c r="BS12" i="37" s="1"/>
  <c r="AS12" i="37"/>
  <c r="BR12" i="37" s="1"/>
  <c r="AR12" i="37"/>
  <c r="BQ12" i="37" s="1"/>
  <c r="AP12" i="37"/>
  <c r="BO12" i="37" s="1"/>
  <c r="AO12" i="37"/>
  <c r="BN12" i="37" s="1"/>
  <c r="AN12" i="37"/>
  <c r="BM12" i="37" s="1"/>
  <c r="AM12" i="37"/>
  <c r="BL12" i="37" s="1"/>
  <c r="AK12" i="37"/>
  <c r="BJ12" i="37" s="1"/>
  <c r="AJ12" i="37"/>
  <c r="BI12" i="37" s="1"/>
  <c r="AI12" i="37"/>
  <c r="BH12" i="37" s="1"/>
  <c r="AH12" i="37"/>
  <c r="BG12" i="37" s="1"/>
  <c r="AF12" i="37"/>
  <c r="BE12" i="37" s="1"/>
  <c r="AE12" i="37"/>
  <c r="BD12" i="37" s="1"/>
  <c r="AD12" i="37"/>
  <c r="BC12" i="37" s="1"/>
  <c r="AC12" i="37"/>
  <c r="BB12" i="37" s="1"/>
  <c r="AZ11" i="37"/>
  <c r="BY11" i="37" s="1"/>
  <c r="AY11" i="37"/>
  <c r="BX11" i="37" s="1"/>
  <c r="AX11" i="37"/>
  <c r="BW11" i="37" s="1"/>
  <c r="AW11" i="37"/>
  <c r="BV11" i="37" s="1"/>
  <c r="AU11" i="37"/>
  <c r="BT11" i="37" s="1"/>
  <c r="AT11" i="37"/>
  <c r="BS11" i="37" s="1"/>
  <c r="AS11" i="37"/>
  <c r="BR11" i="37" s="1"/>
  <c r="AR11" i="37"/>
  <c r="BQ11" i="37" s="1"/>
  <c r="AP11" i="37"/>
  <c r="BO11" i="37" s="1"/>
  <c r="AO11" i="37"/>
  <c r="BN11" i="37" s="1"/>
  <c r="AN11" i="37"/>
  <c r="BM11" i="37" s="1"/>
  <c r="AM11" i="37"/>
  <c r="BL11" i="37" s="1"/>
  <c r="AK11" i="37"/>
  <c r="BJ11" i="37" s="1"/>
  <c r="AJ11" i="37"/>
  <c r="BI11" i="37" s="1"/>
  <c r="AI11" i="37"/>
  <c r="BH11" i="37" s="1"/>
  <c r="AH11" i="37"/>
  <c r="BG11" i="37" s="1"/>
  <c r="AF11" i="37"/>
  <c r="BE11" i="37" s="1"/>
  <c r="AE11" i="37"/>
  <c r="BD11" i="37" s="1"/>
  <c r="AD11" i="37"/>
  <c r="BC11" i="37" s="1"/>
  <c r="AC11" i="37"/>
  <c r="BB11" i="37" s="1"/>
  <c r="AZ10" i="37"/>
  <c r="BY10" i="37" s="1"/>
  <c r="AY10" i="37"/>
  <c r="BX10" i="37" s="1"/>
  <c r="AX10" i="37"/>
  <c r="BW10" i="37" s="1"/>
  <c r="AW10" i="37"/>
  <c r="BV10" i="37" s="1"/>
  <c r="AU10" i="37"/>
  <c r="BT10" i="37" s="1"/>
  <c r="AT10" i="37"/>
  <c r="BS10" i="37" s="1"/>
  <c r="AS10" i="37"/>
  <c r="BR10" i="37" s="1"/>
  <c r="AR10" i="37"/>
  <c r="BQ10" i="37" s="1"/>
  <c r="AP10" i="37"/>
  <c r="BO10" i="37" s="1"/>
  <c r="AO10" i="37"/>
  <c r="BN10" i="37" s="1"/>
  <c r="AN10" i="37"/>
  <c r="BM10" i="37" s="1"/>
  <c r="AM10" i="37"/>
  <c r="BL10" i="37" s="1"/>
  <c r="AK10" i="37"/>
  <c r="BJ10" i="37" s="1"/>
  <c r="AJ10" i="37"/>
  <c r="BI10" i="37" s="1"/>
  <c r="AI10" i="37"/>
  <c r="BH10" i="37" s="1"/>
  <c r="AH10" i="37"/>
  <c r="BG10" i="37" s="1"/>
  <c r="AF10" i="37"/>
  <c r="BE10" i="37" s="1"/>
  <c r="AE10" i="37"/>
  <c r="BD10" i="37" s="1"/>
  <c r="AD10" i="37"/>
  <c r="BC10" i="37" s="1"/>
  <c r="AC10" i="37"/>
  <c r="BB10" i="37" s="1"/>
  <c r="AZ9" i="37"/>
  <c r="BY9" i="37" s="1"/>
  <c r="AY9" i="37"/>
  <c r="BX9" i="37" s="1"/>
  <c r="AX9" i="37"/>
  <c r="BW9" i="37" s="1"/>
  <c r="AW9" i="37"/>
  <c r="BV9" i="37" s="1"/>
  <c r="AU9" i="37"/>
  <c r="BT9" i="37" s="1"/>
  <c r="AT9" i="37"/>
  <c r="BS9" i="37" s="1"/>
  <c r="AS9" i="37"/>
  <c r="BR9" i="37" s="1"/>
  <c r="AR9" i="37"/>
  <c r="BQ9" i="37" s="1"/>
  <c r="AP9" i="37"/>
  <c r="BO9" i="37" s="1"/>
  <c r="AO9" i="37"/>
  <c r="BN9" i="37" s="1"/>
  <c r="AN9" i="37"/>
  <c r="BM9" i="37" s="1"/>
  <c r="AM9" i="37"/>
  <c r="BL9" i="37" s="1"/>
  <c r="AK9" i="37"/>
  <c r="BJ9" i="37" s="1"/>
  <c r="AJ9" i="37"/>
  <c r="BI9" i="37" s="1"/>
  <c r="AI9" i="37"/>
  <c r="BH9" i="37" s="1"/>
  <c r="AH9" i="37"/>
  <c r="BG9" i="37" s="1"/>
  <c r="AF9" i="37"/>
  <c r="BE9" i="37" s="1"/>
  <c r="AE9" i="37"/>
  <c r="BD9" i="37" s="1"/>
  <c r="AD9" i="37"/>
  <c r="BC9" i="37" s="1"/>
  <c r="AC9" i="37"/>
  <c r="BB9" i="37" s="1"/>
  <c r="AZ8" i="37"/>
  <c r="BY8" i="37" s="1"/>
  <c r="AY8" i="37"/>
  <c r="BX8" i="37" s="1"/>
  <c r="AX8" i="37"/>
  <c r="BW8" i="37" s="1"/>
  <c r="AW8" i="37"/>
  <c r="BV8" i="37" s="1"/>
  <c r="AU8" i="37"/>
  <c r="BT8" i="37" s="1"/>
  <c r="AT8" i="37"/>
  <c r="BS8" i="37" s="1"/>
  <c r="AS8" i="37"/>
  <c r="BR8" i="37" s="1"/>
  <c r="AR8" i="37"/>
  <c r="BQ8" i="37" s="1"/>
  <c r="AP8" i="37"/>
  <c r="BO8" i="37" s="1"/>
  <c r="AO8" i="37"/>
  <c r="BN8" i="37" s="1"/>
  <c r="AN8" i="37"/>
  <c r="BM8" i="37" s="1"/>
  <c r="AM8" i="37"/>
  <c r="BL8" i="37" s="1"/>
  <c r="AK8" i="37"/>
  <c r="BJ8" i="37" s="1"/>
  <c r="AJ8" i="37"/>
  <c r="BI8" i="37" s="1"/>
  <c r="AI8" i="37"/>
  <c r="BH8" i="37" s="1"/>
  <c r="AH8" i="37"/>
  <c r="BG8" i="37" s="1"/>
  <c r="AF8" i="37"/>
  <c r="BE8" i="37" s="1"/>
  <c r="AE8" i="37"/>
  <c r="BD8" i="37" s="1"/>
  <c r="AD8" i="37"/>
  <c r="BC8" i="37" s="1"/>
  <c r="AC8" i="37"/>
  <c r="BB8" i="37" s="1"/>
  <c r="AZ7" i="37"/>
  <c r="BY7" i="37" s="1"/>
  <c r="AY7" i="37"/>
  <c r="BX7" i="37" s="1"/>
  <c r="AX7" i="37"/>
  <c r="BW7" i="37" s="1"/>
  <c r="AW7" i="37"/>
  <c r="BV7" i="37" s="1"/>
  <c r="AU7" i="37"/>
  <c r="BT7" i="37" s="1"/>
  <c r="AT7" i="37"/>
  <c r="BS7" i="37" s="1"/>
  <c r="AS7" i="37"/>
  <c r="BR7" i="37" s="1"/>
  <c r="AR7" i="37"/>
  <c r="BQ7" i="37" s="1"/>
  <c r="AP7" i="37"/>
  <c r="BO7" i="37" s="1"/>
  <c r="AO7" i="37"/>
  <c r="BN7" i="37" s="1"/>
  <c r="AN7" i="37"/>
  <c r="BM7" i="37" s="1"/>
  <c r="AM7" i="37"/>
  <c r="BL7" i="37" s="1"/>
  <c r="AK7" i="37"/>
  <c r="BJ7" i="37" s="1"/>
  <c r="AJ7" i="37"/>
  <c r="BI7" i="37" s="1"/>
  <c r="AI7" i="37"/>
  <c r="BH7" i="37" s="1"/>
  <c r="AH7" i="37"/>
  <c r="BG7" i="37" s="1"/>
  <c r="AF7" i="37"/>
  <c r="BE7" i="37" s="1"/>
  <c r="AE7" i="37"/>
  <c r="BD7" i="37" s="1"/>
  <c r="AD7" i="37"/>
  <c r="BC7" i="37" s="1"/>
  <c r="AC7" i="37"/>
  <c r="BB7" i="37" s="1"/>
  <c r="AZ6" i="37"/>
  <c r="BY6" i="37" s="1"/>
  <c r="AY6" i="37"/>
  <c r="BX6" i="37" s="1"/>
  <c r="AX6" i="37"/>
  <c r="BW6" i="37" s="1"/>
  <c r="AW6" i="37"/>
  <c r="BV6" i="37" s="1"/>
  <c r="AU6" i="37"/>
  <c r="BT6" i="37" s="1"/>
  <c r="AT6" i="37"/>
  <c r="BS6" i="37" s="1"/>
  <c r="AS6" i="37"/>
  <c r="BR6" i="37" s="1"/>
  <c r="AR6" i="37"/>
  <c r="BQ6" i="37" s="1"/>
  <c r="AP6" i="37"/>
  <c r="BO6" i="37" s="1"/>
  <c r="AO6" i="37"/>
  <c r="BN6" i="37" s="1"/>
  <c r="AN6" i="37"/>
  <c r="BM6" i="37" s="1"/>
  <c r="AM6" i="37"/>
  <c r="BL6" i="37" s="1"/>
  <c r="AK6" i="37"/>
  <c r="BJ6" i="37" s="1"/>
  <c r="AJ6" i="37"/>
  <c r="BI6" i="37" s="1"/>
  <c r="AI6" i="37"/>
  <c r="BH6" i="37" s="1"/>
  <c r="AH6" i="37"/>
  <c r="BG6" i="37" s="1"/>
  <c r="AF6" i="37"/>
  <c r="BE6" i="37" s="1"/>
  <c r="AE6" i="37"/>
  <c r="BD6" i="37" s="1"/>
  <c r="AD6" i="37"/>
  <c r="BC6" i="37" s="1"/>
  <c r="AC6" i="37"/>
  <c r="BB6" i="37" s="1"/>
  <c r="AZ21" i="36"/>
  <c r="BY21" i="36" s="1"/>
  <c r="AY21" i="36"/>
  <c r="BX21" i="36" s="1"/>
  <c r="AX21" i="36"/>
  <c r="BW21" i="36" s="1"/>
  <c r="AW21" i="36"/>
  <c r="BV21" i="36" s="1"/>
  <c r="AU21" i="36"/>
  <c r="BT21" i="36" s="1"/>
  <c r="AT21" i="36"/>
  <c r="BS21" i="36" s="1"/>
  <c r="AS21" i="36"/>
  <c r="BR21" i="36" s="1"/>
  <c r="AR21" i="36"/>
  <c r="BQ21" i="36" s="1"/>
  <c r="AP21" i="36"/>
  <c r="BO21" i="36" s="1"/>
  <c r="AO21" i="36"/>
  <c r="BN21" i="36" s="1"/>
  <c r="AN21" i="36"/>
  <c r="BM21" i="36" s="1"/>
  <c r="AM21" i="36"/>
  <c r="BL21" i="36" s="1"/>
  <c r="AK21" i="36"/>
  <c r="BJ21" i="36" s="1"/>
  <c r="AJ21" i="36"/>
  <c r="BI21" i="36" s="1"/>
  <c r="AI21" i="36"/>
  <c r="BH21" i="36" s="1"/>
  <c r="AH21" i="36"/>
  <c r="BG21" i="36" s="1"/>
  <c r="AF21" i="36"/>
  <c r="BE21" i="36" s="1"/>
  <c r="AE21" i="36"/>
  <c r="BD21" i="36" s="1"/>
  <c r="AD21" i="36"/>
  <c r="BC21" i="36" s="1"/>
  <c r="AC21" i="36"/>
  <c r="BB21" i="36" s="1"/>
  <c r="AZ20" i="36"/>
  <c r="BY20" i="36" s="1"/>
  <c r="AY20" i="36"/>
  <c r="BX20" i="36" s="1"/>
  <c r="AX20" i="36"/>
  <c r="BW20" i="36" s="1"/>
  <c r="AW20" i="36"/>
  <c r="BV20" i="36" s="1"/>
  <c r="AU20" i="36"/>
  <c r="BT20" i="36" s="1"/>
  <c r="AT20" i="36"/>
  <c r="BS20" i="36" s="1"/>
  <c r="AS20" i="36"/>
  <c r="BR20" i="36" s="1"/>
  <c r="AR20" i="36"/>
  <c r="BQ20" i="36" s="1"/>
  <c r="AP20" i="36"/>
  <c r="BO20" i="36" s="1"/>
  <c r="AO20" i="36"/>
  <c r="BN20" i="36" s="1"/>
  <c r="AN20" i="36"/>
  <c r="BM20" i="36" s="1"/>
  <c r="AM20" i="36"/>
  <c r="BL20" i="36" s="1"/>
  <c r="AK20" i="36"/>
  <c r="BJ20" i="36" s="1"/>
  <c r="AJ20" i="36"/>
  <c r="BI20" i="36" s="1"/>
  <c r="AI20" i="36"/>
  <c r="BH20" i="36" s="1"/>
  <c r="AH20" i="36"/>
  <c r="BG20" i="36" s="1"/>
  <c r="AF20" i="36"/>
  <c r="BE20" i="36" s="1"/>
  <c r="AE20" i="36"/>
  <c r="BD20" i="36" s="1"/>
  <c r="AD20" i="36"/>
  <c r="BC20" i="36" s="1"/>
  <c r="AC20" i="36"/>
  <c r="BB20" i="36" s="1"/>
  <c r="AZ19" i="36"/>
  <c r="BY19" i="36" s="1"/>
  <c r="AY19" i="36"/>
  <c r="BX19" i="36" s="1"/>
  <c r="AX19" i="36"/>
  <c r="BW19" i="36" s="1"/>
  <c r="AW19" i="36"/>
  <c r="BV19" i="36" s="1"/>
  <c r="AU19" i="36"/>
  <c r="BT19" i="36" s="1"/>
  <c r="AT19" i="36"/>
  <c r="BS19" i="36" s="1"/>
  <c r="AS19" i="36"/>
  <c r="BR19" i="36" s="1"/>
  <c r="AR19" i="36"/>
  <c r="BQ19" i="36" s="1"/>
  <c r="AP19" i="36"/>
  <c r="BO19" i="36" s="1"/>
  <c r="AO19" i="36"/>
  <c r="BN19" i="36" s="1"/>
  <c r="AN19" i="36"/>
  <c r="BM19" i="36" s="1"/>
  <c r="AM19" i="36"/>
  <c r="BL19" i="36" s="1"/>
  <c r="AK19" i="36"/>
  <c r="BJ19" i="36" s="1"/>
  <c r="AJ19" i="36"/>
  <c r="BI19" i="36" s="1"/>
  <c r="AI19" i="36"/>
  <c r="BH19" i="36" s="1"/>
  <c r="AH19" i="36"/>
  <c r="BG19" i="36" s="1"/>
  <c r="AF19" i="36"/>
  <c r="BE19" i="36" s="1"/>
  <c r="AE19" i="36"/>
  <c r="BD19" i="36" s="1"/>
  <c r="AD19" i="36"/>
  <c r="BC19" i="36" s="1"/>
  <c r="AC19" i="36"/>
  <c r="BB19" i="36" s="1"/>
  <c r="AZ18" i="36"/>
  <c r="BY18" i="36" s="1"/>
  <c r="AY18" i="36"/>
  <c r="BX18" i="36" s="1"/>
  <c r="AX18" i="36"/>
  <c r="BW18" i="36" s="1"/>
  <c r="AW18" i="36"/>
  <c r="BV18" i="36" s="1"/>
  <c r="AU18" i="36"/>
  <c r="BT18" i="36" s="1"/>
  <c r="AT18" i="36"/>
  <c r="BS18" i="36" s="1"/>
  <c r="AS18" i="36"/>
  <c r="BR18" i="36" s="1"/>
  <c r="AR18" i="36"/>
  <c r="BQ18" i="36" s="1"/>
  <c r="AP18" i="36"/>
  <c r="BO18" i="36" s="1"/>
  <c r="AO18" i="36"/>
  <c r="BN18" i="36" s="1"/>
  <c r="AN18" i="36"/>
  <c r="BM18" i="36" s="1"/>
  <c r="AM18" i="36"/>
  <c r="BL18" i="36" s="1"/>
  <c r="AK18" i="36"/>
  <c r="BJ18" i="36" s="1"/>
  <c r="AJ18" i="36"/>
  <c r="BI18" i="36" s="1"/>
  <c r="AI18" i="36"/>
  <c r="BH18" i="36" s="1"/>
  <c r="AH18" i="36"/>
  <c r="BG18" i="36" s="1"/>
  <c r="AF18" i="36"/>
  <c r="BE18" i="36" s="1"/>
  <c r="AE18" i="36"/>
  <c r="BD18" i="36" s="1"/>
  <c r="AD18" i="36"/>
  <c r="BC18" i="36" s="1"/>
  <c r="AC18" i="36"/>
  <c r="BB18" i="36" s="1"/>
  <c r="AZ17" i="36"/>
  <c r="BY17" i="36" s="1"/>
  <c r="AY17" i="36"/>
  <c r="BX17" i="36" s="1"/>
  <c r="AX17" i="36"/>
  <c r="BW17" i="36" s="1"/>
  <c r="AW17" i="36"/>
  <c r="BV17" i="36" s="1"/>
  <c r="AU17" i="36"/>
  <c r="BT17" i="36" s="1"/>
  <c r="AT17" i="36"/>
  <c r="BS17" i="36" s="1"/>
  <c r="AS17" i="36"/>
  <c r="BR17" i="36" s="1"/>
  <c r="AR17" i="36"/>
  <c r="BQ17" i="36" s="1"/>
  <c r="AP17" i="36"/>
  <c r="BO17" i="36" s="1"/>
  <c r="AO17" i="36"/>
  <c r="BN17" i="36" s="1"/>
  <c r="AN17" i="36"/>
  <c r="BM17" i="36" s="1"/>
  <c r="AM17" i="36"/>
  <c r="BL17" i="36" s="1"/>
  <c r="AK17" i="36"/>
  <c r="BJ17" i="36" s="1"/>
  <c r="AJ17" i="36"/>
  <c r="BI17" i="36" s="1"/>
  <c r="AI17" i="36"/>
  <c r="BH17" i="36" s="1"/>
  <c r="AH17" i="36"/>
  <c r="BG17" i="36" s="1"/>
  <c r="AF17" i="36"/>
  <c r="BE17" i="36" s="1"/>
  <c r="AE17" i="36"/>
  <c r="BD17" i="36" s="1"/>
  <c r="AD17" i="36"/>
  <c r="BC17" i="36" s="1"/>
  <c r="AC17" i="36"/>
  <c r="BB17" i="36" s="1"/>
  <c r="AZ16" i="36"/>
  <c r="BY16" i="36" s="1"/>
  <c r="AY16" i="36"/>
  <c r="BX16" i="36" s="1"/>
  <c r="AX16" i="36"/>
  <c r="BW16" i="36" s="1"/>
  <c r="AW16" i="36"/>
  <c r="BV16" i="36" s="1"/>
  <c r="AU16" i="36"/>
  <c r="BT16" i="36" s="1"/>
  <c r="AT16" i="36"/>
  <c r="BS16" i="36" s="1"/>
  <c r="AS16" i="36"/>
  <c r="BR16" i="36" s="1"/>
  <c r="AR16" i="36"/>
  <c r="BQ16" i="36" s="1"/>
  <c r="AP16" i="36"/>
  <c r="BO16" i="36" s="1"/>
  <c r="AO16" i="36"/>
  <c r="BN16" i="36" s="1"/>
  <c r="AN16" i="36"/>
  <c r="BM16" i="36" s="1"/>
  <c r="AM16" i="36"/>
  <c r="BL16" i="36" s="1"/>
  <c r="AK16" i="36"/>
  <c r="BJ16" i="36" s="1"/>
  <c r="AJ16" i="36"/>
  <c r="BI16" i="36" s="1"/>
  <c r="AI16" i="36"/>
  <c r="BH16" i="36" s="1"/>
  <c r="AH16" i="36"/>
  <c r="BG16" i="36" s="1"/>
  <c r="AF16" i="36"/>
  <c r="BE16" i="36" s="1"/>
  <c r="AE16" i="36"/>
  <c r="BD16" i="36" s="1"/>
  <c r="AD16" i="36"/>
  <c r="BC16" i="36" s="1"/>
  <c r="AC16" i="36"/>
  <c r="BB16" i="36" s="1"/>
  <c r="AZ15" i="36"/>
  <c r="BY15" i="36" s="1"/>
  <c r="AY15" i="36"/>
  <c r="BX15" i="36" s="1"/>
  <c r="AX15" i="36"/>
  <c r="BW15" i="36" s="1"/>
  <c r="AW15" i="36"/>
  <c r="BV15" i="36" s="1"/>
  <c r="AU15" i="36"/>
  <c r="BT15" i="36" s="1"/>
  <c r="AT15" i="36"/>
  <c r="BS15" i="36" s="1"/>
  <c r="AS15" i="36"/>
  <c r="BR15" i="36" s="1"/>
  <c r="AR15" i="36"/>
  <c r="BQ15" i="36" s="1"/>
  <c r="AP15" i="36"/>
  <c r="BO15" i="36" s="1"/>
  <c r="AO15" i="36"/>
  <c r="BN15" i="36" s="1"/>
  <c r="AN15" i="36"/>
  <c r="BM15" i="36" s="1"/>
  <c r="AM15" i="36"/>
  <c r="BL15" i="36" s="1"/>
  <c r="AK15" i="36"/>
  <c r="BJ15" i="36" s="1"/>
  <c r="AJ15" i="36"/>
  <c r="BI15" i="36" s="1"/>
  <c r="AI15" i="36"/>
  <c r="BH15" i="36" s="1"/>
  <c r="AH15" i="36"/>
  <c r="BG15" i="36" s="1"/>
  <c r="AF15" i="36"/>
  <c r="BE15" i="36" s="1"/>
  <c r="AE15" i="36"/>
  <c r="BD15" i="36" s="1"/>
  <c r="AD15" i="36"/>
  <c r="BC15" i="36" s="1"/>
  <c r="AC15" i="36"/>
  <c r="BB15" i="36" s="1"/>
  <c r="AZ12" i="36"/>
  <c r="BY12" i="36" s="1"/>
  <c r="AY12" i="36"/>
  <c r="BX12" i="36" s="1"/>
  <c r="AX12" i="36"/>
  <c r="BW12" i="36" s="1"/>
  <c r="AW12" i="36"/>
  <c r="BV12" i="36" s="1"/>
  <c r="AU12" i="36"/>
  <c r="BT12" i="36" s="1"/>
  <c r="AT12" i="36"/>
  <c r="BS12" i="36" s="1"/>
  <c r="AS12" i="36"/>
  <c r="BR12" i="36" s="1"/>
  <c r="AR12" i="36"/>
  <c r="BQ12" i="36" s="1"/>
  <c r="AP12" i="36"/>
  <c r="BO12" i="36" s="1"/>
  <c r="AO12" i="36"/>
  <c r="BN12" i="36" s="1"/>
  <c r="AN12" i="36"/>
  <c r="BM12" i="36" s="1"/>
  <c r="AM12" i="36"/>
  <c r="BL12" i="36" s="1"/>
  <c r="AK12" i="36"/>
  <c r="BJ12" i="36" s="1"/>
  <c r="AJ12" i="36"/>
  <c r="BI12" i="36" s="1"/>
  <c r="AI12" i="36"/>
  <c r="BH12" i="36" s="1"/>
  <c r="AH12" i="36"/>
  <c r="BG12" i="36" s="1"/>
  <c r="AF12" i="36"/>
  <c r="BE12" i="36" s="1"/>
  <c r="AE12" i="36"/>
  <c r="BD12" i="36" s="1"/>
  <c r="AD12" i="36"/>
  <c r="BC12" i="36" s="1"/>
  <c r="AC12" i="36"/>
  <c r="BB12" i="36" s="1"/>
  <c r="AZ11" i="36"/>
  <c r="BY11" i="36" s="1"/>
  <c r="AY11" i="36"/>
  <c r="BX11" i="36" s="1"/>
  <c r="AX11" i="36"/>
  <c r="BW11" i="36" s="1"/>
  <c r="AW11" i="36"/>
  <c r="BV11" i="36" s="1"/>
  <c r="AU11" i="36"/>
  <c r="BT11" i="36" s="1"/>
  <c r="AT11" i="36"/>
  <c r="BS11" i="36" s="1"/>
  <c r="AS11" i="36"/>
  <c r="BR11" i="36" s="1"/>
  <c r="AR11" i="36"/>
  <c r="BQ11" i="36" s="1"/>
  <c r="AP11" i="36"/>
  <c r="BO11" i="36" s="1"/>
  <c r="AO11" i="36"/>
  <c r="BN11" i="36" s="1"/>
  <c r="AN11" i="36"/>
  <c r="BM11" i="36" s="1"/>
  <c r="AM11" i="36"/>
  <c r="BL11" i="36" s="1"/>
  <c r="AK11" i="36"/>
  <c r="BJ11" i="36" s="1"/>
  <c r="AJ11" i="36"/>
  <c r="BI11" i="36" s="1"/>
  <c r="AI11" i="36"/>
  <c r="BH11" i="36" s="1"/>
  <c r="AH11" i="36"/>
  <c r="BG11" i="36" s="1"/>
  <c r="AF11" i="36"/>
  <c r="BE11" i="36" s="1"/>
  <c r="AE11" i="36"/>
  <c r="BD11" i="36" s="1"/>
  <c r="AD11" i="36"/>
  <c r="BC11" i="36" s="1"/>
  <c r="AC11" i="36"/>
  <c r="BB11" i="36" s="1"/>
  <c r="AZ10" i="36"/>
  <c r="BY10" i="36" s="1"/>
  <c r="AY10" i="36"/>
  <c r="BX10" i="36" s="1"/>
  <c r="AX10" i="36"/>
  <c r="BW10" i="36" s="1"/>
  <c r="AW10" i="36"/>
  <c r="BV10" i="36" s="1"/>
  <c r="AU10" i="36"/>
  <c r="BT10" i="36" s="1"/>
  <c r="AT10" i="36"/>
  <c r="BS10" i="36" s="1"/>
  <c r="AS10" i="36"/>
  <c r="BR10" i="36" s="1"/>
  <c r="AR10" i="36"/>
  <c r="BQ10" i="36" s="1"/>
  <c r="AP10" i="36"/>
  <c r="BO10" i="36" s="1"/>
  <c r="AO10" i="36"/>
  <c r="BN10" i="36" s="1"/>
  <c r="AN10" i="36"/>
  <c r="BM10" i="36" s="1"/>
  <c r="AM10" i="36"/>
  <c r="BL10" i="36" s="1"/>
  <c r="AK10" i="36"/>
  <c r="BJ10" i="36" s="1"/>
  <c r="AJ10" i="36"/>
  <c r="BI10" i="36" s="1"/>
  <c r="AI10" i="36"/>
  <c r="BH10" i="36" s="1"/>
  <c r="AH10" i="36"/>
  <c r="BG10" i="36" s="1"/>
  <c r="AF10" i="36"/>
  <c r="BE10" i="36" s="1"/>
  <c r="AE10" i="36"/>
  <c r="BD10" i="36" s="1"/>
  <c r="AD10" i="36"/>
  <c r="BC10" i="36" s="1"/>
  <c r="AC10" i="36"/>
  <c r="BB10" i="36" s="1"/>
  <c r="AZ9" i="36"/>
  <c r="BY9" i="36" s="1"/>
  <c r="AY9" i="36"/>
  <c r="BX9" i="36" s="1"/>
  <c r="AX9" i="36"/>
  <c r="BW9" i="36" s="1"/>
  <c r="AW9" i="36"/>
  <c r="BV9" i="36" s="1"/>
  <c r="AU9" i="36"/>
  <c r="BT9" i="36" s="1"/>
  <c r="AT9" i="36"/>
  <c r="BS9" i="36" s="1"/>
  <c r="AS9" i="36"/>
  <c r="BR9" i="36" s="1"/>
  <c r="AR9" i="36"/>
  <c r="BQ9" i="36" s="1"/>
  <c r="AP9" i="36"/>
  <c r="BO9" i="36" s="1"/>
  <c r="AO9" i="36"/>
  <c r="BN9" i="36" s="1"/>
  <c r="AN9" i="36"/>
  <c r="BM9" i="36" s="1"/>
  <c r="AM9" i="36"/>
  <c r="BL9" i="36" s="1"/>
  <c r="AK9" i="36"/>
  <c r="BJ9" i="36" s="1"/>
  <c r="AJ9" i="36"/>
  <c r="BI9" i="36" s="1"/>
  <c r="AI9" i="36"/>
  <c r="BH9" i="36" s="1"/>
  <c r="AH9" i="36"/>
  <c r="BG9" i="36" s="1"/>
  <c r="AF9" i="36"/>
  <c r="BE9" i="36" s="1"/>
  <c r="AE9" i="36"/>
  <c r="BD9" i="36" s="1"/>
  <c r="AD9" i="36"/>
  <c r="BC9" i="36" s="1"/>
  <c r="AC9" i="36"/>
  <c r="BB9" i="36" s="1"/>
  <c r="AZ8" i="36"/>
  <c r="BY8" i="36" s="1"/>
  <c r="AY8" i="36"/>
  <c r="BX8" i="36" s="1"/>
  <c r="AX8" i="36"/>
  <c r="BW8" i="36" s="1"/>
  <c r="AW8" i="36"/>
  <c r="BV8" i="36" s="1"/>
  <c r="AU8" i="36"/>
  <c r="BT8" i="36" s="1"/>
  <c r="AT8" i="36"/>
  <c r="BS8" i="36" s="1"/>
  <c r="AS8" i="36"/>
  <c r="BR8" i="36" s="1"/>
  <c r="AR8" i="36"/>
  <c r="BQ8" i="36" s="1"/>
  <c r="AP8" i="36"/>
  <c r="BO8" i="36" s="1"/>
  <c r="AO8" i="36"/>
  <c r="BN8" i="36" s="1"/>
  <c r="AN8" i="36"/>
  <c r="BM8" i="36" s="1"/>
  <c r="AM8" i="36"/>
  <c r="BL8" i="36" s="1"/>
  <c r="AK8" i="36"/>
  <c r="BJ8" i="36" s="1"/>
  <c r="AJ8" i="36"/>
  <c r="BI8" i="36" s="1"/>
  <c r="AI8" i="36"/>
  <c r="BH8" i="36" s="1"/>
  <c r="AH8" i="36"/>
  <c r="BG8" i="36" s="1"/>
  <c r="AF8" i="36"/>
  <c r="BE8" i="36" s="1"/>
  <c r="AE8" i="36"/>
  <c r="BD8" i="36" s="1"/>
  <c r="AD8" i="36"/>
  <c r="BC8" i="36" s="1"/>
  <c r="AC8" i="36"/>
  <c r="BB8" i="36" s="1"/>
  <c r="AZ7" i="36"/>
  <c r="BY7" i="36" s="1"/>
  <c r="AY7" i="36"/>
  <c r="AX7" i="36"/>
  <c r="BW7" i="36" s="1"/>
  <c r="AW7" i="36"/>
  <c r="BV7" i="36" s="1"/>
  <c r="AU7" i="36"/>
  <c r="BT7" i="36" s="1"/>
  <c r="AT7" i="36"/>
  <c r="BS7" i="36" s="1"/>
  <c r="AS7" i="36"/>
  <c r="BR7" i="36" s="1"/>
  <c r="AR7" i="36"/>
  <c r="BQ7" i="36" s="1"/>
  <c r="AP7" i="36"/>
  <c r="BO7" i="36" s="1"/>
  <c r="AO7" i="36"/>
  <c r="BN7" i="36" s="1"/>
  <c r="AN7" i="36"/>
  <c r="BM7" i="36" s="1"/>
  <c r="AM7" i="36"/>
  <c r="BL7" i="36" s="1"/>
  <c r="AK7" i="36"/>
  <c r="BJ7" i="36" s="1"/>
  <c r="AJ7" i="36"/>
  <c r="BI7" i="36" s="1"/>
  <c r="AI7" i="36"/>
  <c r="BH7" i="36" s="1"/>
  <c r="AH7" i="36"/>
  <c r="BG7" i="36" s="1"/>
  <c r="AF7" i="36"/>
  <c r="BE7" i="36" s="1"/>
  <c r="AE7" i="36"/>
  <c r="BD7" i="36" s="1"/>
  <c r="AD7" i="36"/>
  <c r="BC7" i="36" s="1"/>
  <c r="AC7" i="36"/>
  <c r="BB7" i="36" s="1"/>
  <c r="AZ6" i="36"/>
  <c r="BY6" i="36" s="1"/>
  <c r="AY6" i="36"/>
  <c r="BX6" i="36" s="1"/>
  <c r="AX6" i="36"/>
  <c r="BW6" i="36" s="1"/>
  <c r="AW6" i="36"/>
  <c r="BV6" i="36" s="1"/>
  <c r="AU6" i="36"/>
  <c r="BT6" i="36" s="1"/>
  <c r="AT6" i="36"/>
  <c r="BS6" i="36" s="1"/>
  <c r="AS6" i="36"/>
  <c r="BR6" i="36" s="1"/>
  <c r="AR6" i="36"/>
  <c r="BQ6" i="36" s="1"/>
  <c r="AP6" i="36"/>
  <c r="BO6" i="36" s="1"/>
  <c r="AO6" i="36"/>
  <c r="BN6" i="36" s="1"/>
  <c r="AN6" i="36"/>
  <c r="BM6" i="36" s="1"/>
  <c r="AM6" i="36"/>
  <c r="BL6" i="36" s="1"/>
  <c r="AK6" i="36"/>
  <c r="BJ6" i="36" s="1"/>
  <c r="AJ6" i="36"/>
  <c r="BI6" i="36" s="1"/>
  <c r="AI6" i="36"/>
  <c r="BH6" i="36" s="1"/>
  <c r="AH6" i="36"/>
  <c r="BG6" i="36" s="1"/>
  <c r="AF6" i="36"/>
  <c r="BE6" i="36" s="1"/>
  <c r="AE6" i="36"/>
  <c r="BD6" i="36" s="1"/>
  <c r="AD6" i="36"/>
  <c r="BC6" i="36" s="1"/>
  <c r="AC6" i="36"/>
  <c r="BB6" i="36" s="1"/>
  <c r="AZ21" i="35"/>
  <c r="BY21" i="35" s="1"/>
  <c r="AY21" i="35"/>
  <c r="BX21" i="35" s="1"/>
  <c r="AX21" i="35"/>
  <c r="BW21" i="35" s="1"/>
  <c r="AW21" i="35"/>
  <c r="BV21" i="35" s="1"/>
  <c r="AU21" i="35"/>
  <c r="BT21" i="35" s="1"/>
  <c r="AT21" i="35"/>
  <c r="BS21" i="35" s="1"/>
  <c r="AS21" i="35"/>
  <c r="BR21" i="35" s="1"/>
  <c r="AR21" i="35"/>
  <c r="BQ21" i="35" s="1"/>
  <c r="AP21" i="35"/>
  <c r="BO21" i="35" s="1"/>
  <c r="AO21" i="35"/>
  <c r="BN21" i="35" s="1"/>
  <c r="AN21" i="35"/>
  <c r="BM21" i="35" s="1"/>
  <c r="AM21" i="35"/>
  <c r="BL21" i="35" s="1"/>
  <c r="AK21" i="35"/>
  <c r="BJ21" i="35" s="1"/>
  <c r="AJ21" i="35"/>
  <c r="BI21" i="35" s="1"/>
  <c r="AI21" i="35"/>
  <c r="BH21" i="35" s="1"/>
  <c r="AH21" i="35"/>
  <c r="BG21" i="35" s="1"/>
  <c r="AF21" i="35"/>
  <c r="BE21" i="35" s="1"/>
  <c r="AE21" i="35"/>
  <c r="BD21" i="35" s="1"/>
  <c r="AD21" i="35"/>
  <c r="BC21" i="35" s="1"/>
  <c r="AC21" i="35"/>
  <c r="BB21" i="35" s="1"/>
  <c r="AZ20" i="35"/>
  <c r="BY20" i="35" s="1"/>
  <c r="AY20" i="35"/>
  <c r="BX20" i="35" s="1"/>
  <c r="AX20" i="35"/>
  <c r="BW20" i="35" s="1"/>
  <c r="AW20" i="35"/>
  <c r="BV20" i="35" s="1"/>
  <c r="AU20" i="35"/>
  <c r="BT20" i="35" s="1"/>
  <c r="AT20" i="35"/>
  <c r="BS20" i="35" s="1"/>
  <c r="AS20" i="35"/>
  <c r="BR20" i="35" s="1"/>
  <c r="AR20" i="35"/>
  <c r="BQ20" i="35" s="1"/>
  <c r="AP20" i="35"/>
  <c r="BO20" i="35" s="1"/>
  <c r="AO20" i="35"/>
  <c r="BN20" i="35" s="1"/>
  <c r="AN20" i="35"/>
  <c r="BM20" i="35" s="1"/>
  <c r="AM20" i="35"/>
  <c r="BL20" i="35" s="1"/>
  <c r="AK20" i="35"/>
  <c r="BJ20" i="35" s="1"/>
  <c r="AJ20" i="35"/>
  <c r="BI20" i="35" s="1"/>
  <c r="AI20" i="35"/>
  <c r="BH20" i="35" s="1"/>
  <c r="AH20" i="35"/>
  <c r="BG20" i="35" s="1"/>
  <c r="AF20" i="35"/>
  <c r="BE20" i="35" s="1"/>
  <c r="AE20" i="35"/>
  <c r="BD20" i="35" s="1"/>
  <c r="AD20" i="35"/>
  <c r="BC20" i="35" s="1"/>
  <c r="AC20" i="35"/>
  <c r="BB20" i="35" s="1"/>
  <c r="AZ19" i="35"/>
  <c r="BY19" i="35" s="1"/>
  <c r="AY19" i="35"/>
  <c r="BX19" i="35" s="1"/>
  <c r="AX19" i="35"/>
  <c r="BW19" i="35" s="1"/>
  <c r="AW19" i="35"/>
  <c r="BV19" i="35" s="1"/>
  <c r="AU19" i="35"/>
  <c r="BT19" i="35" s="1"/>
  <c r="AT19" i="35"/>
  <c r="BS19" i="35" s="1"/>
  <c r="AS19" i="35"/>
  <c r="BR19" i="35" s="1"/>
  <c r="AR19" i="35"/>
  <c r="BQ19" i="35" s="1"/>
  <c r="AP19" i="35"/>
  <c r="BO19" i="35" s="1"/>
  <c r="AO19" i="35"/>
  <c r="BN19" i="35" s="1"/>
  <c r="AN19" i="35"/>
  <c r="BM19" i="35" s="1"/>
  <c r="AM19" i="35"/>
  <c r="BL19" i="35" s="1"/>
  <c r="AK19" i="35"/>
  <c r="BJ19" i="35" s="1"/>
  <c r="AJ19" i="35"/>
  <c r="BI19" i="35" s="1"/>
  <c r="AI19" i="35"/>
  <c r="BH19" i="35" s="1"/>
  <c r="AH19" i="35"/>
  <c r="BG19" i="35" s="1"/>
  <c r="AF19" i="35"/>
  <c r="BE19" i="35" s="1"/>
  <c r="AE19" i="35"/>
  <c r="BD19" i="35" s="1"/>
  <c r="AD19" i="35"/>
  <c r="BC19" i="35" s="1"/>
  <c r="AC19" i="35"/>
  <c r="BB19" i="35" s="1"/>
  <c r="AZ18" i="35"/>
  <c r="BY18" i="35" s="1"/>
  <c r="AY18" i="35"/>
  <c r="BX18" i="35" s="1"/>
  <c r="AX18" i="35"/>
  <c r="BW18" i="35" s="1"/>
  <c r="AW18" i="35"/>
  <c r="BV18" i="35" s="1"/>
  <c r="AU18" i="35"/>
  <c r="BT18" i="35" s="1"/>
  <c r="AT18" i="35"/>
  <c r="BS18" i="35" s="1"/>
  <c r="AS18" i="35"/>
  <c r="BR18" i="35" s="1"/>
  <c r="AR18" i="35"/>
  <c r="BQ18" i="35" s="1"/>
  <c r="AP18" i="35"/>
  <c r="BO18" i="35" s="1"/>
  <c r="AO18" i="35"/>
  <c r="BN18" i="35" s="1"/>
  <c r="AN18" i="35"/>
  <c r="BM18" i="35" s="1"/>
  <c r="AM18" i="35"/>
  <c r="BL18" i="35" s="1"/>
  <c r="AK18" i="35"/>
  <c r="BJ18" i="35" s="1"/>
  <c r="AJ18" i="35"/>
  <c r="BI18" i="35" s="1"/>
  <c r="AI18" i="35"/>
  <c r="BH18" i="35" s="1"/>
  <c r="AH18" i="35"/>
  <c r="BG18" i="35" s="1"/>
  <c r="AF18" i="35"/>
  <c r="BE18" i="35" s="1"/>
  <c r="AE18" i="35"/>
  <c r="BD18" i="35" s="1"/>
  <c r="AD18" i="35"/>
  <c r="BC18" i="35" s="1"/>
  <c r="AC18" i="35"/>
  <c r="BB18" i="35" s="1"/>
  <c r="AZ17" i="35"/>
  <c r="BY17" i="35" s="1"/>
  <c r="AY17" i="35"/>
  <c r="BX17" i="35" s="1"/>
  <c r="AX17" i="35"/>
  <c r="BW17" i="35" s="1"/>
  <c r="AW17" i="35"/>
  <c r="BV17" i="35" s="1"/>
  <c r="AU17" i="35"/>
  <c r="BT17" i="35" s="1"/>
  <c r="AT17" i="35"/>
  <c r="BS17" i="35" s="1"/>
  <c r="AS17" i="35"/>
  <c r="BR17" i="35" s="1"/>
  <c r="AR17" i="35"/>
  <c r="BQ17" i="35" s="1"/>
  <c r="AP17" i="35"/>
  <c r="BO17" i="35" s="1"/>
  <c r="AO17" i="35"/>
  <c r="BN17" i="35" s="1"/>
  <c r="AN17" i="35"/>
  <c r="BM17" i="35" s="1"/>
  <c r="AM17" i="35"/>
  <c r="BL17" i="35" s="1"/>
  <c r="AK17" i="35"/>
  <c r="BJ17" i="35" s="1"/>
  <c r="AJ17" i="35"/>
  <c r="BI17" i="35" s="1"/>
  <c r="AI17" i="35"/>
  <c r="BH17" i="35" s="1"/>
  <c r="AH17" i="35"/>
  <c r="BG17" i="35" s="1"/>
  <c r="AF17" i="35"/>
  <c r="BE17" i="35" s="1"/>
  <c r="AE17" i="35"/>
  <c r="BD17" i="35" s="1"/>
  <c r="AD17" i="35"/>
  <c r="BC17" i="35" s="1"/>
  <c r="AC17" i="35"/>
  <c r="BB17" i="35" s="1"/>
  <c r="AZ16" i="35"/>
  <c r="BY16" i="35" s="1"/>
  <c r="AY16" i="35"/>
  <c r="BX16" i="35" s="1"/>
  <c r="AX16" i="35"/>
  <c r="BW16" i="35" s="1"/>
  <c r="AW16" i="35"/>
  <c r="BV16" i="35" s="1"/>
  <c r="AU16" i="35"/>
  <c r="BT16" i="35" s="1"/>
  <c r="AT16" i="35"/>
  <c r="BS16" i="35" s="1"/>
  <c r="AS16" i="35"/>
  <c r="BR16" i="35" s="1"/>
  <c r="AR16" i="35"/>
  <c r="BQ16" i="35" s="1"/>
  <c r="AP16" i="35"/>
  <c r="BO16" i="35" s="1"/>
  <c r="AO16" i="35"/>
  <c r="BN16" i="35" s="1"/>
  <c r="AN16" i="35"/>
  <c r="BM16" i="35" s="1"/>
  <c r="AM16" i="35"/>
  <c r="BL16" i="35" s="1"/>
  <c r="AK16" i="35"/>
  <c r="BJ16" i="35" s="1"/>
  <c r="AJ16" i="35"/>
  <c r="BI16" i="35" s="1"/>
  <c r="AI16" i="35"/>
  <c r="BH16" i="35" s="1"/>
  <c r="AH16" i="35"/>
  <c r="BG16" i="35" s="1"/>
  <c r="AF16" i="35"/>
  <c r="BE16" i="35" s="1"/>
  <c r="AE16" i="35"/>
  <c r="BD16" i="35" s="1"/>
  <c r="AD16" i="35"/>
  <c r="BC16" i="35" s="1"/>
  <c r="AC16" i="35"/>
  <c r="BB16" i="35" s="1"/>
  <c r="AZ15" i="35"/>
  <c r="BY15" i="35" s="1"/>
  <c r="AY15" i="35"/>
  <c r="BX15" i="35" s="1"/>
  <c r="AX15" i="35"/>
  <c r="BW15" i="35" s="1"/>
  <c r="AW15" i="35"/>
  <c r="BV15" i="35" s="1"/>
  <c r="AU15" i="35"/>
  <c r="BT15" i="35" s="1"/>
  <c r="AT15" i="35"/>
  <c r="BS15" i="35" s="1"/>
  <c r="AS15" i="35"/>
  <c r="BR15" i="35" s="1"/>
  <c r="AR15" i="35"/>
  <c r="BQ15" i="35" s="1"/>
  <c r="AP15" i="35"/>
  <c r="BO15" i="35" s="1"/>
  <c r="AO15" i="35"/>
  <c r="BN15" i="35" s="1"/>
  <c r="AN15" i="35"/>
  <c r="BM15" i="35" s="1"/>
  <c r="AM15" i="35"/>
  <c r="BL15" i="35" s="1"/>
  <c r="AK15" i="35"/>
  <c r="BJ15" i="35" s="1"/>
  <c r="AJ15" i="35"/>
  <c r="BI15" i="35" s="1"/>
  <c r="AI15" i="35"/>
  <c r="BH15" i="35" s="1"/>
  <c r="AH15" i="35"/>
  <c r="BG15" i="35" s="1"/>
  <c r="AF15" i="35"/>
  <c r="BE15" i="35" s="1"/>
  <c r="AE15" i="35"/>
  <c r="BD15" i="35" s="1"/>
  <c r="AD15" i="35"/>
  <c r="BC15" i="35" s="1"/>
  <c r="AC15" i="35"/>
  <c r="BB15" i="35" s="1"/>
  <c r="AZ12" i="35"/>
  <c r="BY12" i="35" s="1"/>
  <c r="AY12" i="35"/>
  <c r="BX12" i="35" s="1"/>
  <c r="AX12" i="35"/>
  <c r="BW12" i="35" s="1"/>
  <c r="AW12" i="35"/>
  <c r="BV12" i="35" s="1"/>
  <c r="AU12" i="35"/>
  <c r="BT12" i="35" s="1"/>
  <c r="AT12" i="35"/>
  <c r="BS12" i="35" s="1"/>
  <c r="AS12" i="35"/>
  <c r="BR12" i="35" s="1"/>
  <c r="AR12" i="35"/>
  <c r="BQ12" i="35" s="1"/>
  <c r="AP12" i="35"/>
  <c r="BO12" i="35" s="1"/>
  <c r="AO12" i="35"/>
  <c r="BN12" i="35" s="1"/>
  <c r="AN12" i="35"/>
  <c r="BM12" i="35" s="1"/>
  <c r="AM12" i="35"/>
  <c r="BL12" i="35" s="1"/>
  <c r="AK12" i="35"/>
  <c r="BJ12" i="35" s="1"/>
  <c r="AJ12" i="35"/>
  <c r="BI12" i="35" s="1"/>
  <c r="AI12" i="35"/>
  <c r="BH12" i="35" s="1"/>
  <c r="AH12" i="35"/>
  <c r="BG12" i="35" s="1"/>
  <c r="AF12" i="35"/>
  <c r="BE12" i="35" s="1"/>
  <c r="AE12" i="35"/>
  <c r="BD12" i="35" s="1"/>
  <c r="AD12" i="35"/>
  <c r="BC12" i="35" s="1"/>
  <c r="AC12" i="35"/>
  <c r="BB12" i="35" s="1"/>
  <c r="AZ11" i="35"/>
  <c r="BY11" i="35" s="1"/>
  <c r="AY11" i="35"/>
  <c r="BX11" i="35" s="1"/>
  <c r="AX11" i="35"/>
  <c r="BW11" i="35" s="1"/>
  <c r="AW11" i="35"/>
  <c r="BV11" i="35" s="1"/>
  <c r="AU11" i="35"/>
  <c r="BT11" i="35" s="1"/>
  <c r="AT11" i="35"/>
  <c r="BS11" i="35" s="1"/>
  <c r="AS11" i="35"/>
  <c r="BR11" i="35" s="1"/>
  <c r="AR11" i="35"/>
  <c r="BQ11" i="35" s="1"/>
  <c r="AP11" i="35"/>
  <c r="BO11" i="35" s="1"/>
  <c r="AO11" i="35"/>
  <c r="BN11" i="35" s="1"/>
  <c r="AN11" i="35"/>
  <c r="BM11" i="35" s="1"/>
  <c r="AM11" i="35"/>
  <c r="BL11" i="35" s="1"/>
  <c r="AK11" i="35"/>
  <c r="BJ11" i="35" s="1"/>
  <c r="AJ11" i="35"/>
  <c r="BI11" i="35" s="1"/>
  <c r="AI11" i="35"/>
  <c r="BH11" i="35" s="1"/>
  <c r="AH11" i="35"/>
  <c r="BG11" i="35" s="1"/>
  <c r="AF11" i="35"/>
  <c r="BE11" i="35" s="1"/>
  <c r="AE11" i="35"/>
  <c r="BD11" i="35" s="1"/>
  <c r="AD11" i="35"/>
  <c r="BC11" i="35" s="1"/>
  <c r="AC11" i="35"/>
  <c r="BB11" i="35" s="1"/>
  <c r="AZ10" i="35"/>
  <c r="BY10" i="35" s="1"/>
  <c r="AY10" i="35"/>
  <c r="BX10" i="35" s="1"/>
  <c r="AX10" i="35"/>
  <c r="BW10" i="35" s="1"/>
  <c r="AW10" i="35"/>
  <c r="BV10" i="35" s="1"/>
  <c r="AU10" i="35"/>
  <c r="BT10" i="35" s="1"/>
  <c r="AT10" i="35"/>
  <c r="BS10" i="35" s="1"/>
  <c r="AS10" i="35"/>
  <c r="BR10" i="35" s="1"/>
  <c r="AR10" i="35"/>
  <c r="BQ10" i="35" s="1"/>
  <c r="AP10" i="35"/>
  <c r="BO10" i="35" s="1"/>
  <c r="AO10" i="35"/>
  <c r="BN10" i="35" s="1"/>
  <c r="AN10" i="35"/>
  <c r="BM10" i="35" s="1"/>
  <c r="AM10" i="35"/>
  <c r="BL10" i="35" s="1"/>
  <c r="AK10" i="35"/>
  <c r="BJ10" i="35" s="1"/>
  <c r="AJ10" i="35"/>
  <c r="BI10" i="35" s="1"/>
  <c r="AI10" i="35"/>
  <c r="BH10" i="35" s="1"/>
  <c r="AH10" i="35"/>
  <c r="BG10" i="35" s="1"/>
  <c r="AF10" i="35"/>
  <c r="BE10" i="35" s="1"/>
  <c r="AE10" i="35"/>
  <c r="BD10" i="35" s="1"/>
  <c r="AD10" i="35"/>
  <c r="BC10" i="35" s="1"/>
  <c r="AC10" i="35"/>
  <c r="BB10" i="35" s="1"/>
  <c r="AZ9" i="35"/>
  <c r="BY9" i="35" s="1"/>
  <c r="AY9" i="35"/>
  <c r="BX9" i="35" s="1"/>
  <c r="AX9" i="35"/>
  <c r="BW9" i="35" s="1"/>
  <c r="AW9" i="35"/>
  <c r="BV9" i="35" s="1"/>
  <c r="AU9" i="35"/>
  <c r="BT9" i="35" s="1"/>
  <c r="AT9" i="35"/>
  <c r="BS9" i="35" s="1"/>
  <c r="AS9" i="35"/>
  <c r="BR9" i="35" s="1"/>
  <c r="AR9" i="35"/>
  <c r="BQ9" i="35" s="1"/>
  <c r="AP9" i="35"/>
  <c r="BO9" i="35" s="1"/>
  <c r="AO9" i="35"/>
  <c r="BN9" i="35" s="1"/>
  <c r="AN9" i="35"/>
  <c r="BM9" i="35" s="1"/>
  <c r="AM9" i="35"/>
  <c r="BL9" i="35" s="1"/>
  <c r="AK9" i="35"/>
  <c r="BJ9" i="35" s="1"/>
  <c r="AJ9" i="35"/>
  <c r="BI9" i="35" s="1"/>
  <c r="AI9" i="35"/>
  <c r="BH9" i="35" s="1"/>
  <c r="AH9" i="35"/>
  <c r="BG9" i="35" s="1"/>
  <c r="AF9" i="35"/>
  <c r="BE9" i="35" s="1"/>
  <c r="AE9" i="35"/>
  <c r="BD9" i="35" s="1"/>
  <c r="AD9" i="35"/>
  <c r="BC9" i="35" s="1"/>
  <c r="AC9" i="35"/>
  <c r="BB9" i="35" s="1"/>
  <c r="AZ8" i="35"/>
  <c r="BY8" i="35" s="1"/>
  <c r="AY8" i="35"/>
  <c r="BX8" i="35" s="1"/>
  <c r="AX8" i="35"/>
  <c r="BW8" i="35" s="1"/>
  <c r="AW8" i="35"/>
  <c r="BV8" i="35" s="1"/>
  <c r="AU8" i="35"/>
  <c r="BT8" i="35" s="1"/>
  <c r="AT8" i="35"/>
  <c r="BS8" i="35" s="1"/>
  <c r="AS8" i="35"/>
  <c r="BR8" i="35" s="1"/>
  <c r="AR8" i="35"/>
  <c r="BQ8" i="35" s="1"/>
  <c r="AP8" i="35"/>
  <c r="BO8" i="35" s="1"/>
  <c r="AO8" i="35"/>
  <c r="BN8" i="35" s="1"/>
  <c r="AN8" i="35"/>
  <c r="BM8" i="35" s="1"/>
  <c r="AM8" i="35"/>
  <c r="BL8" i="35" s="1"/>
  <c r="AK8" i="35"/>
  <c r="BJ8" i="35" s="1"/>
  <c r="AJ8" i="35"/>
  <c r="BI8" i="35" s="1"/>
  <c r="AI8" i="35"/>
  <c r="BH8" i="35" s="1"/>
  <c r="AH8" i="35"/>
  <c r="BG8" i="35" s="1"/>
  <c r="AF8" i="35"/>
  <c r="BE8" i="35" s="1"/>
  <c r="AE8" i="35"/>
  <c r="BD8" i="35" s="1"/>
  <c r="AD8" i="35"/>
  <c r="BC8" i="35" s="1"/>
  <c r="AC8" i="35"/>
  <c r="BB8" i="35" s="1"/>
  <c r="AZ7" i="35"/>
  <c r="BY7" i="35" s="1"/>
  <c r="AY7" i="35"/>
  <c r="BX7" i="35" s="1"/>
  <c r="AX7" i="35"/>
  <c r="BW7" i="35" s="1"/>
  <c r="AW7" i="35"/>
  <c r="BV7" i="35" s="1"/>
  <c r="AU7" i="35"/>
  <c r="BT7" i="35" s="1"/>
  <c r="AT7" i="35"/>
  <c r="BS7" i="35" s="1"/>
  <c r="AS7" i="35"/>
  <c r="BR7" i="35" s="1"/>
  <c r="AR7" i="35"/>
  <c r="BQ7" i="35" s="1"/>
  <c r="AP7" i="35"/>
  <c r="BO7" i="35" s="1"/>
  <c r="AO7" i="35"/>
  <c r="BN7" i="35" s="1"/>
  <c r="AN7" i="35"/>
  <c r="BM7" i="35" s="1"/>
  <c r="AM7" i="35"/>
  <c r="BL7" i="35" s="1"/>
  <c r="AK7" i="35"/>
  <c r="BJ7" i="35" s="1"/>
  <c r="AJ7" i="35"/>
  <c r="BI7" i="35" s="1"/>
  <c r="AI7" i="35"/>
  <c r="BH7" i="35" s="1"/>
  <c r="AH7" i="35"/>
  <c r="BG7" i="35" s="1"/>
  <c r="AF7" i="35"/>
  <c r="BE7" i="35" s="1"/>
  <c r="AE7" i="35"/>
  <c r="BD7" i="35" s="1"/>
  <c r="AD7" i="35"/>
  <c r="BC7" i="35" s="1"/>
  <c r="AC7" i="35"/>
  <c r="BB7" i="35" s="1"/>
  <c r="AZ6" i="35"/>
  <c r="BY6" i="35" s="1"/>
  <c r="AY6" i="35"/>
  <c r="BX6" i="35" s="1"/>
  <c r="AX6" i="35"/>
  <c r="BW6" i="35" s="1"/>
  <c r="AW6" i="35"/>
  <c r="BV6" i="35" s="1"/>
  <c r="AU6" i="35"/>
  <c r="BT6" i="35" s="1"/>
  <c r="AT6" i="35"/>
  <c r="BS6" i="35" s="1"/>
  <c r="AS6" i="35"/>
  <c r="BR6" i="35" s="1"/>
  <c r="AR6" i="35"/>
  <c r="BQ6" i="35" s="1"/>
  <c r="AP6" i="35"/>
  <c r="BO6" i="35" s="1"/>
  <c r="AO6" i="35"/>
  <c r="BN6" i="35" s="1"/>
  <c r="AN6" i="35"/>
  <c r="BM6" i="35" s="1"/>
  <c r="AM6" i="35"/>
  <c r="BL6" i="35" s="1"/>
  <c r="AK6" i="35"/>
  <c r="BJ6" i="35" s="1"/>
  <c r="AJ6" i="35"/>
  <c r="BI6" i="35" s="1"/>
  <c r="AI6" i="35"/>
  <c r="BH6" i="35" s="1"/>
  <c r="AH6" i="35"/>
  <c r="BG6" i="35" s="1"/>
  <c r="AF6" i="35"/>
  <c r="BE6" i="35" s="1"/>
  <c r="AE6" i="35"/>
  <c r="BD6" i="35" s="1"/>
  <c r="AD6" i="35"/>
  <c r="BC6" i="35" s="1"/>
  <c r="AC6" i="35"/>
  <c r="BB6" i="35" s="1"/>
  <c r="AZ21" i="34"/>
  <c r="BY21" i="34" s="1"/>
  <c r="AY21" i="34"/>
  <c r="BX21" i="34" s="1"/>
  <c r="AX21" i="34"/>
  <c r="BW21" i="34" s="1"/>
  <c r="AW21" i="34"/>
  <c r="BV21" i="34" s="1"/>
  <c r="AU21" i="34"/>
  <c r="BT21" i="34" s="1"/>
  <c r="AT21" i="34"/>
  <c r="BS21" i="34" s="1"/>
  <c r="AS21" i="34"/>
  <c r="BR21" i="34" s="1"/>
  <c r="AR21" i="34"/>
  <c r="BQ21" i="34" s="1"/>
  <c r="AP21" i="34"/>
  <c r="BO21" i="34" s="1"/>
  <c r="AO21" i="34"/>
  <c r="BN21" i="34" s="1"/>
  <c r="AN21" i="34"/>
  <c r="BM21" i="34" s="1"/>
  <c r="AM21" i="34"/>
  <c r="BL21" i="34" s="1"/>
  <c r="AK21" i="34"/>
  <c r="BJ21" i="34" s="1"/>
  <c r="AJ21" i="34"/>
  <c r="BI21" i="34" s="1"/>
  <c r="AI21" i="34"/>
  <c r="BH21" i="34" s="1"/>
  <c r="AH21" i="34"/>
  <c r="BG21" i="34" s="1"/>
  <c r="AF21" i="34"/>
  <c r="BE21" i="34" s="1"/>
  <c r="AE21" i="34"/>
  <c r="BD21" i="34" s="1"/>
  <c r="AD21" i="34"/>
  <c r="BC21" i="34" s="1"/>
  <c r="AC21" i="34"/>
  <c r="BB21" i="34" s="1"/>
  <c r="AZ20" i="34"/>
  <c r="BY20" i="34" s="1"/>
  <c r="AY20" i="34"/>
  <c r="BX20" i="34" s="1"/>
  <c r="AX20" i="34"/>
  <c r="BW20" i="34" s="1"/>
  <c r="AW20" i="34"/>
  <c r="BV20" i="34" s="1"/>
  <c r="AU20" i="34"/>
  <c r="BT20" i="34" s="1"/>
  <c r="AT20" i="34"/>
  <c r="BS20" i="34" s="1"/>
  <c r="AS20" i="34"/>
  <c r="BR20" i="34" s="1"/>
  <c r="AR20" i="34"/>
  <c r="BQ20" i="34" s="1"/>
  <c r="AP20" i="34"/>
  <c r="BO20" i="34" s="1"/>
  <c r="AO20" i="34"/>
  <c r="BN20" i="34" s="1"/>
  <c r="AN20" i="34"/>
  <c r="BM20" i="34" s="1"/>
  <c r="AM20" i="34"/>
  <c r="BL20" i="34" s="1"/>
  <c r="AK20" i="34"/>
  <c r="BJ20" i="34" s="1"/>
  <c r="AJ20" i="34"/>
  <c r="BI20" i="34" s="1"/>
  <c r="AI20" i="34"/>
  <c r="BH20" i="34" s="1"/>
  <c r="AH20" i="34"/>
  <c r="BG20" i="34" s="1"/>
  <c r="AF20" i="34"/>
  <c r="BE20" i="34" s="1"/>
  <c r="AE20" i="34"/>
  <c r="BD20" i="34" s="1"/>
  <c r="AD20" i="34"/>
  <c r="BC20" i="34" s="1"/>
  <c r="AC20" i="34"/>
  <c r="BB20" i="34" s="1"/>
  <c r="AZ19" i="34"/>
  <c r="BY19" i="34" s="1"/>
  <c r="AY19" i="34"/>
  <c r="BX19" i="34" s="1"/>
  <c r="AX19" i="34"/>
  <c r="BW19" i="34" s="1"/>
  <c r="AW19" i="34"/>
  <c r="BV19" i="34" s="1"/>
  <c r="AU19" i="34"/>
  <c r="BT19" i="34" s="1"/>
  <c r="AT19" i="34"/>
  <c r="BS19" i="34" s="1"/>
  <c r="AS19" i="34"/>
  <c r="BR19" i="34" s="1"/>
  <c r="AR19" i="34"/>
  <c r="BQ19" i="34" s="1"/>
  <c r="AP19" i="34"/>
  <c r="BO19" i="34" s="1"/>
  <c r="AO19" i="34"/>
  <c r="BN19" i="34" s="1"/>
  <c r="AN19" i="34"/>
  <c r="BM19" i="34" s="1"/>
  <c r="AM19" i="34"/>
  <c r="BL19" i="34" s="1"/>
  <c r="AK19" i="34"/>
  <c r="BJ19" i="34" s="1"/>
  <c r="AJ19" i="34"/>
  <c r="BI19" i="34" s="1"/>
  <c r="AI19" i="34"/>
  <c r="BH19" i="34" s="1"/>
  <c r="AH19" i="34"/>
  <c r="BG19" i="34" s="1"/>
  <c r="AF19" i="34"/>
  <c r="BE19" i="34" s="1"/>
  <c r="AE19" i="34"/>
  <c r="BD19" i="34" s="1"/>
  <c r="AD19" i="34"/>
  <c r="BC19" i="34" s="1"/>
  <c r="AC19" i="34"/>
  <c r="BB19" i="34" s="1"/>
  <c r="AZ18" i="34"/>
  <c r="BY18" i="34" s="1"/>
  <c r="AY18" i="34"/>
  <c r="BX18" i="34" s="1"/>
  <c r="AX18" i="34"/>
  <c r="BW18" i="34" s="1"/>
  <c r="AW18" i="34"/>
  <c r="BV18" i="34" s="1"/>
  <c r="AU18" i="34"/>
  <c r="BT18" i="34" s="1"/>
  <c r="AT18" i="34"/>
  <c r="BS18" i="34" s="1"/>
  <c r="AS18" i="34"/>
  <c r="BR18" i="34" s="1"/>
  <c r="AR18" i="34"/>
  <c r="BQ18" i="34" s="1"/>
  <c r="AP18" i="34"/>
  <c r="BO18" i="34" s="1"/>
  <c r="AO18" i="34"/>
  <c r="BN18" i="34" s="1"/>
  <c r="AN18" i="34"/>
  <c r="BM18" i="34" s="1"/>
  <c r="AM18" i="34"/>
  <c r="BL18" i="34" s="1"/>
  <c r="AK18" i="34"/>
  <c r="BJ18" i="34" s="1"/>
  <c r="AJ18" i="34"/>
  <c r="BI18" i="34" s="1"/>
  <c r="AI18" i="34"/>
  <c r="BH18" i="34" s="1"/>
  <c r="AH18" i="34"/>
  <c r="BG18" i="34" s="1"/>
  <c r="AF18" i="34"/>
  <c r="BE18" i="34" s="1"/>
  <c r="AE18" i="34"/>
  <c r="BD18" i="34" s="1"/>
  <c r="AD18" i="34"/>
  <c r="BC18" i="34" s="1"/>
  <c r="AC18" i="34"/>
  <c r="BB18" i="34" s="1"/>
  <c r="AZ17" i="34"/>
  <c r="BY17" i="34" s="1"/>
  <c r="AY17" i="34"/>
  <c r="BX17" i="34" s="1"/>
  <c r="AX17" i="34"/>
  <c r="BW17" i="34" s="1"/>
  <c r="AW17" i="34"/>
  <c r="BV17" i="34" s="1"/>
  <c r="AU17" i="34"/>
  <c r="BT17" i="34" s="1"/>
  <c r="AT17" i="34"/>
  <c r="BS17" i="34" s="1"/>
  <c r="AS17" i="34"/>
  <c r="BR17" i="34" s="1"/>
  <c r="AR17" i="34"/>
  <c r="BQ17" i="34" s="1"/>
  <c r="AP17" i="34"/>
  <c r="BO17" i="34" s="1"/>
  <c r="AO17" i="34"/>
  <c r="BN17" i="34" s="1"/>
  <c r="AN17" i="34"/>
  <c r="BM17" i="34" s="1"/>
  <c r="AM17" i="34"/>
  <c r="BL17" i="34" s="1"/>
  <c r="AK17" i="34"/>
  <c r="BJ17" i="34" s="1"/>
  <c r="AJ17" i="34"/>
  <c r="BI17" i="34" s="1"/>
  <c r="AI17" i="34"/>
  <c r="BH17" i="34" s="1"/>
  <c r="AH17" i="34"/>
  <c r="BG17" i="34" s="1"/>
  <c r="AF17" i="34"/>
  <c r="BE17" i="34" s="1"/>
  <c r="AE17" i="34"/>
  <c r="BD17" i="34" s="1"/>
  <c r="AD17" i="34"/>
  <c r="BC17" i="34" s="1"/>
  <c r="AC17" i="34"/>
  <c r="BB17" i="34" s="1"/>
  <c r="AZ16" i="34"/>
  <c r="BY16" i="34" s="1"/>
  <c r="AY16" i="34"/>
  <c r="BX16" i="34" s="1"/>
  <c r="AX16" i="34"/>
  <c r="BW16" i="34" s="1"/>
  <c r="AW16" i="34"/>
  <c r="BV16" i="34" s="1"/>
  <c r="AU16" i="34"/>
  <c r="BT16" i="34" s="1"/>
  <c r="AT16" i="34"/>
  <c r="BS16" i="34" s="1"/>
  <c r="AS16" i="34"/>
  <c r="BR16" i="34" s="1"/>
  <c r="AR16" i="34"/>
  <c r="BQ16" i="34" s="1"/>
  <c r="AP16" i="34"/>
  <c r="BO16" i="34" s="1"/>
  <c r="AO16" i="34"/>
  <c r="BN16" i="34" s="1"/>
  <c r="AN16" i="34"/>
  <c r="BM16" i="34" s="1"/>
  <c r="AM16" i="34"/>
  <c r="BL16" i="34" s="1"/>
  <c r="AK16" i="34"/>
  <c r="BJ16" i="34" s="1"/>
  <c r="AJ16" i="34"/>
  <c r="BI16" i="34" s="1"/>
  <c r="AI16" i="34"/>
  <c r="BH16" i="34" s="1"/>
  <c r="AH16" i="34"/>
  <c r="BG16" i="34" s="1"/>
  <c r="AF16" i="34"/>
  <c r="BE16" i="34" s="1"/>
  <c r="AE16" i="34"/>
  <c r="BD16" i="34" s="1"/>
  <c r="AD16" i="34"/>
  <c r="BC16" i="34" s="1"/>
  <c r="AC16" i="34"/>
  <c r="BB16" i="34" s="1"/>
  <c r="AZ15" i="34"/>
  <c r="BY15" i="34" s="1"/>
  <c r="AY15" i="34"/>
  <c r="BX15" i="34" s="1"/>
  <c r="AX15" i="34"/>
  <c r="BW15" i="34" s="1"/>
  <c r="AW15" i="34"/>
  <c r="BV15" i="34" s="1"/>
  <c r="AU15" i="34"/>
  <c r="BT15" i="34" s="1"/>
  <c r="AT15" i="34"/>
  <c r="BS15" i="34" s="1"/>
  <c r="AS15" i="34"/>
  <c r="BR15" i="34" s="1"/>
  <c r="AR15" i="34"/>
  <c r="BQ15" i="34" s="1"/>
  <c r="AP15" i="34"/>
  <c r="BO15" i="34" s="1"/>
  <c r="AO15" i="34"/>
  <c r="BN15" i="34" s="1"/>
  <c r="AN15" i="34"/>
  <c r="BM15" i="34" s="1"/>
  <c r="AM15" i="34"/>
  <c r="BL15" i="34" s="1"/>
  <c r="AK15" i="34"/>
  <c r="BJ15" i="34" s="1"/>
  <c r="AJ15" i="34"/>
  <c r="BI15" i="34" s="1"/>
  <c r="AI15" i="34"/>
  <c r="BH15" i="34" s="1"/>
  <c r="AH15" i="34"/>
  <c r="BG15" i="34" s="1"/>
  <c r="AF15" i="34"/>
  <c r="BE15" i="34" s="1"/>
  <c r="AE15" i="34"/>
  <c r="BD15" i="34" s="1"/>
  <c r="AD15" i="34"/>
  <c r="BC15" i="34" s="1"/>
  <c r="AC15" i="34"/>
  <c r="BB15" i="34" s="1"/>
  <c r="AZ12" i="34"/>
  <c r="BY12" i="34" s="1"/>
  <c r="AY12" i="34"/>
  <c r="BX12" i="34" s="1"/>
  <c r="AX12" i="34"/>
  <c r="BW12" i="34" s="1"/>
  <c r="AW12" i="34"/>
  <c r="BV12" i="34" s="1"/>
  <c r="AU12" i="34"/>
  <c r="BT12" i="34" s="1"/>
  <c r="AT12" i="34"/>
  <c r="BS12" i="34" s="1"/>
  <c r="AS12" i="34"/>
  <c r="BR12" i="34" s="1"/>
  <c r="AR12" i="34"/>
  <c r="BQ12" i="34" s="1"/>
  <c r="AP12" i="34"/>
  <c r="BO12" i="34" s="1"/>
  <c r="AO12" i="34"/>
  <c r="BN12" i="34" s="1"/>
  <c r="AN12" i="34"/>
  <c r="BM12" i="34" s="1"/>
  <c r="AM12" i="34"/>
  <c r="BL12" i="34" s="1"/>
  <c r="AK12" i="34"/>
  <c r="BJ12" i="34" s="1"/>
  <c r="AJ12" i="34"/>
  <c r="BI12" i="34" s="1"/>
  <c r="AI12" i="34"/>
  <c r="BH12" i="34" s="1"/>
  <c r="AH12" i="34"/>
  <c r="BG12" i="34" s="1"/>
  <c r="AF12" i="34"/>
  <c r="BE12" i="34" s="1"/>
  <c r="AE12" i="34"/>
  <c r="BD12" i="34" s="1"/>
  <c r="AD12" i="34"/>
  <c r="BC12" i="34" s="1"/>
  <c r="AC12" i="34"/>
  <c r="BB12" i="34" s="1"/>
  <c r="AZ11" i="34"/>
  <c r="BY11" i="34" s="1"/>
  <c r="AY11" i="34"/>
  <c r="BX11" i="34" s="1"/>
  <c r="AX11" i="34"/>
  <c r="BW11" i="34" s="1"/>
  <c r="AW11" i="34"/>
  <c r="BV11" i="34" s="1"/>
  <c r="AU11" i="34"/>
  <c r="BT11" i="34" s="1"/>
  <c r="AT11" i="34"/>
  <c r="BS11" i="34" s="1"/>
  <c r="AS11" i="34"/>
  <c r="BR11" i="34" s="1"/>
  <c r="AR11" i="34"/>
  <c r="BQ11" i="34" s="1"/>
  <c r="AP11" i="34"/>
  <c r="BO11" i="34" s="1"/>
  <c r="AO11" i="34"/>
  <c r="BN11" i="34" s="1"/>
  <c r="AN11" i="34"/>
  <c r="BM11" i="34" s="1"/>
  <c r="AM11" i="34"/>
  <c r="BL11" i="34" s="1"/>
  <c r="AK11" i="34"/>
  <c r="BJ11" i="34" s="1"/>
  <c r="AJ11" i="34"/>
  <c r="BI11" i="34" s="1"/>
  <c r="AI11" i="34"/>
  <c r="BH11" i="34" s="1"/>
  <c r="AH11" i="34"/>
  <c r="BG11" i="34" s="1"/>
  <c r="AF11" i="34"/>
  <c r="BE11" i="34" s="1"/>
  <c r="AE11" i="34"/>
  <c r="BD11" i="34" s="1"/>
  <c r="AD11" i="34"/>
  <c r="BC11" i="34" s="1"/>
  <c r="AC11" i="34"/>
  <c r="BB11" i="34" s="1"/>
  <c r="AZ10" i="34"/>
  <c r="BY10" i="34" s="1"/>
  <c r="AY10" i="34"/>
  <c r="BX10" i="34" s="1"/>
  <c r="AX10" i="34"/>
  <c r="BW10" i="34" s="1"/>
  <c r="AW10" i="34"/>
  <c r="BV10" i="34" s="1"/>
  <c r="AU10" i="34"/>
  <c r="BT10" i="34" s="1"/>
  <c r="AT10" i="34"/>
  <c r="BS10" i="34" s="1"/>
  <c r="AS10" i="34"/>
  <c r="BR10" i="34" s="1"/>
  <c r="AR10" i="34"/>
  <c r="BQ10" i="34" s="1"/>
  <c r="AP10" i="34"/>
  <c r="BO10" i="34" s="1"/>
  <c r="AO10" i="34"/>
  <c r="BN10" i="34" s="1"/>
  <c r="AN10" i="34"/>
  <c r="BM10" i="34" s="1"/>
  <c r="AM10" i="34"/>
  <c r="BL10" i="34" s="1"/>
  <c r="AK10" i="34"/>
  <c r="BJ10" i="34" s="1"/>
  <c r="AJ10" i="34"/>
  <c r="BI10" i="34" s="1"/>
  <c r="AI10" i="34"/>
  <c r="BH10" i="34" s="1"/>
  <c r="AH10" i="34"/>
  <c r="BG10" i="34" s="1"/>
  <c r="AF10" i="34"/>
  <c r="BE10" i="34" s="1"/>
  <c r="AE10" i="34"/>
  <c r="BD10" i="34" s="1"/>
  <c r="AD10" i="34"/>
  <c r="BC10" i="34" s="1"/>
  <c r="AC10" i="34"/>
  <c r="BB10" i="34" s="1"/>
  <c r="AZ9" i="34"/>
  <c r="BY9" i="34" s="1"/>
  <c r="AY9" i="34"/>
  <c r="BX9" i="34" s="1"/>
  <c r="AX9" i="34"/>
  <c r="BW9" i="34" s="1"/>
  <c r="AW9" i="34"/>
  <c r="BV9" i="34" s="1"/>
  <c r="AU9" i="34"/>
  <c r="BT9" i="34" s="1"/>
  <c r="AT9" i="34"/>
  <c r="BS9" i="34" s="1"/>
  <c r="AS9" i="34"/>
  <c r="BR9" i="34" s="1"/>
  <c r="AR9" i="34"/>
  <c r="BQ9" i="34" s="1"/>
  <c r="AP9" i="34"/>
  <c r="BO9" i="34" s="1"/>
  <c r="AO9" i="34"/>
  <c r="BN9" i="34" s="1"/>
  <c r="AN9" i="34"/>
  <c r="BM9" i="34" s="1"/>
  <c r="AM9" i="34"/>
  <c r="BL9" i="34" s="1"/>
  <c r="AK9" i="34"/>
  <c r="BJ9" i="34" s="1"/>
  <c r="AJ9" i="34"/>
  <c r="BI9" i="34" s="1"/>
  <c r="AI9" i="34"/>
  <c r="BH9" i="34" s="1"/>
  <c r="AH9" i="34"/>
  <c r="BG9" i="34" s="1"/>
  <c r="AF9" i="34"/>
  <c r="BE9" i="34" s="1"/>
  <c r="AE9" i="34"/>
  <c r="BD9" i="34" s="1"/>
  <c r="AD9" i="34"/>
  <c r="BC9" i="34" s="1"/>
  <c r="AC9" i="34"/>
  <c r="BB9" i="34" s="1"/>
  <c r="AZ8" i="34"/>
  <c r="BY8" i="34" s="1"/>
  <c r="AY8" i="34"/>
  <c r="BX8" i="34" s="1"/>
  <c r="AX8" i="34"/>
  <c r="BW8" i="34" s="1"/>
  <c r="AW8" i="34"/>
  <c r="BV8" i="34" s="1"/>
  <c r="AU8" i="34"/>
  <c r="BT8" i="34" s="1"/>
  <c r="AT8" i="34"/>
  <c r="BS8" i="34" s="1"/>
  <c r="AS8" i="34"/>
  <c r="BR8" i="34" s="1"/>
  <c r="AR8" i="34"/>
  <c r="BQ8" i="34" s="1"/>
  <c r="AP8" i="34"/>
  <c r="BO8" i="34" s="1"/>
  <c r="AO8" i="34"/>
  <c r="BN8" i="34" s="1"/>
  <c r="AN8" i="34"/>
  <c r="BM8" i="34" s="1"/>
  <c r="AM8" i="34"/>
  <c r="BL8" i="34" s="1"/>
  <c r="AK8" i="34"/>
  <c r="BJ8" i="34" s="1"/>
  <c r="AJ8" i="34"/>
  <c r="BI8" i="34" s="1"/>
  <c r="AI8" i="34"/>
  <c r="BH8" i="34" s="1"/>
  <c r="AH8" i="34"/>
  <c r="BG8" i="34" s="1"/>
  <c r="AF8" i="34"/>
  <c r="BE8" i="34" s="1"/>
  <c r="AE8" i="34"/>
  <c r="BD8" i="34" s="1"/>
  <c r="AD8" i="34"/>
  <c r="BC8" i="34" s="1"/>
  <c r="AC8" i="34"/>
  <c r="BB8" i="34" s="1"/>
  <c r="AZ7" i="34"/>
  <c r="BY7" i="34" s="1"/>
  <c r="AY7" i="34"/>
  <c r="BX7" i="34" s="1"/>
  <c r="AX7" i="34"/>
  <c r="BW7" i="34" s="1"/>
  <c r="AW7" i="34"/>
  <c r="BV7" i="34" s="1"/>
  <c r="AU7" i="34"/>
  <c r="BT7" i="34" s="1"/>
  <c r="AT7" i="34"/>
  <c r="BS7" i="34" s="1"/>
  <c r="AS7" i="34"/>
  <c r="BR7" i="34" s="1"/>
  <c r="AR7" i="34"/>
  <c r="BQ7" i="34" s="1"/>
  <c r="AP7" i="34"/>
  <c r="BO7" i="34" s="1"/>
  <c r="AO7" i="34"/>
  <c r="BN7" i="34" s="1"/>
  <c r="AN7" i="34"/>
  <c r="BM7" i="34" s="1"/>
  <c r="AM7" i="34"/>
  <c r="BL7" i="34" s="1"/>
  <c r="AK7" i="34"/>
  <c r="BJ7" i="34" s="1"/>
  <c r="AJ7" i="34"/>
  <c r="BI7" i="34" s="1"/>
  <c r="AI7" i="34"/>
  <c r="BH7" i="34" s="1"/>
  <c r="AH7" i="34"/>
  <c r="BG7" i="34" s="1"/>
  <c r="AF7" i="34"/>
  <c r="BE7" i="34" s="1"/>
  <c r="AE7" i="34"/>
  <c r="BD7" i="34" s="1"/>
  <c r="AD7" i="34"/>
  <c r="BC7" i="34" s="1"/>
  <c r="AC7" i="34"/>
  <c r="BB7" i="34" s="1"/>
  <c r="AZ6" i="34"/>
  <c r="BY6" i="34" s="1"/>
  <c r="AY6" i="34"/>
  <c r="BX6" i="34" s="1"/>
  <c r="AX6" i="34"/>
  <c r="BW6" i="34" s="1"/>
  <c r="AW6" i="34"/>
  <c r="BV6" i="34" s="1"/>
  <c r="AU6" i="34"/>
  <c r="BT6" i="34" s="1"/>
  <c r="AT6" i="34"/>
  <c r="BS6" i="34" s="1"/>
  <c r="AS6" i="34"/>
  <c r="BR6" i="34" s="1"/>
  <c r="AR6" i="34"/>
  <c r="BQ6" i="34" s="1"/>
  <c r="AP6" i="34"/>
  <c r="BO6" i="34" s="1"/>
  <c r="AO6" i="34"/>
  <c r="BN6" i="34" s="1"/>
  <c r="AN6" i="34"/>
  <c r="BM6" i="34" s="1"/>
  <c r="AM6" i="34"/>
  <c r="BL6" i="34" s="1"/>
  <c r="AK6" i="34"/>
  <c r="BJ6" i="34" s="1"/>
  <c r="AJ6" i="34"/>
  <c r="BI6" i="34" s="1"/>
  <c r="AI6" i="34"/>
  <c r="BH6" i="34" s="1"/>
  <c r="AH6" i="34"/>
  <c r="BG6" i="34" s="1"/>
  <c r="AF6" i="34"/>
  <c r="BE6" i="34" s="1"/>
  <c r="AE6" i="34"/>
  <c r="BD6" i="34" s="1"/>
  <c r="AD6" i="34"/>
  <c r="BC6" i="34" s="1"/>
  <c r="AC6" i="34"/>
  <c r="BB6" i="34" s="1"/>
  <c r="AZ21" i="33"/>
  <c r="BY21" i="33" s="1"/>
  <c r="AY21" i="33"/>
  <c r="BX21" i="33" s="1"/>
  <c r="AX21" i="33"/>
  <c r="BW21" i="33" s="1"/>
  <c r="AW21" i="33"/>
  <c r="BV21" i="33" s="1"/>
  <c r="AU21" i="33"/>
  <c r="BT21" i="33" s="1"/>
  <c r="AT21" i="33"/>
  <c r="BS21" i="33" s="1"/>
  <c r="AS21" i="33"/>
  <c r="BR21" i="33" s="1"/>
  <c r="AR21" i="33"/>
  <c r="BQ21" i="33" s="1"/>
  <c r="AP21" i="33"/>
  <c r="BO21" i="33" s="1"/>
  <c r="AO21" i="33"/>
  <c r="BN21" i="33" s="1"/>
  <c r="AN21" i="33"/>
  <c r="BM21" i="33" s="1"/>
  <c r="AM21" i="33"/>
  <c r="BL21" i="33" s="1"/>
  <c r="AK21" i="33"/>
  <c r="BJ21" i="33" s="1"/>
  <c r="AJ21" i="33"/>
  <c r="BI21" i="33" s="1"/>
  <c r="AI21" i="33"/>
  <c r="BH21" i="33" s="1"/>
  <c r="AH21" i="33"/>
  <c r="BG21" i="33" s="1"/>
  <c r="AF21" i="33"/>
  <c r="BE21" i="33" s="1"/>
  <c r="AE21" i="33"/>
  <c r="BD21" i="33" s="1"/>
  <c r="AD21" i="33"/>
  <c r="BC21" i="33" s="1"/>
  <c r="AC21" i="33"/>
  <c r="BB21" i="33" s="1"/>
  <c r="AZ20" i="33"/>
  <c r="BY20" i="33" s="1"/>
  <c r="AY20" i="33"/>
  <c r="BX20" i="33" s="1"/>
  <c r="AX20" i="33"/>
  <c r="BW20" i="33" s="1"/>
  <c r="AW20" i="33"/>
  <c r="BV20" i="33" s="1"/>
  <c r="AU20" i="33"/>
  <c r="BT20" i="33" s="1"/>
  <c r="AT20" i="33"/>
  <c r="BS20" i="33" s="1"/>
  <c r="AS20" i="33"/>
  <c r="BR20" i="33" s="1"/>
  <c r="AR20" i="33"/>
  <c r="BQ20" i="33" s="1"/>
  <c r="AP20" i="33"/>
  <c r="BO20" i="33" s="1"/>
  <c r="AO20" i="33"/>
  <c r="BN20" i="33" s="1"/>
  <c r="AN20" i="33"/>
  <c r="BM20" i="33" s="1"/>
  <c r="AM20" i="33"/>
  <c r="BL20" i="33" s="1"/>
  <c r="AK20" i="33"/>
  <c r="BJ20" i="33" s="1"/>
  <c r="AJ20" i="33"/>
  <c r="BI20" i="33" s="1"/>
  <c r="AI20" i="33"/>
  <c r="BH20" i="33" s="1"/>
  <c r="AH20" i="33"/>
  <c r="BG20" i="33" s="1"/>
  <c r="AF20" i="33"/>
  <c r="BE20" i="33" s="1"/>
  <c r="AE20" i="33"/>
  <c r="BD20" i="33" s="1"/>
  <c r="AD20" i="33"/>
  <c r="BC20" i="33" s="1"/>
  <c r="AC20" i="33"/>
  <c r="BB20" i="33" s="1"/>
  <c r="AZ19" i="33"/>
  <c r="BY19" i="33" s="1"/>
  <c r="AY19" i="33"/>
  <c r="BX19" i="33" s="1"/>
  <c r="AX19" i="33"/>
  <c r="BW19" i="33" s="1"/>
  <c r="AW19" i="33"/>
  <c r="BV19" i="33" s="1"/>
  <c r="AU19" i="33"/>
  <c r="BT19" i="33" s="1"/>
  <c r="AT19" i="33"/>
  <c r="BS19" i="33" s="1"/>
  <c r="AS19" i="33"/>
  <c r="BR19" i="33" s="1"/>
  <c r="AR19" i="33"/>
  <c r="BQ19" i="33" s="1"/>
  <c r="AP19" i="33"/>
  <c r="BO19" i="33" s="1"/>
  <c r="AO19" i="33"/>
  <c r="BN19" i="33" s="1"/>
  <c r="AN19" i="33"/>
  <c r="BM19" i="33" s="1"/>
  <c r="AM19" i="33"/>
  <c r="BL19" i="33" s="1"/>
  <c r="AK19" i="33"/>
  <c r="BJ19" i="33" s="1"/>
  <c r="AJ19" i="33"/>
  <c r="BI19" i="33" s="1"/>
  <c r="AI19" i="33"/>
  <c r="BH19" i="33" s="1"/>
  <c r="AH19" i="33"/>
  <c r="BG19" i="33" s="1"/>
  <c r="AF19" i="33"/>
  <c r="BE19" i="33" s="1"/>
  <c r="AE19" i="33"/>
  <c r="BD19" i="33" s="1"/>
  <c r="AD19" i="33"/>
  <c r="BC19" i="33" s="1"/>
  <c r="AC19" i="33"/>
  <c r="BB19" i="33" s="1"/>
  <c r="AZ18" i="33"/>
  <c r="BY18" i="33" s="1"/>
  <c r="AY18" i="33"/>
  <c r="BX18" i="33" s="1"/>
  <c r="AX18" i="33"/>
  <c r="BW18" i="33" s="1"/>
  <c r="AW18" i="33"/>
  <c r="BV18" i="33" s="1"/>
  <c r="AU18" i="33"/>
  <c r="BT18" i="33" s="1"/>
  <c r="AT18" i="33"/>
  <c r="BS18" i="33" s="1"/>
  <c r="AS18" i="33"/>
  <c r="BR18" i="33" s="1"/>
  <c r="AR18" i="33"/>
  <c r="BQ18" i="33" s="1"/>
  <c r="AP18" i="33"/>
  <c r="BO18" i="33" s="1"/>
  <c r="AO18" i="33"/>
  <c r="BN18" i="33" s="1"/>
  <c r="AN18" i="33"/>
  <c r="BM18" i="33" s="1"/>
  <c r="AM18" i="33"/>
  <c r="BL18" i="33" s="1"/>
  <c r="AK18" i="33"/>
  <c r="BJ18" i="33" s="1"/>
  <c r="AJ18" i="33"/>
  <c r="BI18" i="33" s="1"/>
  <c r="AI18" i="33"/>
  <c r="BH18" i="33" s="1"/>
  <c r="AH18" i="33"/>
  <c r="BG18" i="33" s="1"/>
  <c r="AF18" i="33"/>
  <c r="BE18" i="33" s="1"/>
  <c r="AE18" i="33"/>
  <c r="BD18" i="33" s="1"/>
  <c r="AD18" i="33"/>
  <c r="BC18" i="33" s="1"/>
  <c r="AC18" i="33"/>
  <c r="BB18" i="33" s="1"/>
  <c r="AZ17" i="33"/>
  <c r="BY17" i="33" s="1"/>
  <c r="AY17" i="33"/>
  <c r="BX17" i="33" s="1"/>
  <c r="AX17" i="33"/>
  <c r="BW17" i="33" s="1"/>
  <c r="AW17" i="33"/>
  <c r="BV17" i="33" s="1"/>
  <c r="AU17" i="33"/>
  <c r="BT17" i="33" s="1"/>
  <c r="AT17" i="33"/>
  <c r="BS17" i="33" s="1"/>
  <c r="AS17" i="33"/>
  <c r="BR17" i="33" s="1"/>
  <c r="AR17" i="33"/>
  <c r="BQ17" i="33" s="1"/>
  <c r="AP17" i="33"/>
  <c r="BO17" i="33" s="1"/>
  <c r="AO17" i="33"/>
  <c r="BN17" i="33" s="1"/>
  <c r="AN17" i="33"/>
  <c r="BM17" i="33" s="1"/>
  <c r="AM17" i="33"/>
  <c r="BL17" i="33" s="1"/>
  <c r="AK17" i="33"/>
  <c r="BJ17" i="33" s="1"/>
  <c r="AJ17" i="33"/>
  <c r="BI17" i="33" s="1"/>
  <c r="AI17" i="33"/>
  <c r="BH17" i="33" s="1"/>
  <c r="AH17" i="33"/>
  <c r="BG17" i="33" s="1"/>
  <c r="AF17" i="33"/>
  <c r="BE17" i="33" s="1"/>
  <c r="AE17" i="33"/>
  <c r="BD17" i="33" s="1"/>
  <c r="AD17" i="33"/>
  <c r="BC17" i="33" s="1"/>
  <c r="AC17" i="33"/>
  <c r="BB17" i="33" s="1"/>
  <c r="AZ16" i="33"/>
  <c r="BY16" i="33" s="1"/>
  <c r="AY16" i="33"/>
  <c r="BX16" i="33" s="1"/>
  <c r="AX16" i="33"/>
  <c r="BW16" i="33" s="1"/>
  <c r="AW16" i="33"/>
  <c r="BV16" i="33" s="1"/>
  <c r="AU16" i="33"/>
  <c r="BT16" i="33" s="1"/>
  <c r="AT16" i="33"/>
  <c r="BS16" i="33" s="1"/>
  <c r="AS16" i="33"/>
  <c r="BR16" i="33" s="1"/>
  <c r="AR16" i="33"/>
  <c r="BQ16" i="33" s="1"/>
  <c r="AP16" i="33"/>
  <c r="BO16" i="33" s="1"/>
  <c r="AO16" i="33"/>
  <c r="BN16" i="33" s="1"/>
  <c r="AN16" i="33"/>
  <c r="BM16" i="33" s="1"/>
  <c r="AM16" i="33"/>
  <c r="BL16" i="33" s="1"/>
  <c r="AK16" i="33"/>
  <c r="BJ16" i="33" s="1"/>
  <c r="AJ16" i="33"/>
  <c r="BI16" i="33" s="1"/>
  <c r="AI16" i="33"/>
  <c r="BH16" i="33" s="1"/>
  <c r="AH16" i="33"/>
  <c r="BG16" i="33" s="1"/>
  <c r="AF16" i="33"/>
  <c r="BE16" i="33" s="1"/>
  <c r="AE16" i="33"/>
  <c r="BD16" i="33" s="1"/>
  <c r="AD16" i="33"/>
  <c r="BC16" i="33" s="1"/>
  <c r="AC16" i="33"/>
  <c r="BB16" i="33" s="1"/>
  <c r="AZ15" i="33"/>
  <c r="BY15" i="33" s="1"/>
  <c r="AY15" i="33"/>
  <c r="BX15" i="33" s="1"/>
  <c r="AX15" i="33"/>
  <c r="BW15" i="33" s="1"/>
  <c r="AW15" i="33"/>
  <c r="BV15" i="33" s="1"/>
  <c r="AU15" i="33"/>
  <c r="BT15" i="33" s="1"/>
  <c r="AT15" i="33"/>
  <c r="BS15" i="33" s="1"/>
  <c r="AS15" i="33"/>
  <c r="BR15" i="33" s="1"/>
  <c r="AR15" i="33"/>
  <c r="BQ15" i="33" s="1"/>
  <c r="AP15" i="33"/>
  <c r="BO15" i="33" s="1"/>
  <c r="AO15" i="33"/>
  <c r="BN15" i="33" s="1"/>
  <c r="AN15" i="33"/>
  <c r="BM15" i="33" s="1"/>
  <c r="AM15" i="33"/>
  <c r="BL15" i="33" s="1"/>
  <c r="AK15" i="33"/>
  <c r="BJ15" i="33" s="1"/>
  <c r="AJ15" i="33"/>
  <c r="BI15" i="33" s="1"/>
  <c r="AI15" i="33"/>
  <c r="BH15" i="33" s="1"/>
  <c r="AH15" i="33"/>
  <c r="BG15" i="33" s="1"/>
  <c r="AF15" i="33"/>
  <c r="BE15" i="33" s="1"/>
  <c r="AE15" i="33"/>
  <c r="BD15" i="33" s="1"/>
  <c r="AD15" i="33"/>
  <c r="BC15" i="33" s="1"/>
  <c r="AC15" i="33"/>
  <c r="BB15" i="33" s="1"/>
  <c r="AZ12" i="33"/>
  <c r="BY12" i="33" s="1"/>
  <c r="AY12" i="33"/>
  <c r="BX12" i="33" s="1"/>
  <c r="AX12" i="33"/>
  <c r="BW12" i="33" s="1"/>
  <c r="AW12" i="33"/>
  <c r="BV12" i="33" s="1"/>
  <c r="AU12" i="33"/>
  <c r="BT12" i="33" s="1"/>
  <c r="AT12" i="33"/>
  <c r="BS12" i="33" s="1"/>
  <c r="AS12" i="33"/>
  <c r="BR12" i="33" s="1"/>
  <c r="AR12" i="33"/>
  <c r="BQ12" i="33" s="1"/>
  <c r="AP12" i="33"/>
  <c r="BO12" i="33" s="1"/>
  <c r="AO12" i="33"/>
  <c r="BN12" i="33" s="1"/>
  <c r="AN12" i="33"/>
  <c r="BM12" i="33" s="1"/>
  <c r="AM12" i="33"/>
  <c r="BL12" i="33" s="1"/>
  <c r="AK12" i="33"/>
  <c r="BJ12" i="33" s="1"/>
  <c r="AJ12" i="33"/>
  <c r="BI12" i="33" s="1"/>
  <c r="AI12" i="33"/>
  <c r="BH12" i="33" s="1"/>
  <c r="AH12" i="33"/>
  <c r="BG12" i="33" s="1"/>
  <c r="AF12" i="33"/>
  <c r="BE12" i="33" s="1"/>
  <c r="AE12" i="33"/>
  <c r="BD12" i="33" s="1"/>
  <c r="AD12" i="33"/>
  <c r="BC12" i="33" s="1"/>
  <c r="AC12" i="33"/>
  <c r="BB12" i="33" s="1"/>
  <c r="AZ11" i="33"/>
  <c r="BY11" i="33" s="1"/>
  <c r="AY11" i="33"/>
  <c r="BX11" i="33" s="1"/>
  <c r="AX11" i="33"/>
  <c r="BW11" i="33" s="1"/>
  <c r="AW11" i="33"/>
  <c r="BV11" i="33" s="1"/>
  <c r="AU11" i="33"/>
  <c r="BT11" i="33" s="1"/>
  <c r="AT11" i="33"/>
  <c r="BS11" i="33" s="1"/>
  <c r="AS11" i="33"/>
  <c r="BR11" i="33" s="1"/>
  <c r="AR11" i="33"/>
  <c r="BQ11" i="33" s="1"/>
  <c r="AP11" i="33"/>
  <c r="BO11" i="33" s="1"/>
  <c r="AO11" i="33"/>
  <c r="BN11" i="33" s="1"/>
  <c r="AN11" i="33"/>
  <c r="BM11" i="33" s="1"/>
  <c r="AM11" i="33"/>
  <c r="BL11" i="33" s="1"/>
  <c r="AK11" i="33"/>
  <c r="BJ11" i="33" s="1"/>
  <c r="AJ11" i="33"/>
  <c r="BI11" i="33" s="1"/>
  <c r="AI11" i="33"/>
  <c r="BH11" i="33" s="1"/>
  <c r="AH11" i="33"/>
  <c r="BG11" i="33" s="1"/>
  <c r="AF11" i="33"/>
  <c r="BE11" i="33" s="1"/>
  <c r="AE11" i="33"/>
  <c r="BD11" i="33" s="1"/>
  <c r="AD11" i="33"/>
  <c r="BC11" i="33" s="1"/>
  <c r="AC11" i="33"/>
  <c r="BB11" i="33" s="1"/>
  <c r="AZ10" i="33"/>
  <c r="BY10" i="33" s="1"/>
  <c r="AY10" i="33"/>
  <c r="BX10" i="33" s="1"/>
  <c r="AX10" i="33"/>
  <c r="BW10" i="33" s="1"/>
  <c r="AW10" i="33"/>
  <c r="BV10" i="33" s="1"/>
  <c r="AU10" i="33"/>
  <c r="BT10" i="33" s="1"/>
  <c r="AT10" i="33"/>
  <c r="BS10" i="33" s="1"/>
  <c r="AS10" i="33"/>
  <c r="BR10" i="33" s="1"/>
  <c r="AR10" i="33"/>
  <c r="BQ10" i="33" s="1"/>
  <c r="AP10" i="33"/>
  <c r="BO10" i="33" s="1"/>
  <c r="AO10" i="33"/>
  <c r="BN10" i="33" s="1"/>
  <c r="AN10" i="33"/>
  <c r="BM10" i="33" s="1"/>
  <c r="AM10" i="33"/>
  <c r="BL10" i="33" s="1"/>
  <c r="AK10" i="33"/>
  <c r="BJ10" i="33" s="1"/>
  <c r="AJ10" i="33"/>
  <c r="BI10" i="33" s="1"/>
  <c r="AI10" i="33"/>
  <c r="BH10" i="33" s="1"/>
  <c r="AH10" i="33"/>
  <c r="BG10" i="33" s="1"/>
  <c r="AF10" i="33"/>
  <c r="BE10" i="33" s="1"/>
  <c r="AE10" i="33"/>
  <c r="BD10" i="33" s="1"/>
  <c r="AD10" i="33"/>
  <c r="BC10" i="33" s="1"/>
  <c r="AC10" i="33"/>
  <c r="BB10" i="33" s="1"/>
  <c r="AZ9" i="33"/>
  <c r="BY9" i="33" s="1"/>
  <c r="AY9" i="33"/>
  <c r="BX9" i="33" s="1"/>
  <c r="AX9" i="33"/>
  <c r="BW9" i="33" s="1"/>
  <c r="AW9" i="33"/>
  <c r="BV9" i="33" s="1"/>
  <c r="AU9" i="33"/>
  <c r="BT9" i="33" s="1"/>
  <c r="AT9" i="33"/>
  <c r="BS9" i="33" s="1"/>
  <c r="AS9" i="33"/>
  <c r="BR9" i="33" s="1"/>
  <c r="AR9" i="33"/>
  <c r="BQ9" i="33" s="1"/>
  <c r="AP9" i="33"/>
  <c r="BO9" i="33" s="1"/>
  <c r="AO9" i="33"/>
  <c r="BN9" i="33" s="1"/>
  <c r="AN9" i="33"/>
  <c r="BM9" i="33" s="1"/>
  <c r="AM9" i="33"/>
  <c r="BL9" i="33" s="1"/>
  <c r="AK9" i="33"/>
  <c r="BJ9" i="33" s="1"/>
  <c r="AJ9" i="33"/>
  <c r="BI9" i="33" s="1"/>
  <c r="AI9" i="33"/>
  <c r="BH9" i="33" s="1"/>
  <c r="AH9" i="33"/>
  <c r="BG9" i="33" s="1"/>
  <c r="AF9" i="33"/>
  <c r="BE9" i="33" s="1"/>
  <c r="AE9" i="33"/>
  <c r="BD9" i="33" s="1"/>
  <c r="AD9" i="33"/>
  <c r="BC9" i="33" s="1"/>
  <c r="AC9" i="33"/>
  <c r="BB9" i="33" s="1"/>
  <c r="AZ8" i="33"/>
  <c r="BY8" i="33" s="1"/>
  <c r="AY8" i="33"/>
  <c r="BX8" i="33" s="1"/>
  <c r="AX8" i="33"/>
  <c r="BW8" i="33" s="1"/>
  <c r="AW8" i="33"/>
  <c r="BV8" i="33" s="1"/>
  <c r="AU8" i="33"/>
  <c r="BT8" i="33" s="1"/>
  <c r="AT8" i="33"/>
  <c r="BS8" i="33" s="1"/>
  <c r="AS8" i="33"/>
  <c r="BR8" i="33" s="1"/>
  <c r="AR8" i="33"/>
  <c r="BQ8" i="33" s="1"/>
  <c r="AP8" i="33"/>
  <c r="BO8" i="33" s="1"/>
  <c r="AO8" i="33"/>
  <c r="BN8" i="33" s="1"/>
  <c r="AN8" i="33"/>
  <c r="BM8" i="33" s="1"/>
  <c r="AM8" i="33"/>
  <c r="BL8" i="33" s="1"/>
  <c r="AK8" i="33"/>
  <c r="BJ8" i="33" s="1"/>
  <c r="AJ8" i="33"/>
  <c r="BI8" i="33" s="1"/>
  <c r="AI8" i="33"/>
  <c r="BH8" i="33" s="1"/>
  <c r="AH8" i="33"/>
  <c r="BG8" i="33" s="1"/>
  <c r="AF8" i="33"/>
  <c r="BE8" i="33" s="1"/>
  <c r="AE8" i="33"/>
  <c r="BD8" i="33" s="1"/>
  <c r="AD8" i="33"/>
  <c r="BC8" i="33" s="1"/>
  <c r="AC8" i="33"/>
  <c r="BB8" i="33" s="1"/>
  <c r="AZ7" i="33"/>
  <c r="BY7" i="33" s="1"/>
  <c r="AY7" i="33"/>
  <c r="BX7" i="33" s="1"/>
  <c r="AX7" i="33"/>
  <c r="BW7" i="33" s="1"/>
  <c r="AW7" i="33"/>
  <c r="BV7" i="33" s="1"/>
  <c r="AU7" i="33"/>
  <c r="BT7" i="33" s="1"/>
  <c r="AT7" i="33"/>
  <c r="BS7" i="33" s="1"/>
  <c r="AS7" i="33"/>
  <c r="BR7" i="33" s="1"/>
  <c r="AR7" i="33"/>
  <c r="BQ7" i="33" s="1"/>
  <c r="AP7" i="33"/>
  <c r="BO7" i="33" s="1"/>
  <c r="AO7" i="33"/>
  <c r="BN7" i="33" s="1"/>
  <c r="AN7" i="33"/>
  <c r="BM7" i="33" s="1"/>
  <c r="AM7" i="33"/>
  <c r="BL7" i="33" s="1"/>
  <c r="AK7" i="33"/>
  <c r="BJ7" i="33" s="1"/>
  <c r="AJ7" i="33"/>
  <c r="BI7" i="33" s="1"/>
  <c r="AI7" i="33"/>
  <c r="BH7" i="33" s="1"/>
  <c r="AH7" i="33"/>
  <c r="BG7" i="33" s="1"/>
  <c r="AF7" i="33"/>
  <c r="BE7" i="33" s="1"/>
  <c r="AE7" i="33"/>
  <c r="BD7" i="33" s="1"/>
  <c r="AD7" i="33"/>
  <c r="BC7" i="33" s="1"/>
  <c r="AC7" i="33"/>
  <c r="BB7" i="33" s="1"/>
  <c r="AZ6" i="33"/>
  <c r="BY6" i="33" s="1"/>
  <c r="AY6" i="33"/>
  <c r="BX6" i="33" s="1"/>
  <c r="AX6" i="33"/>
  <c r="BW6" i="33" s="1"/>
  <c r="AW6" i="33"/>
  <c r="BV6" i="33" s="1"/>
  <c r="AU6" i="33"/>
  <c r="BT6" i="33" s="1"/>
  <c r="AT6" i="33"/>
  <c r="BS6" i="33" s="1"/>
  <c r="AS6" i="33"/>
  <c r="BR6" i="33" s="1"/>
  <c r="AR6" i="33"/>
  <c r="BQ6" i="33" s="1"/>
  <c r="AP6" i="33"/>
  <c r="BO6" i="33" s="1"/>
  <c r="AO6" i="33"/>
  <c r="BN6" i="33" s="1"/>
  <c r="AN6" i="33"/>
  <c r="BM6" i="33" s="1"/>
  <c r="AM6" i="33"/>
  <c r="BL6" i="33" s="1"/>
  <c r="AK6" i="33"/>
  <c r="BJ6" i="33" s="1"/>
  <c r="AJ6" i="33"/>
  <c r="BI6" i="33" s="1"/>
  <c r="AI6" i="33"/>
  <c r="BH6" i="33" s="1"/>
  <c r="AH6" i="33"/>
  <c r="BG6" i="33" s="1"/>
  <c r="AF6" i="33"/>
  <c r="BE6" i="33" s="1"/>
  <c r="AE6" i="33"/>
  <c r="BD6" i="33" s="1"/>
  <c r="AD6" i="33"/>
  <c r="BC6" i="33" s="1"/>
  <c r="AC6" i="33"/>
  <c r="BB6" i="33" s="1"/>
  <c r="AZ21" i="32"/>
  <c r="BY21" i="32" s="1"/>
  <c r="AY21" i="32"/>
  <c r="BX21" i="32" s="1"/>
  <c r="AX21" i="32"/>
  <c r="BW21" i="32" s="1"/>
  <c r="AW21" i="32"/>
  <c r="BV21" i="32" s="1"/>
  <c r="AU21" i="32"/>
  <c r="BT21" i="32" s="1"/>
  <c r="AT21" i="32"/>
  <c r="BS21" i="32" s="1"/>
  <c r="AS21" i="32"/>
  <c r="BR21" i="32" s="1"/>
  <c r="AR21" i="32"/>
  <c r="BQ21" i="32" s="1"/>
  <c r="AP21" i="32"/>
  <c r="BO21" i="32" s="1"/>
  <c r="AO21" i="32"/>
  <c r="BN21" i="32" s="1"/>
  <c r="AN21" i="32"/>
  <c r="BM21" i="32" s="1"/>
  <c r="AM21" i="32"/>
  <c r="BL21" i="32" s="1"/>
  <c r="AK21" i="32"/>
  <c r="BJ21" i="32" s="1"/>
  <c r="AJ21" i="32"/>
  <c r="BI21" i="32" s="1"/>
  <c r="AI21" i="32"/>
  <c r="BH21" i="32" s="1"/>
  <c r="AH21" i="32"/>
  <c r="BG21" i="32" s="1"/>
  <c r="AF21" i="32"/>
  <c r="BE21" i="32" s="1"/>
  <c r="AE21" i="32"/>
  <c r="BD21" i="32" s="1"/>
  <c r="AD21" i="32"/>
  <c r="BC21" i="32" s="1"/>
  <c r="AC21" i="32"/>
  <c r="BB21" i="32" s="1"/>
  <c r="AZ20" i="32"/>
  <c r="BY20" i="32" s="1"/>
  <c r="AY20" i="32"/>
  <c r="BX20" i="32" s="1"/>
  <c r="AX20" i="32"/>
  <c r="BW20" i="32" s="1"/>
  <c r="AW20" i="32"/>
  <c r="BV20" i="32" s="1"/>
  <c r="AU20" i="32"/>
  <c r="BT20" i="32" s="1"/>
  <c r="AT20" i="32"/>
  <c r="BS20" i="32" s="1"/>
  <c r="AS20" i="32"/>
  <c r="BR20" i="32" s="1"/>
  <c r="AR20" i="32"/>
  <c r="BQ20" i="32" s="1"/>
  <c r="AP20" i="32"/>
  <c r="BO20" i="32" s="1"/>
  <c r="AO20" i="32"/>
  <c r="BN20" i="32" s="1"/>
  <c r="AN20" i="32"/>
  <c r="BM20" i="32" s="1"/>
  <c r="AM20" i="32"/>
  <c r="BL20" i="32" s="1"/>
  <c r="AK20" i="32"/>
  <c r="BJ20" i="32" s="1"/>
  <c r="AJ20" i="32"/>
  <c r="BI20" i="32" s="1"/>
  <c r="AI20" i="32"/>
  <c r="BH20" i="32" s="1"/>
  <c r="AH20" i="32"/>
  <c r="BG20" i="32" s="1"/>
  <c r="AF20" i="32"/>
  <c r="BE20" i="32" s="1"/>
  <c r="AE20" i="32"/>
  <c r="BD20" i="32" s="1"/>
  <c r="AD20" i="32"/>
  <c r="BC20" i="32" s="1"/>
  <c r="AC20" i="32"/>
  <c r="BB20" i="32" s="1"/>
  <c r="AZ19" i="32"/>
  <c r="BY19" i="32" s="1"/>
  <c r="AY19" i="32"/>
  <c r="BX19" i="32" s="1"/>
  <c r="AX19" i="32"/>
  <c r="BW19" i="32" s="1"/>
  <c r="AW19" i="32"/>
  <c r="BV19" i="32" s="1"/>
  <c r="AU19" i="32"/>
  <c r="BT19" i="32" s="1"/>
  <c r="AT19" i="32"/>
  <c r="BS19" i="32" s="1"/>
  <c r="AS19" i="32"/>
  <c r="BR19" i="32" s="1"/>
  <c r="AR19" i="32"/>
  <c r="BQ19" i="32" s="1"/>
  <c r="AP19" i="32"/>
  <c r="BO19" i="32" s="1"/>
  <c r="AO19" i="32"/>
  <c r="BN19" i="32" s="1"/>
  <c r="AN19" i="32"/>
  <c r="BM19" i="32" s="1"/>
  <c r="AM19" i="32"/>
  <c r="BL19" i="32" s="1"/>
  <c r="AK19" i="32"/>
  <c r="BJ19" i="32" s="1"/>
  <c r="AJ19" i="32"/>
  <c r="BI19" i="32" s="1"/>
  <c r="AI19" i="32"/>
  <c r="BH19" i="32" s="1"/>
  <c r="AH19" i="32"/>
  <c r="BG19" i="32" s="1"/>
  <c r="AF19" i="32"/>
  <c r="BE19" i="32" s="1"/>
  <c r="AE19" i="32"/>
  <c r="BD19" i="32" s="1"/>
  <c r="AD19" i="32"/>
  <c r="BC19" i="32" s="1"/>
  <c r="AC19" i="32"/>
  <c r="BB19" i="32" s="1"/>
  <c r="AZ18" i="32"/>
  <c r="BY18" i="32" s="1"/>
  <c r="AY18" i="32"/>
  <c r="BX18" i="32" s="1"/>
  <c r="AX18" i="32"/>
  <c r="BW18" i="32" s="1"/>
  <c r="AW18" i="32"/>
  <c r="BV18" i="32" s="1"/>
  <c r="AU18" i="32"/>
  <c r="BT18" i="32" s="1"/>
  <c r="AT18" i="32"/>
  <c r="BS18" i="32" s="1"/>
  <c r="AS18" i="32"/>
  <c r="BR18" i="32" s="1"/>
  <c r="AR18" i="32"/>
  <c r="BQ18" i="32" s="1"/>
  <c r="AP18" i="32"/>
  <c r="BO18" i="32" s="1"/>
  <c r="AO18" i="32"/>
  <c r="BN18" i="32" s="1"/>
  <c r="AN18" i="32"/>
  <c r="BM18" i="32" s="1"/>
  <c r="AM18" i="32"/>
  <c r="BL18" i="32" s="1"/>
  <c r="AK18" i="32"/>
  <c r="BJ18" i="32" s="1"/>
  <c r="AJ18" i="32"/>
  <c r="BI18" i="32" s="1"/>
  <c r="AI18" i="32"/>
  <c r="BH18" i="32" s="1"/>
  <c r="AH18" i="32"/>
  <c r="BG18" i="32" s="1"/>
  <c r="AF18" i="32"/>
  <c r="BE18" i="32" s="1"/>
  <c r="AE18" i="32"/>
  <c r="BD18" i="32" s="1"/>
  <c r="AD18" i="32"/>
  <c r="BC18" i="32" s="1"/>
  <c r="AC18" i="32"/>
  <c r="BB18" i="32" s="1"/>
  <c r="AZ17" i="32"/>
  <c r="BY17" i="32" s="1"/>
  <c r="AY17" i="32"/>
  <c r="BX17" i="32" s="1"/>
  <c r="AX17" i="32"/>
  <c r="BW17" i="32" s="1"/>
  <c r="AW17" i="32"/>
  <c r="BV17" i="32" s="1"/>
  <c r="AU17" i="32"/>
  <c r="BT17" i="32" s="1"/>
  <c r="AT17" i="32"/>
  <c r="BS17" i="32" s="1"/>
  <c r="AS17" i="32"/>
  <c r="BR17" i="32" s="1"/>
  <c r="AR17" i="32"/>
  <c r="BQ17" i="32" s="1"/>
  <c r="AP17" i="32"/>
  <c r="BO17" i="32" s="1"/>
  <c r="AO17" i="32"/>
  <c r="BN17" i="32" s="1"/>
  <c r="AN17" i="32"/>
  <c r="BM17" i="32" s="1"/>
  <c r="AM17" i="32"/>
  <c r="BL17" i="32" s="1"/>
  <c r="AK17" i="32"/>
  <c r="BJ17" i="32" s="1"/>
  <c r="AJ17" i="32"/>
  <c r="BI17" i="32" s="1"/>
  <c r="AI17" i="32"/>
  <c r="BH17" i="32" s="1"/>
  <c r="AH17" i="32"/>
  <c r="BG17" i="32" s="1"/>
  <c r="AF17" i="32"/>
  <c r="BE17" i="32" s="1"/>
  <c r="AE17" i="32"/>
  <c r="BD17" i="32" s="1"/>
  <c r="AD17" i="32"/>
  <c r="BC17" i="32" s="1"/>
  <c r="AC17" i="32"/>
  <c r="BB17" i="32" s="1"/>
  <c r="AZ16" i="32"/>
  <c r="BY16" i="32" s="1"/>
  <c r="AY16" i="32"/>
  <c r="BX16" i="32" s="1"/>
  <c r="AX16" i="32"/>
  <c r="BW16" i="32" s="1"/>
  <c r="AW16" i="32"/>
  <c r="BV16" i="32" s="1"/>
  <c r="AU16" i="32"/>
  <c r="BT16" i="32" s="1"/>
  <c r="AT16" i="32"/>
  <c r="BS16" i="32" s="1"/>
  <c r="AS16" i="32"/>
  <c r="BR16" i="32" s="1"/>
  <c r="AR16" i="32"/>
  <c r="BQ16" i="32" s="1"/>
  <c r="AP16" i="32"/>
  <c r="BO16" i="32" s="1"/>
  <c r="AO16" i="32"/>
  <c r="BN16" i="32" s="1"/>
  <c r="AN16" i="32"/>
  <c r="BM16" i="32" s="1"/>
  <c r="AM16" i="32"/>
  <c r="BL16" i="32" s="1"/>
  <c r="AK16" i="32"/>
  <c r="BJ16" i="32" s="1"/>
  <c r="AJ16" i="32"/>
  <c r="BI16" i="32" s="1"/>
  <c r="AI16" i="32"/>
  <c r="BH16" i="32" s="1"/>
  <c r="AH16" i="32"/>
  <c r="BG16" i="32" s="1"/>
  <c r="AF16" i="32"/>
  <c r="BE16" i="32" s="1"/>
  <c r="AE16" i="32"/>
  <c r="BD16" i="32" s="1"/>
  <c r="AD16" i="32"/>
  <c r="BC16" i="32" s="1"/>
  <c r="AC16" i="32"/>
  <c r="BB16" i="32" s="1"/>
  <c r="AZ15" i="32"/>
  <c r="BY15" i="32" s="1"/>
  <c r="AY15" i="32"/>
  <c r="BX15" i="32" s="1"/>
  <c r="AX15" i="32"/>
  <c r="BW15" i="32" s="1"/>
  <c r="AW15" i="32"/>
  <c r="BV15" i="32" s="1"/>
  <c r="AU15" i="32"/>
  <c r="BT15" i="32" s="1"/>
  <c r="AT15" i="32"/>
  <c r="BS15" i="32" s="1"/>
  <c r="AS15" i="32"/>
  <c r="BR15" i="32" s="1"/>
  <c r="AR15" i="32"/>
  <c r="BQ15" i="32" s="1"/>
  <c r="AP15" i="32"/>
  <c r="BO15" i="32" s="1"/>
  <c r="AO15" i="32"/>
  <c r="BN15" i="32" s="1"/>
  <c r="AN15" i="32"/>
  <c r="BM15" i="32" s="1"/>
  <c r="AM15" i="32"/>
  <c r="BL15" i="32" s="1"/>
  <c r="AK15" i="32"/>
  <c r="BJ15" i="32" s="1"/>
  <c r="AJ15" i="32"/>
  <c r="BI15" i="32" s="1"/>
  <c r="AI15" i="32"/>
  <c r="BH15" i="32" s="1"/>
  <c r="AH15" i="32"/>
  <c r="BG15" i="32" s="1"/>
  <c r="AF15" i="32"/>
  <c r="BE15" i="32" s="1"/>
  <c r="AE15" i="32"/>
  <c r="BD15" i="32" s="1"/>
  <c r="AD15" i="32"/>
  <c r="BC15" i="32" s="1"/>
  <c r="AC15" i="32"/>
  <c r="BB15" i="32" s="1"/>
  <c r="AZ12" i="32"/>
  <c r="BY12" i="32" s="1"/>
  <c r="AY12" i="32"/>
  <c r="BX12" i="32" s="1"/>
  <c r="AX12" i="32"/>
  <c r="BW12" i="32" s="1"/>
  <c r="AW12" i="32"/>
  <c r="BV12" i="32" s="1"/>
  <c r="AU12" i="32"/>
  <c r="BT12" i="32" s="1"/>
  <c r="AT12" i="32"/>
  <c r="BS12" i="32" s="1"/>
  <c r="AS12" i="32"/>
  <c r="BR12" i="32" s="1"/>
  <c r="AR12" i="32"/>
  <c r="BQ12" i="32" s="1"/>
  <c r="AP12" i="32"/>
  <c r="BO12" i="32" s="1"/>
  <c r="AO12" i="32"/>
  <c r="BN12" i="32" s="1"/>
  <c r="AN12" i="32"/>
  <c r="BM12" i="32" s="1"/>
  <c r="AM12" i="32"/>
  <c r="BL12" i="32" s="1"/>
  <c r="AK12" i="32"/>
  <c r="BJ12" i="32" s="1"/>
  <c r="AJ12" i="32"/>
  <c r="BI12" i="32" s="1"/>
  <c r="AI12" i="32"/>
  <c r="BH12" i="32" s="1"/>
  <c r="AH12" i="32"/>
  <c r="BG12" i="32" s="1"/>
  <c r="AF12" i="32"/>
  <c r="BE12" i="32" s="1"/>
  <c r="AE12" i="32"/>
  <c r="BD12" i="32" s="1"/>
  <c r="AD12" i="32"/>
  <c r="BC12" i="32" s="1"/>
  <c r="AC12" i="32"/>
  <c r="BB12" i="32" s="1"/>
  <c r="AZ11" i="32"/>
  <c r="BY11" i="32" s="1"/>
  <c r="AY11" i="32"/>
  <c r="BX11" i="32" s="1"/>
  <c r="AX11" i="32"/>
  <c r="BW11" i="32" s="1"/>
  <c r="AW11" i="32"/>
  <c r="BV11" i="32" s="1"/>
  <c r="AU11" i="32"/>
  <c r="BT11" i="32" s="1"/>
  <c r="AT11" i="32"/>
  <c r="BS11" i="32" s="1"/>
  <c r="AS11" i="32"/>
  <c r="BR11" i="32" s="1"/>
  <c r="AR11" i="32"/>
  <c r="BQ11" i="32" s="1"/>
  <c r="AP11" i="32"/>
  <c r="BO11" i="32" s="1"/>
  <c r="AO11" i="32"/>
  <c r="BN11" i="32" s="1"/>
  <c r="AN11" i="32"/>
  <c r="BM11" i="32" s="1"/>
  <c r="AM11" i="32"/>
  <c r="BL11" i="32" s="1"/>
  <c r="AK11" i="32"/>
  <c r="BJ11" i="32" s="1"/>
  <c r="AJ11" i="32"/>
  <c r="BI11" i="32" s="1"/>
  <c r="AI11" i="32"/>
  <c r="BH11" i="32" s="1"/>
  <c r="AH11" i="32"/>
  <c r="BG11" i="32" s="1"/>
  <c r="AF11" i="32"/>
  <c r="BE11" i="32" s="1"/>
  <c r="AE11" i="32"/>
  <c r="BD11" i="32" s="1"/>
  <c r="AD11" i="32"/>
  <c r="BC11" i="32" s="1"/>
  <c r="AC11" i="32"/>
  <c r="BB11" i="32" s="1"/>
  <c r="AZ10" i="32"/>
  <c r="BY10" i="32" s="1"/>
  <c r="AY10" i="32"/>
  <c r="BX10" i="32" s="1"/>
  <c r="AX10" i="32"/>
  <c r="BW10" i="32" s="1"/>
  <c r="AW10" i="32"/>
  <c r="BV10" i="32" s="1"/>
  <c r="AU10" i="32"/>
  <c r="BT10" i="32" s="1"/>
  <c r="AT10" i="32"/>
  <c r="BS10" i="32" s="1"/>
  <c r="AS10" i="32"/>
  <c r="BR10" i="32" s="1"/>
  <c r="AR10" i="32"/>
  <c r="BQ10" i="32" s="1"/>
  <c r="AP10" i="32"/>
  <c r="BO10" i="32" s="1"/>
  <c r="AO10" i="32"/>
  <c r="BN10" i="32" s="1"/>
  <c r="AN10" i="32"/>
  <c r="BM10" i="32" s="1"/>
  <c r="AM10" i="32"/>
  <c r="BL10" i="32" s="1"/>
  <c r="AK10" i="32"/>
  <c r="BJ10" i="32" s="1"/>
  <c r="AJ10" i="32"/>
  <c r="BI10" i="32" s="1"/>
  <c r="AI10" i="32"/>
  <c r="BH10" i="32" s="1"/>
  <c r="AH10" i="32"/>
  <c r="BG10" i="32" s="1"/>
  <c r="AF10" i="32"/>
  <c r="BE10" i="32" s="1"/>
  <c r="AE10" i="32"/>
  <c r="BD10" i="32" s="1"/>
  <c r="AD10" i="32"/>
  <c r="BC10" i="32" s="1"/>
  <c r="AC10" i="32"/>
  <c r="BB10" i="32" s="1"/>
  <c r="AZ9" i="32"/>
  <c r="BY9" i="32" s="1"/>
  <c r="AY9" i="32"/>
  <c r="BX9" i="32" s="1"/>
  <c r="AX9" i="32"/>
  <c r="BW9" i="32" s="1"/>
  <c r="AW9" i="32"/>
  <c r="BV9" i="32" s="1"/>
  <c r="AU9" i="32"/>
  <c r="BT9" i="32" s="1"/>
  <c r="AT9" i="32"/>
  <c r="BS9" i="32" s="1"/>
  <c r="AS9" i="32"/>
  <c r="BR9" i="32" s="1"/>
  <c r="AR9" i="32"/>
  <c r="BQ9" i="32" s="1"/>
  <c r="AP9" i="32"/>
  <c r="BO9" i="32" s="1"/>
  <c r="AO9" i="32"/>
  <c r="BN9" i="32" s="1"/>
  <c r="AN9" i="32"/>
  <c r="BM9" i="32" s="1"/>
  <c r="AM9" i="32"/>
  <c r="BL9" i="32" s="1"/>
  <c r="AK9" i="32"/>
  <c r="BJ9" i="32" s="1"/>
  <c r="AJ9" i="32"/>
  <c r="BI9" i="32" s="1"/>
  <c r="AI9" i="32"/>
  <c r="BH9" i="32" s="1"/>
  <c r="AH9" i="32"/>
  <c r="BG9" i="32" s="1"/>
  <c r="AF9" i="32"/>
  <c r="BE9" i="32" s="1"/>
  <c r="AE9" i="32"/>
  <c r="BD9" i="32" s="1"/>
  <c r="AD9" i="32"/>
  <c r="BC9" i="32" s="1"/>
  <c r="AC9" i="32"/>
  <c r="BB9" i="32" s="1"/>
  <c r="AZ8" i="32"/>
  <c r="BY8" i="32" s="1"/>
  <c r="AY8" i="32"/>
  <c r="BX8" i="32" s="1"/>
  <c r="AX8" i="32"/>
  <c r="BW8" i="32" s="1"/>
  <c r="AW8" i="32"/>
  <c r="BV8" i="32" s="1"/>
  <c r="AU8" i="32"/>
  <c r="BT8" i="32" s="1"/>
  <c r="AT8" i="32"/>
  <c r="BS8" i="32" s="1"/>
  <c r="AS8" i="32"/>
  <c r="BR8" i="32" s="1"/>
  <c r="AR8" i="32"/>
  <c r="BQ8" i="32" s="1"/>
  <c r="AP8" i="32"/>
  <c r="BO8" i="32" s="1"/>
  <c r="AO8" i="32"/>
  <c r="BN8" i="32" s="1"/>
  <c r="AN8" i="32"/>
  <c r="BM8" i="32" s="1"/>
  <c r="AM8" i="32"/>
  <c r="BL8" i="32" s="1"/>
  <c r="AK8" i="32"/>
  <c r="BJ8" i="32" s="1"/>
  <c r="AJ8" i="32"/>
  <c r="BI8" i="32" s="1"/>
  <c r="AI8" i="32"/>
  <c r="BH8" i="32" s="1"/>
  <c r="AH8" i="32"/>
  <c r="BG8" i="32" s="1"/>
  <c r="AF8" i="32"/>
  <c r="BE8" i="32" s="1"/>
  <c r="AE8" i="32"/>
  <c r="BD8" i="32" s="1"/>
  <c r="AD8" i="32"/>
  <c r="BC8" i="32" s="1"/>
  <c r="AC8" i="32"/>
  <c r="BB8" i="32" s="1"/>
  <c r="AZ7" i="32"/>
  <c r="BY7" i="32" s="1"/>
  <c r="AY7" i="32"/>
  <c r="BX7" i="32" s="1"/>
  <c r="AX7" i="32"/>
  <c r="BW7" i="32" s="1"/>
  <c r="AW7" i="32"/>
  <c r="BV7" i="32" s="1"/>
  <c r="AU7" i="32"/>
  <c r="BT7" i="32" s="1"/>
  <c r="AT7" i="32"/>
  <c r="BS7" i="32" s="1"/>
  <c r="AS7" i="32"/>
  <c r="BR7" i="32" s="1"/>
  <c r="AR7" i="32"/>
  <c r="BQ7" i="32" s="1"/>
  <c r="AP7" i="32"/>
  <c r="BO7" i="32" s="1"/>
  <c r="AO7" i="32"/>
  <c r="BN7" i="32" s="1"/>
  <c r="AN7" i="32"/>
  <c r="BM7" i="32" s="1"/>
  <c r="AM7" i="32"/>
  <c r="BL7" i="32" s="1"/>
  <c r="AK7" i="32"/>
  <c r="BJ7" i="32" s="1"/>
  <c r="AJ7" i="32"/>
  <c r="BI7" i="32" s="1"/>
  <c r="AI7" i="32"/>
  <c r="BH7" i="32" s="1"/>
  <c r="AH7" i="32"/>
  <c r="BG7" i="32" s="1"/>
  <c r="AF7" i="32"/>
  <c r="BE7" i="32" s="1"/>
  <c r="AE7" i="32"/>
  <c r="BD7" i="32" s="1"/>
  <c r="AD7" i="32"/>
  <c r="BC7" i="32" s="1"/>
  <c r="AC7" i="32"/>
  <c r="BB7" i="32" s="1"/>
  <c r="AZ6" i="32"/>
  <c r="BY6" i="32" s="1"/>
  <c r="AY6" i="32"/>
  <c r="BX6" i="32" s="1"/>
  <c r="AX6" i="32"/>
  <c r="BW6" i="32" s="1"/>
  <c r="AW6" i="32"/>
  <c r="BV6" i="32" s="1"/>
  <c r="AU6" i="32"/>
  <c r="BT6" i="32" s="1"/>
  <c r="AT6" i="32"/>
  <c r="BS6" i="32" s="1"/>
  <c r="AS6" i="32"/>
  <c r="BR6" i="32" s="1"/>
  <c r="AR6" i="32"/>
  <c r="BQ6" i="32" s="1"/>
  <c r="AP6" i="32"/>
  <c r="BO6" i="32" s="1"/>
  <c r="AO6" i="32"/>
  <c r="BN6" i="32" s="1"/>
  <c r="AN6" i="32"/>
  <c r="BM6" i="32" s="1"/>
  <c r="AM6" i="32"/>
  <c r="BL6" i="32" s="1"/>
  <c r="AK6" i="32"/>
  <c r="BJ6" i="32" s="1"/>
  <c r="AJ6" i="32"/>
  <c r="BI6" i="32" s="1"/>
  <c r="AI6" i="32"/>
  <c r="BH6" i="32" s="1"/>
  <c r="AH6" i="32"/>
  <c r="BG6" i="32" s="1"/>
  <c r="AF6" i="32"/>
  <c r="BE6" i="32" s="1"/>
  <c r="AE6" i="32"/>
  <c r="BD6" i="32" s="1"/>
  <c r="AD6" i="32"/>
  <c r="BC6" i="32" s="1"/>
  <c r="AC6" i="32"/>
  <c r="BB6" i="32" s="1"/>
  <c r="AZ21" i="31"/>
  <c r="BY21" i="31" s="1"/>
  <c r="AY21" i="31"/>
  <c r="BX21" i="31" s="1"/>
  <c r="AX21" i="31"/>
  <c r="BW21" i="31" s="1"/>
  <c r="AW21" i="31"/>
  <c r="BV21" i="31" s="1"/>
  <c r="AU21" i="31"/>
  <c r="BT21" i="31" s="1"/>
  <c r="AT21" i="31"/>
  <c r="BS21" i="31" s="1"/>
  <c r="AS21" i="31"/>
  <c r="BR21" i="31" s="1"/>
  <c r="AR21" i="31"/>
  <c r="BQ21" i="31" s="1"/>
  <c r="AP21" i="31"/>
  <c r="BO21" i="31" s="1"/>
  <c r="AO21" i="31"/>
  <c r="BN21" i="31" s="1"/>
  <c r="AN21" i="31"/>
  <c r="BM21" i="31" s="1"/>
  <c r="AM21" i="31"/>
  <c r="BL21" i="31" s="1"/>
  <c r="AK21" i="31"/>
  <c r="BJ21" i="31" s="1"/>
  <c r="AJ21" i="31"/>
  <c r="BI21" i="31" s="1"/>
  <c r="AI21" i="31"/>
  <c r="BH21" i="31" s="1"/>
  <c r="AH21" i="31"/>
  <c r="BG21" i="31" s="1"/>
  <c r="AF21" i="31"/>
  <c r="BE21" i="31" s="1"/>
  <c r="AE21" i="31"/>
  <c r="BD21" i="31" s="1"/>
  <c r="AD21" i="31"/>
  <c r="BC21" i="31" s="1"/>
  <c r="AC21" i="31"/>
  <c r="BB21" i="31" s="1"/>
  <c r="AZ20" i="31"/>
  <c r="BY20" i="31" s="1"/>
  <c r="AY20" i="31"/>
  <c r="BX20" i="31" s="1"/>
  <c r="AX20" i="31"/>
  <c r="BW20" i="31" s="1"/>
  <c r="AW20" i="31"/>
  <c r="BV20" i="31" s="1"/>
  <c r="AU20" i="31"/>
  <c r="BT20" i="31" s="1"/>
  <c r="AT20" i="31"/>
  <c r="BS20" i="31" s="1"/>
  <c r="AS20" i="31"/>
  <c r="BR20" i="31" s="1"/>
  <c r="AR20" i="31"/>
  <c r="BQ20" i="31" s="1"/>
  <c r="AP20" i="31"/>
  <c r="BO20" i="31" s="1"/>
  <c r="AO20" i="31"/>
  <c r="BN20" i="31" s="1"/>
  <c r="AN20" i="31"/>
  <c r="BM20" i="31" s="1"/>
  <c r="AM20" i="31"/>
  <c r="BL20" i="31" s="1"/>
  <c r="AK20" i="31"/>
  <c r="BJ20" i="31" s="1"/>
  <c r="AJ20" i="31"/>
  <c r="BI20" i="31" s="1"/>
  <c r="AI20" i="31"/>
  <c r="BH20" i="31" s="1"/>
  <c r="AH20" i="31"/>
  <c r="BG20" i="31" s="1"/>
  <c r="AF20" i="31"/>
  <c r="BE20" i="31" s="1"/>
  <c r="AE20" i="31"/>
  <c r="BD20" i="31" s="1"/>
  <c r="AD20" i="31"/>
  <c r="BC20" i="31" s="1"/>
  <c r="AC20" i="31"/>
  <c r="BB20" i="31" s="1"/>
  <c r="AZ19" i="31"/>
  <c r="BY19" i="31" s="1"/>
  <c r="AY19" i="31"/>
  <c r="BX19" i="31" s="1"/>
  <c r="AX19" i="31"/>
  <c r="BW19" i="31" s="1"/>
  <c r="AW19" i="31"/>
  <c r="BV19" i="31" s="1"/>
  <c r="AU19" i="31"/>
  <c r="BT19" i="31" s="1"/>
  <c r="AT19" i="31"/>
  <c r="BS19" i="31" s="1"/>
  <c r="AS19" i="31"/>
  <c r="BR19" i="31" s="1"/>
  <c r="AR19" i="31"/>
  <c r="BQ19" i="31" s="1"/>
  <c r="AP19" i="31"/>
  <c r="BO19" i="31" s="1"/>
  <c r="AO19" i="31"/>
  <c r="BN19" i="31" s="1"/>
  <c r="AN19" i="31"/>
  <c r="BM19" i="31" s="1"/>
  <c r="AM19" i="31"/>
  <c r="BL19" i="31" s="1"/>
  <c r="AK19" i="31"/>
  <c r="BJ19" i="31" s="1"/>
  <c r="AJ19" i="31"/>
  <c r="BI19" i="31" s="1"/>
  <c r="AI19" i="31"/>
  <c r="BH19" i="31" s="1"/>
  <c r="AH19" i="31"/>
  <c r="BG19" i="31" s="1"/>
  <c r="AF19" i="31"/>
  <c r="BE19" i="31" s="1"/>
  <c r="AE19" i="31"/>
  <c r="BD19" i="31" s="1"/>
  <c r="AD19" i="31"/>
  <c r="BC19" i="31" s="1"/>
  <c r="AC19" i="31"/>
  <c r="BB19" i="31" s="1"/>
  <c r="AZ18" i="31"/>
  <c r="BY18" i="31" s="1"/>
  <c r="AY18" i="31"/>
  <c r="BX18" i="31" s="1"/>
  <c r="AX18" i="31"/>
  <c r="BW18" i="31" s="1"/>
  <c r="AW18" i="31"/>
  <c r="BV18" i="31" s="1"/>
  <c r="AU18" i="31"/>
  <c r="BT18" i="31" s="1"/>
  <c r="AT18" i="31"/>
  <c r="BS18" i="31" s="1"/>
  <c r="AS18" i="31"/>
  <c r="BR18" i="31" s="1"/>
  <c r="AR18" i="31"/>
  <c r="BQ18" i="31" s="1"/>
  <c r="AP18" i="31"/>
  <c r="BO18" i="31" s="1"/>
  <c r="AO18" i="31"/>
  <c r="BN18" i="31" s="1"/>
  <c r="AN18" i="31"/>
  <c r="BM18" i="31" s="1"/>
  <c r="AM18" i="31"/>
  <c r="BL18" i="31" s="1"/>
  <c r="AK18" i="31"/>
  <c r="BJ18" i="31" s="1"/>
  <c r="AJ18" i="31"/>
  <c r="BI18" i="31" s="1"/>
  <c r="AI18" i="31"/>
  <c r="BH18" i="31" s="1"/>
  <c r="AH18" i="31"/>
  <c r="BG18" i="31" s="1"/>
  <c r="AF18" i="31"/>
  <c r="BE18" i="31" s="1"/>
  <c r="AE18" i="31"/>
  <c r="BD18" i="31" s="1"/>
  <c r="AD18" i="31"/>
  <c r="BC18" i="31" s="1"/>
  <c r="AC18" i="31"/>
  <c r="BB18" i="31" s="1"/>
  <c r="AZ17" i="31"/>
  <c r="BY17" i="31" s="1"/>
  <c r="AY17" i="31"/>
  <c r="BX17" i="31" s="1"/>
  <c r="AX17" i="31"/>
  <c r="BW17" i="31" s="1"/>
  <c r="AW17" i="31"/>
  <c r="BV17" i="31" s="1"/>
  <c r="AU17" i="31"/>
  <c r="BT17" i="31" s="1"/>
  <c r="AT17" i="31"/>
  <c r="BS17" i="31" s="1"/>
  <c r="AS17" i="31"/>
  <c r="BR17" i="31" s="1"/>
  <c r="AR17" i="31"/>
  <c r="BQ17" i="31" s="1"/>
  <c r="AP17" i="31"/>
  <c r="BO17" i="31" s="1"/>
  <c r="AO17" i="31"/>
  <c r="BN17" i="31" s="1"/>
  <c r="AN17" i="31"/>
  <c r="BM17" i="31" s="1"/>
  <c r="AM17" i="31"/>
  <c r="BL17" i="31" s="1"/>
  <c r="AK17" i="31"/>
  <c r="BJ17" i="31" s="1"/>
  <c r="AJ17" i="31"/>
  <c r="BI17" i="31" s="1"/>
  <c r="AI17" i="31"/>
  <c r="BH17" i="31" s="1"/>
  <c r="AH17" i="31"/>
  <c r="BG17" i="31" s="1"/>
  <c r="AF17" i="31"/>
  <c r="BE17" i="31" s="1"/>
  <c r="AE17" i="31"/>
  <c r="BD17" i="31" s="1"/>
  <c r="AD17" i="31"/>
  <c r="BC17" i="31" s="1"/>
  <c r="AC17" i="31"/>
  <c r="BB17" i="31" s="1"/>
  <c r="AZ16" i="31"/>
  <c r="BY16" i="31" s="1"/>
  <c r="AY16" i="31"/>
  <c r="BX16" i="31" s="1"/>
  <c r="AX16" i="31"/>
  <c r="BW16" i="31" s="1"/>
  <c r="AW16" i="31"/>
  <c r="BV16" i="31" s="1"/>
  <c r="AU16" i="31"/>
  <c r="BT16" i="31" s="1"/>
  <c r="AT16" i="31"/>
  <c r="BS16" i="31" s="1"/>
  <c r="AS16" i="31"/>
  <c r="BR16" i="31" s="1"/>
  <c r="AR16" i="31"/>
  <c r="BQ16" i="31" s="1"/>
  <c r="AP16" i="31"/>
  <c r="BO16" i="31" s="1"/>
  <c r="AO16" i="31"/>
  <c r="BN16" i="31" s="1"/>
  <c r="AN16" i="31"/>
  <c r="BM16" i="31" s="1"/>
  <c r="AM16" i="31"/>
  <c r="BL16" i="31" s="1"/>
  <c r="AK16" i="31"/>
  <c r="BJ16" i="31" s="1"/>
  <c r="AJ16" i="31"/>
  <c r="BI16" i="31" s="1"/>
  <c r="AI16" i="31"/>
  <c r="BH16" i="31" s="1"/>
  <c r="AH16" i="31"/>
  <c r="BG16" i="31" s="1"/>
  <c r="AF16" i="31"/>
  <c r="BE16" i="31" s="1"/>
  <c r="AE16" i="31"/>
  <c r="BD16" i="31" s="1"/>
  <c r="AD16" i="31"/>
  <c r="BC16" i="31" s="1"/>
  <c r="AC16" i="31"/>
  <c r="BB16" i="31" s="1"/>
  <c r="AZ15" i="31"/>
  <c r="BY15" i="31" s="1"/>
  <c r="AY15" i="31"/>
  <c r="BX15" i="31" s="1"/>
  <c r="AX15" i="31"/>
  <c r="BW15" i="31" s="1"/>
  <c r="AW15" i="31"/>
  <c r="BV15" i="31" s="1"/>
  <c r="AU15" i="31"/>
  <c r="BT15" i="31" s="1"/>
  <c r="AT15" i="31"/>
  <c r="BS15" i="31" s="1"/>
  <c r="AS15" i="31"/>
  <c r="BR15" i="31" s="1"/>
  <c r="AR15" i="31"/>
  <c r="BQ15" i="31" s="1"/>
  <c r="AP15" i="31"/>
  <c r="BO15" i="31" s="1"/>
  <c r="AO15" i="31"/>
  <c r="BN15" i="31" s="1"/>
  <c r="AN15" i="31"/>
  <c r="BM15" i="31" s="1"/>
  <c r="AM15" i="31"/>
  <c r="BL15" i="31" s="1"/>
  <c r="AK15" i="31"/>
  <c r="BJ15" i="31" s="1"/>
  <c r="AJ15" i="31"/>
  <c r="BI15" i="31" s="1"/>
  <c r="AI15" i="31"/>
  <c r="BH15" i="31" s="1"/>
  <c r="AH15" i="31"/>
  <c r="BG15" i="31" s="1"/>
  <c r="AF15" i="31"/>
  <c r="BE15" i="31" s="1"/>
  <c r="AE15" i="31"/>
  <c r="BD15" i="31" s="1"/>
  <c r="AD15" i="31"/>
  <c r="BC15" i="31" s="1"/>
  <c r="AC15" i="31"/>
  <c r="BB15" i="31" s="1"/>
  <c r="AZ12" i="31"/>
  <c r="BY12" i="31" s="1"/>
  <c r="AY12" i="31"/>
  <c r="BX12" i="31" s="1"/>
  <c r="AX12" i="31"/>
  <c r="BW12" i="31" s="1"/>
  <c r="AW12" i="31"/>
  <c r="BV12" i="31" s="1"/>
  <c r="AU12" i="31"/>
  <c r="BT12" i="31" s="1"/>
  <c r="AT12" i="31"/>
  <c r="BS12" i="31" s="1"/>
  <c r="AS12" i="31"/>
  <c r="BR12" i="31" s="1"/>
  <c r="AR12" i="31"/>
  <c r="BQ12" i="31" s="1"/>
  <c r="AP12" i="31"/>
  <c r="BO12" i="31" s="1"/>
  <c r="AO12" i="31"/>
  <c r="BN12" i="31" s="1"/>
  <c r="AN12" i="31"/>
  <c r="BM12" i="31" s="1"/>
  <c r="AM12" i="31"/>
  <c r="BL12" i="31" s="1"/>
  <c r="AK12" i="31"/>
  <c r="BJ12" i="31" s="1"/>
  <c r="AJ12" i="31"/>
  <c r="BI12" i="31" s="1"/>
  <c r="AI12" i="31"/>
  <c r="BH12" i="31" s="1"/>
  <c r="AH12" i="31"/>
  <c r="BG12" i="31" s="1"/>
  <c r="AF12" i="31"/>
  <c r="BE12" i="31" s="1"/>
  <c r="AE12" i="31"/>
  <c r="BD12" i="31" s="1"/>
  <c r="AD12" i="31"/>
  <c r="BC12" i="31" s="1"/>
  <c r="AC12" i="31"/>
  <c r="BB12" i="31" s="1"/>
  <c r="AZ11" i="31"/>
  <c r="BY11" i="31" s="1"/>
  <c r="AY11" i="31"/>
  <c r="BX11" i="31" s="1"/>
  <c r="AX11" i="31"/>
  <c r="BW11" i="31" s="1"/>
  <c r="AW11" i="31"/>
  <c r="BV11" i="31" s="1"/>
  <c r="AU11" i="31"/>
  <c r="BT11" i="31" s="1"/>
  <c r="AT11" i="31"/>
  <c r="BS11" i="31" s="1"/>
  <c r="AS11" i="31"/>
  <c r="BR11" i="31" s="1"/>
  <c r="AR11" i="31"/>
  <c r="BQ11" i="31" s="1"/>
  <c r="AP11" i="31"/>
  <c r="BO11" i="31" s="1"/>
  <c r="AO11" i="31"/>
  <c r="BN11" i="31" s="1"/>
  <c r="AN11" i="31"/>
  <c r="BM11" i="31" s="1"/>
  <c r="AM11" i="31"/>
  <c r="BL11" i="31" s="1"/>
  <c r="AK11" i="31"/>
  <c r="BJ11" i="31" s="1"/>
  <c r="AJ11" i="31"/>
  <c r="BI11" i="31" s="1"/>
  <c r="AI11" i="31"/>
  <c r="BH11" i="31" s="1"/>
  <c r="AH11" i="31"/>
  <c r="BG11" i="31" s="1"/>
  <c r="AF11" i="31"/>
  <c r="BE11" i="31" s="1"/>
  <c r="AE11" i="31"/>
  <c r="BD11" i="31" s="1"/>
  <c r="AD11" i="31"/>
  <c r="BC11" i="31" s="1"/>
  <c r="AC11" i="31"/>
  <c r="BB11" i="31" s="1"/>
  <c r="AZ10" i="31"/>
  <c r="BY10" i="31" s="1"/>
  <c r="AY10" i="31"/>
  <c r="BX10" i="31" s="1"/>
  <c r="AX10" i="31"/>
  <c r="BW10" i="31" s="1"/>
  <c r="AW10" i="31"/>
  <c r="BV10" i="31" s="1"/>
  <c r="AU10" i="31"/>
  <c r="BT10" i="31" s="1"/>
  <c r="AT10" i="31"/>
  <c r="BS10" i="31" s="1"/>
  <c r="AS10" i="31"/>
  <c r="BR10" i="31" s="1"/>
  <c r="AR10" i="31"/>
  <c r="BQ10" i="31" s="1"/>
  <c r="AP10" i="31"/>
  <c r="BO10" i="31" s="1"/>
  <c r="AO10" i="31"/>
  <c r="BN10" i="31" s="1"/>
  <c r="AN10" i="31"/>
  <c r="BM10" i="31" s="1"/>
  <c r="AM10" i="31"/>
  <c r="BL10" i="31" s="1"/>
  <c r="AK10" i="31"/>
  <c r="BJ10" i="31" s="1"/>
  <c r="AJ10" i="31"/>
  <c r="BI10" i="31" s="1"/>
  <c r="AI10" i="31"/>
  <c r="BH10" i="31" s="1"/>
  <c r="AH10" i="31"/>
  <c r="BG10" i="31" s="1"/>
  <c r="AF10" i="31"/>
  <c r="BE10" i="31" s="1"/>
  <c r="AE10" i="31"/>
  <c r="BD10" i="31" s="1"/>
  <c r="AD10" i="31"/>
  <c r="BC10" i="31" s="1"/>
  <c r="AC10" i="31"/>
  <c r="BB10" i="31" s="1"/>
  <c r="AZ9" i="31"/>
  <c r="BY9" i="31" s="1"/>
  <c r="AY9" i="31"/>
  <c r="BX9" i="31" s="1"/>
  <c r="AX9" i="31"/>
  <c r="BW9" i="31" s="1"/>
  <c r="AW9" i="31"/>
  <c r="BV9" i="31" s="1"/>
  <c r="AU9" i="31"/>
  <c r="BT9" i="31" s="1"/>
  <c r="AT9" i="31"/>
  <c r="BS9" i="31" s="1"/>
  <c r="AS9" i="31"/>
  <c r="BR9" i="31" s="1"/>
  <c r="AR9" i="31"/>
  <c r="BQ9" i="31" s="1"/>
  <c r="AP9" i="31"/>
  <c r="BO9" i="31" s="1"/>
  <c r="AO9" i="31"/>
  <c r="BN9" i="31" s="1"/>
  <c r="AN9" i="31"/>
  <c r="BM9" i="31" s="1"/>
  <c r="AM9" i="31"/>
  <c r="BL9" i="31" s="1"/>
  <c r="AK9" i="31"/>
  <c r="BJ9" i="31" s="1"/>
  <c r="AJ9" i="31"/>
  <c r="BI9" i="31" s="1"/>
  <c r="AI9" i="31"/>
  <c r="BH9" i="31" s="1"/>
  <c r="AH9" i="31"/>
  <c r="BG9" i="31" s="1"/>
  <c r="AF9" i="31"/>
  <c r="BE9" i="31" s="1"/>
  <c r="AE9" i="31"/>
  <c r="BD9" i="31" s="1"/>
  <c r="AD9" i="31"/>
  <c r="BC9" i="31" s="1"/>
  <c r="AC9" i="31"/>
  <c r="BB9" i="31" s="1"/>
  <c r="AZ8" i="31"/>
  <c r="BY8" i="31" s="1"/>
  <c r="AY8" i="31"/>
  <c r="BX8" i="31" s="1"/>
  <c r="AX8" i="31"/>
  <c r="BW8" i="31" s="1"/>
  <c r="AW8" i="31"/>
  <c r="BV8" i="31" s="1"/>
  <c r="AU8" i="31"/>
  <c r="BT8" i="31" s="1"/>
  <c r="AT8" i="31"/>
  <c r="BS8" i="31" s="1"/>
  <c r="AS8" i="31"/>
  <c r="BR8" i="31" s="1"/>
  <c r="AR8" i="31"/>
  <c r="BQ8" i="31" s="1"/>
  <c r="AP8" i="31"/>
  <c r="BO8" i="31" s="1"/>
  <c r="AO8" i="31"/>
  <c r="BN8" i="31" s="1"/>
  <c r="AN8" i="31"/>
  <c r="BM8" i="31" s="1"/>
  <c r="AM8" i="31"/>
  <c r="BL8" i="31" s="1"/>
  <c r="AK8" i="31"/>
  <c r="BJ8" i="31" s="1"/>
  <c r="AJ8" i="31"/>
  <c r="BI8" i="31" s="1"/>
  <c r="AI8" i="31"/>
  <c r="BH8" i="31" s="1"/>
  <c r="AH8" i="31"/>
  <c r="BG8" i="31" s="1"/>
  <c r="AF8" i="31"/>
  <c r="BE8" i="31" s="1"/>
  <c r="AE8" i="31"/>
  <c r="BD8" i="31" s="1"/>
  <c r="AD8" i="31"/>
  <c r="BC8" i="31" s="1"/>
  <c r="AC8" i="31"/>
  <c r="BB8" i="31" s="1"/>
  <c r="AZ7" i="31"/>
  <c r="BY7" i="31" s="1"/>
  <c r="AY7" i="31"/>
  <c r="BX7" i="31" s="1"/>
  <c r="AX7" i="31"/>
  <c r="BW7" i="31" s="1"/>
  <c r="AW7" i="31"/>
  <c r="BV7" i="31" s="1"/>
  <c r="AU7" i="31"/>
  <c r="BT7" i="31" s="1"/>
  <c r="AT7" i="31"/>
  <c r="BS7" i="31" s="1"/>
  <c r="AS7" i="31"/>
  <c r="BR7" i="31" s="1"/>
  <c r="AR7" i="31"/>
  <c r="BQ7" i="31" s="1"/>
  <c r="AP7" i="31"/>
  <c r="BO7" i="31" s="1"/>
  <c r="AO7" i="31"/>
  <c r="BN7" i="31" s="1"/>
  <c r="AN7" i="31"/>
  <c r="BM7" i="31" s="1"/>
  <c r="AM7" i="31"/>
  <c r="BL7" i="31" s="1"/>
  <c r="AK7" i="31"/>
  <c r="BJ7" i="31" s="1"/>
  <c r="AJ7" i="31"/>
  <c r="BI7" i="31" s="1"/>
  <c r="AI7" i="31"/>
  <c r="BH7" i="31" s="1"/>
  <c r="AH7" i="31"/>
  <c r="BG7" i="31" s="1"/>
  <c r="AF7" i="31"/>
  <c r="BE7" i="31" s="1"/>
  <c r="AE7" i="31"/>
  <c r="BD7" i="31" s="1"/>
  <c r="AD7" i="31"/>
  <c r="BC7" i="31" s="1"/>
  <c r="AC7" i="31"/>
  <c r="BB7" i="31" s="1"/>
  <c r="AZ6" i="31"/>
  <c r="BY6" i="31" s="1"/>
  <c r="AY6" i="31"/>
  <c r="BX6" i="31" s="1"/>
  <c r="AX6" i="31"/>
  <c r="BW6" i="31" s="1"/>
  <c r="AW6" i="31"/>
  <c r="BV6" i="31" s="1"/>
  <c r="AU6" i="31"/>
  <c r="BT6" i="31" s="1"/>
  <c r="AT6" i="31"/>
  <c r="BS6" i="31" s="1"/>
  <c r="AS6" i="31"/>
  <c r="BR6" i="31" s="1"/>
  <c r="AR6" i="31"/>
  <c r="BQ6" i="31" s="1"/>
  <c r="AP6" i="31"/>
  <c r="BO6" i="31" s="1"/>
  <c r="AO6" i="31"/>
  <c r="BN6" i="31" s="1"/>
  <c r="AN6" i="31"/>
  <c r="BM6" i="31" s="1"/>
  <c r="AM6" i="31"/>
  <c r="BL6" i="31" s="1"/>
  <c r="AK6" i="31"/>
  <c r="BJ6" i="31" s="1"/>
  <c r="AJ6" i="31"/>
  <c r="BI6" i="31" s="1"/>
  <c r="AI6" i="31"/>
  <c r="BH6" i="31" s="1"/>
  <c r="AH6" i="31"/>
  <c r="BG6" i="31" s="1"/>
  <c r="AF6" i="31"/>
  <c r="BE6" i="31" s="1"/>
  <c r="AE6" i="31"/>
  <c r="BD6" i="31" s="1"/>
  <c r="AD6" i="31"/>
  <c r="BC6" i="31" s="1"/>
  <c r="AC6" i="31"/>
  <c r="BB6" i="31" s="1"/>
  <c r="AZ21" i="30"/>
  <c r="BY21" i="30" s="1"/>
  <c r="AY21" i="30"/>
  <c r="BX21" i="30" s="1"/>
  <c r="AX21" i="30"/>
  <c r="BW21" i="30" s="1"/>
  <c r="AW21" i="30"/>
  <c r="BV21" i="30" s="1"/>
  <c r="AU21" i="30"/>
  <c r="BT21" i="30" s="1"/>
  <c r="AT21" i="30"/>
  <c r="BS21" i="30" s="1"/>
  <c r="AS21" i="30"/>
  <c r="BR21" i="30" s="1"/>
  <c r="AR21" i="30"/>
  <c r="BQ21" i="30" s="1"/>
  <c r="AP21" i="30"/>
  <c r="BO21" i="30" s="1"/>
  <c r="AO21" i="30"/>
  <c r="BN21" i="30" s="1"/>
  <c r="AN21" i="30"/>
  <c r="BM21" i="30" s="1"/>
  <c r="AM21" i="30"/>
  <c r="BL21" i="30" s="1"/>
  <c r="AK21" i="30"/>
  <c r="BJ21" i="30" s="1"/>
  <c r="AJ21" i="30"/>
  <c r="BI21" i="30" s="1"/>
  <c r="AI21" i="30"/>
  <c r="BH21" i="30" s="1"/>
  <c r="AH21" i="30"/>
  <c r="BG21" i="30" s="1"/>
  <c r="AF21" i="30"/>
  <c r="BE21" i="30" s="1"/>
  <c r="AE21" i="30"/>
  <c r="BD21" i="30" s="1"/>
  <c r="AD21" i="30"/>
  <c r="BC21" i="30" s="1"/>
  <c r="AC21" i="30"/>
  <c r="BB21" i="30" s="1"/>
  <c r="AZ20" i="30"/>
  <c r="BY20" i="30" s="1"/>
  <c r="AY20" i="30"/>
  <c r="BX20" i="30" s="1"/>
  <c r="AX20" i="30"/>
  <c r="BW20" i="30" s="1"/>
  <c r="AW20" i="30"/>
  <c r="BV20" i="30" s="1"/>
  <c r="AU20" i="30"/>
  <c r="BT20" i="30" s="1"/>
  <c r="AT20" i="30"/>
  <c r="BS20" i="30" s="1"/>
  <c r="AS20" i="30"/>
  <c r="BR20" i="30" s="1"/>
  <c r="AR20" i="30"/>
  <c r="BQ20" i="30" s="1"/>
  <c r="AP20" i="30"/>
  <c r="BO20" i="30" s="1"/>
  <c r="AO20" i="30"/>
  <c r="BN20" i="30" s="1"/>
  <c r="AN20" i="30"/>
  <c r="BM20" i="30" s="1"/>
  <c r="AM20" i="30"/>
  <c r="BL20" i="30" s="1"/>
  <c r="AK20" i="30"/>
  <c r="BJ20" i="30" s="1"/>
  <c r="AJ20" i="30"/>
  <c r="BI20" i="30" s="1"/>
  <c r="AI20" i="30"/>
  <c r="BH20" i="30" s="1"/>
  <c r="AH20" i="30"/>
  <c r="BG20" i="30" s="1"/>
  <c r="AF20" i="30"/>
  <c r="BE20" i="30" s="1"/>
  <c r="AE20" i="30"/>
  <c r="BD20" i="30" s="1"/>
  <c r="AD20" i="30"/>
  <c r="BC20" i="30" s="1"/>
  <c r="AC20" i="30"/>
  <c r="BB20" i="30" s="1"/>
  <c r="AZ19" i="30"/>
  <c r="BY19" i="30" s="1"/>
  <c r="AY19" i="30"/>
  <c r="BX19" i="30" s="1"/>
  <c r="AX19" i="30"/>
  <c r="BW19" i="30" s="1"/>
  <c r="AW19" i="30"/>
  <c r="BV19" i="30" s="1"/>
  <c r="AU19" i="30"/>
  <c r="BT19" i="30" s="1"/>
  <c r="AT19" i="30"/>
  <c r="BS19" i="30" s="1"/>
  <c r="AS19" i="30"/>
  <c r="BR19" i="30" s="1"/>
  <c r="AR19" i="30"/>
  <c r="BQ19" i="30" s="1"/>
  <c r="AP19" i="30"/>
  <c r="BO19" i="30" s="1"/>
  <c r="AO19" i="30"/>
  <c r="BN19" i="30" s="1"/>
  <c r="AN19" i="30"/>
  <c r="BM19" i="30" s="1"/>
  <c r="AM19" i="30"/>
  <c r="BL19" i="30" s="1"/>
  <c r="AK19" i="30"/>
  <c r="BJ19" i="30" s="1"/>
  <c r="AJ19" i="30"/>
  <c r="BI19" i="30" s="1"/>
  <c r="AI19" i="30"/>
  <c r="BH19" i="30" s="1"/>
  <c r="AH19" i="30"/>
  <c r="BG19" i="30" s="1"/>
  <c r="AF19" i="30"/>
  <c r="BE19" i="30" s="1"/>
  <c r="AE19" i="30"/>
  <c r="BD19" i="30" s="1"/>
  <c r="AD19" i="30"/>
  <c r="BC19" i="30" s="1"/>
  <c r="AC19" i="30"/>
  <c r="BB19" i="30" s="1"/>
  <c r="AZ18" i="30"/>
  <c r="BY18" i="30" s="1"/>
  <c r="AY18" i="30"/>
  <c r="BX18" i="30" s="1"/>
  <c r="AX18" i="30"/>
  <c r="BW18" i="30" s="1"/>
  <c r="AW18" i="30"/>
  <c r="BV18" i="30" s="1"/>
  <c r="AU18" i="30"/>
  <c r="BT18" i="30" s="1"/>
  <c r="AT18" i="30"/>
  <c r="BS18" i="30" s="1"/>
  <c r="AS18" i="30"/>
  <c r="BR18" i="30" s="1"/>
  <c r="AR18" i="30"/>
  <c r="BQ18" i="30" s="1"/>
  <c r="AP18" i="30"/>
  <c r="BO18" i="30" s="1"/>
  <c r="AO18" i="30"/>
  <c r="BN18" i="30" s="1"/>
  <c r="AN18" i="30"/>
  <c r="BM18" i="30" s="1"/>
  <c r="AM18" i="30"/>
  <c r="BL18" i="30" s="1"/>
  <c r="AK18" i="30"/>
  <c r="BJ18" i="30" s="1"/>
  <c r="AJ18" i="30"/>
  <c r="BI18" i="30" s="1"/>
  <c r="AI18" i="30"/>
  <c r="BH18" i="30" s="1"/>
  <c r="AH18" i="30"/>
  <c r="BG18" i="30" s="1"/>
  <c r="AF18" i="30"/>
  <c r="BE18" i="30" s="1"/>
  <c r="AE18" i="30"/>
  <c r="BD18" i="30" s="1"/>
  <c r="AD18" i="30"/>
  <c r="BC18" i="30" s="1"/>
  <c r="AC18" i="30"/>
  <c r="BB18" i="30" s="1"/>
  <c r="AZ17" i="30"/>
  <c r="BY17" i="30" s="1"/>
  <c r="AY17" i="30"/>
  <c r="BX17" i="30" s="1"/>
  <c r="AX17" i="30"/>
  <c r="BW17" i="30" s="1"/>
  <c r="AW17" i="30"/>
  <c r="BV17" i="30" s="1"/>
  <c r="AU17" i="30"/>
  <c r="BT17" i="30" s="1"/>
  <c r="AT17" i="30"/>
  <c r="BS17" i="30" s="1"/>
  <c r="AS17" i="30"/>
  <c r="BR17" i="30" s="1"/>
  <c r="AR17" i="30"/>
  <c r="BQ17" i="30" s="1"/>
  <c r="AP17" i="30"/>
  <c r="BO17" i="30" s="1"/>
  <c r="AO17" i="30"/>
  <c r="BN17" i="30" s="1"/>
  <c r="AN17" i="30"/>
  <c r="BM17" i="30" s="1"/>
  <c r="AM17" i="30"/>
  <c r="BL17" i="30" s="1"/>
  <c r="AK17" i="30"/>
  <c r="BJ17" i="30" s="1"/>
  <c r="AJ17" i="30"/>
  <c r="BI17" i="30" s="1"/>
  <c r="AI17" i="30"/>
  <c r="BH17" i="30" s="1"/>
  <c r="AH17" i="30"/>
  <c r="BG17" i="30" s="1"/>
  <c r="AF17" i="30"/>
  <c r="BE17" i="30" s="1"/>
  <c r="AE17" i="30"/>
  <c r="BD17" i="30" s="1"/>
  <c r="AD17" i="30"/>
  <c r="BC17" i="30" s="1"/>
  <c r="AC17" i="30"/>
  <c r="BB17" i="30" s="1"/>
  <c r="AZ16" i="30"/>
  <c r="BY16" i="30" s="1"/>
  <c r="AY16" i="30"/>
  <c r="BX16" i="30" s="1"/>
  <c r="AX16" i="30"/>
  <c r="BW16" i="30" s="1"/>
  <c r="AW16" i="30"/>
  <c r="BV16" i="30" s="1"/>
  <c r="AU16" i="30"/>
  <c r="BT16" i="30" s="1"/>
  <c r="AT16" i="30"/>
  <c r="BS16" i="30" s="1"/>
  <c r="AS16" i="30"/>
  <c r="BR16" i="30" s="1"/>
  <c r="AR16" i="30"/>
  <c r="BQ16" i="30" s="1"/>
  <c r="AP16" i="30"/>
  <c r="BO16" i="30" s="1"/>
  <c r="AO16" i="30"/>
  <c r="BN16" i="30" s="1"/>
  <c r="AN16" i="30"/>
  <c r="BM16" i="30" s="1"/>
  <c r="AM16" i="30"/>
  <c r="BL16" i="30" s="1"/>
  <c r="AK16" i="30"/>
  <c r="BJ16" i="30" s="1"/>
  <c r="AJ16" i="30"/>
  <c r="BI16" i="30" s="1"/>
  <c r="AI16" i="30"/>
  <c r="BH16" i="30" s="1"/>
  <c r="AH16" i="30"/>
  <c r="BG16" i="30" s="1"/>
  <c r="AF16" i="30"/>
  <c r="BE16" i="30" s="1"/>
  <c r="AE16" i="30"/>
  <c r="BD16" i="30" s="1"/>
  <c r="AD16" i="30"/>
  <c r="BC16" i="30" s="1"/>
  <c r="AC16" i="30"/>
  <c r="BB16" i="30" s="1"/>
  <c r="AZ15" i="30"/>
  <c r="BY15" i="30" s="1"/>
  <c r="AY15" i="30"/>
  <c r="BX15" i="30" s="1"/>
  <c r="AX15" i="30"/>
  <c r="BW15" i="30" s="1"/>
  <c r="AW15" i="30"/>
  <c r="BV15" i="30" s="1"/>
  <c r="AU15" i="30"/>
  <c r="BT15" i="30" s="1"/>
  <c r="AT15" i="30"/>
  <c r="BS15" i="30" s="1"/>
  <c r="AS15" i="30"/>
  <c r="BR15" i="30" s="1"/>
  <c r="AR15" i="30"/>
  <c r="BQ15" i="30" s="1"/>
  <c r="AP15" i="30"/>
  <c r="BO15" i="30" s="1"/>
  <c r="AO15" i="30"/>
  <c r="BN15" i="30" s="1"/>
  <c r="AN15" i="30"/>
  <c r="BM15" i="30" s="1"/>
  <c r="AM15" i="30"/>
  <c r="BL15" i="30" s="1"/>
  <c r="AK15" i="30"/>
  <c r="BJ15" i="30" s="1"/>
  <c r="AJ15" i="30"/>
  <c r="BI15" i="30" s="1"/>
  <c r="AI15" i="30"/>
  <c r="BH15" i="30" s="1"/>
  <c r="AH15" i="30"/>
  <c r="BG15" i="30" s="1"/>
  <c r="AF15" i="30"/>
  <c r="BE15" i="30" s="1"/>
  <c r="AE15" i="30"/>
  <c r="BD15" i="30" s="1"/>
  <c r="AD15" i="30"/>
  <c r="BC15" i="30" s="1"/>
  <c r="AC15" i="30"/>
  <c r="BB15" i="30" s="1"/>
  <c r="AZ12" i="30"/>
  <c r="BY12" i="30" s="1"/>
  <c r="AY12" i="30"/>
  <c r="BX12" i="30" s="1"/>
  <c r="AX12" i="30"/>
  <c r="BW12" i="30" s="1"/>
  <c r="AW12" i="30"/>
  <c r="BV12" i="30" s="1"/>
  <c r="AU12" i="30"/>
  <c r="BT12" i="30" s="1"/>
  <c r="AT12" i="30"/>
  <c r="BS12" i="30" s="1"/>
  <c r="AS12" i="30"/>
  <c r="BR12" i="30" s="1"/>
  <c r="AR12" i="30"/>
  <c r="BQ12" i="30" s="1"/>
  <c r="AP12" i="30"/>
  <c r="BO12" i="30" s="1"/>
  <c r="AO12" i="30"/>
  <c r="BN12" i="30" s="1"/>
  <c r="AN12" i="30"/>
  <c r="BM12" i="30" s="1"/>
  <c r="AM12" i="30"/>
  <c r="BL12" i="30" s="1"/>
  <c r="AK12" i="30"/>
  <c r="BJ12" i="30" s="1"/>
  <c r="AJ12" i="30"/>
  <c r="BI12" i="30" s="1"/>
  <c r="AI12" i="30"/>
  <c r="BH12" i="30" s="1"/>
  <c r="AH12" i="30"/>
  <c r="BG12" i="30" s="1"/>
  <c r="AF12" i="30"/>
  <c r="BE12" i="30" s="1"/>
  <c r="AE12" i="30"/>
  <c r="BD12" i="30" s="1"/>
  <c r="AD12" i="30"/>
  <c r="BC12" i="30" s="1"/>
  <c r="AC12" i="30"/>
  <c r="BB12" i="30" s="1"/>
  <c r="AZ11" i="30"/>
  <c r="BY11" i="30" s="1"/>
  <c r="AY11" i="30"/>
  <c r="BX11" i="30" s="1"/>
  <c r="AX11" i="30"/>
  <c r="BW11" i="30" s="1"/>
  <c r="AW11" i="30"/>
  <c r="BV11" i="30" s="1"/>
  <c r="AU11" i="30"/>
  <c r="BT11" i="30" s="1"/>
  <c r="AT11" i="30"/>
  <c r="BS11" i="30" s="1"/>
  <c r="AS11" i="30"/>
  <c r="BR11" i="30" s="1"/>
  <c r="AR11" i="30"/>
  <c r="BQ11" i="30" s="1"/>
  <c r="AP11" i="30"/>
  <c r="BO11" i="30" s="1"/>
  <c r="AO11" i="30"/>
  <c r="BN11" i="30" s="1"/>
  <c r="AN11" i="30"/>
  <c r="BM11" i="30" s="1"/>
  <c r="AM11" i="30"/>
  <c r="BL11" i="30" s="1"/>
  <c r="AK11" i="30"/>
  <c r="BJ11" i="30" s="1"/>
  <c r="AJ11" i="30"/>
  <c r="BI11" i="30" s="1"/>
  <c r="AI11" i="30"/>
  <c r="BH11" i="30" s="1"/>
  <c r="AH11" i="30"/>
  <c r="BG11" i="30" s="1"/>
  <c r="AF11" i="30"/>
  <c r="BE11" i="30" s="1"/>
  <c r="AE11" i="30"/>
  <c r="BD11" i="30" s="1"/>
  <c r="AD11" i="30"/>
  <c r="BC11" i="30" s="1"/>
  <c r="AC11" i="30"/>
  <c r="BB11" i="30" s="1"/>
  <c r="AZ10" i="30"/>
  <c r="BY10" i="30" s="1"/>
  <c r="AY10" i="30"/>
  <c r="BX10" i="30" s="1"/>
  <c r="AX10" i="30"/>
  <c r="BW10" i="30" s="1"/>
  <c r="AW10" i="30"/>
  <c r="BV10" i="30" s="1"/>
  <c r="AU10" i="30"/>
  <c r="BT10" i="30" s="1"/>
  <c r="AT10" i="30"/>
  <c r="BS10" i="30" s="1"/>
  <c r="AS10" i="30"/>
  <c r="BR10" i="30" s="1"/>
  <c r="AR10" i="30"/>
  <c r="BQ10" i="30" s="1"/>
  <c r="AP10" i="30"/>
  <c r="BO10" i="30" s="1"/>
  <c r="AO10" i="30"/>
  <c r="BN10" i="30" s="1"/>
  <c r="AN10" i="30"/>
  <c r="BM10" i="30" s="1"/>
  <c r="AM10" i="30"/>
  <c r="BL10" i="30" s="1"/>
  <c r="AK10" i="30"/>
  <c r="BJ10" i="30" s="1"/>
  <c r="AJ10" i="30"/>
  <c r="BI10" i="30" s="1"/>
  <c r="AI10" i="30"/>
  <c r="BH10" i="30" s="1"/>
  <c r="AH10" i="30"/>
  <c r="BG10" i="30" s="1"/>
  <c r="AF10" i="30"/>
  <c r="BE10" i="30" s="1"/>
  <c r="AE10" i="30"/>
  <c r="BD10" i="30" s="1"/>
  <c r="AD10" i="30"/>
  <c r="BC10" i="30" s="1"/>
  <c r="AC10" i="30"/>
  <c r="BB10" i="30" s="1"/>
  <c r="AZ9" i="30"/>
  <c r="BY9" i="30" s="1"/>
  <c r="AY9" i="30"/>
  <c r="BX9" i="30" s="1"/>
  <c r="AX9" i="30"/>
  <c r="BW9" i="30" s="1"/>
  <c r="AW9" i="30"/>
  <c r="BV9" i="30" s="1"/>
  <c r="AU9" i="30"/>
  <c r="BT9" i="30" s="1"/>
  <c r="AT9" i="30"/>
  <c r="BS9" i="30" s="1"/>
  <c r="AS9" i="30"/>
  <c r="BR9" i="30" s="1"/>
  <c r="AR9" i="30"/>
  <c r="BQ9" i="30" s="1"/>
  <c r="AP9" i="30"/>
  <c r="BO9" i="30" s="1"/>
  <c r="AO9" i="30"/>
  <c r="BN9" i="30" s="1"/>
  <c r="AN9" i="30"/>
  <c r="BM9" i="30" s="1"/>
  <c r="AM9" i="30"/>
  <c r="BL9" i="30" s="1"/>
  <c r="AK9" i="30"/>
  <c r="BJ9" i="30" s="1"/>
  <c r="AJ9" i="30"/>
  <c r="BI9" i="30" s="1"/>
  <c r="AI9" i="30"/>
  <c r="BH9" i="30" s="1"/>
  <c r="AH9" i="30"/>
  <c r="BG9" i="30" s="1"/>
  <c r="AF9" i="30"/>
  <c r="BE9" i="30" s="1"/>
  <c r="AE9" i="30"/>
  <c r="BD9" i="30" s="1"/>
  <c r="AD9" i="30"/>
  <c r="BC9" i="30" s="1"/>
  <c r="AC9" i="30"/>
  <c r="BB9" i="30" s="1"/>
  <c r="AZ8" i="30"/>
  <c r="BY8" i="30" s="1"/>
  <c r="AY8" i="30"/>
  <c r="BX8" i="30" s="1"/>
  <c r="AX8" i="30"/>
  <c r="BW8" i="30" s="1"/>
  <c r="AW8" i="30"/>
  <c r="BV8" i="30" s="1"/>
  <c r="AU8" i="30"/>
  <c r="BT8" i="30" s="1"/>
  <c r="AT8" i="30"/>
  <c r="BS8" i="30" s="1"/>
  <c r="AS8" i="30"/>
  <c r="BR8" i="30" s="1"/>
  <c r="AR8" i="30"/>
  <c r="BQ8" i="30" s="1"/>
  <c r="AP8" i="30"/>
  <c r="BO8" i="30" s="1"/>
  <c r="AO8" i="30"/>
  <c r="BN8" i="30" s="1"/>
  <c r="AN8" i="30"/>
  <c r="BM8" i="30" s="1"/>
  <c r="AM8" i="30"/>
  <c r="BL8" i="30" s="1"/>
  <c r="AK8" i="30"/>
  <c r="BJ8" i="30" s="1"/>
  <c r="AJ8" i="30"/>
  <c r="BI8" i="30" s="1"/>
  <c r="AI8" i="30"/>
  <c r="BH8" i="30" s="1"/>
  <c r="AH8" i="30"/>
  <c r="BG8" i="30" s="1"/>
  <c r="AF8" i="30"/>
  <c r="BE8" i="30" s="1"/>
  <c r="AE8" i="30"/>
  <c r="BD8" i="30" s="1"/>
  <c r="AD8" i="30"/>
  <c r="BC8" i="30" s="1"/>
  <c r="AC8" i="30"/>
  <c r="BB8" i="30" s="1"/>
  <c r="AZ7" i="30"/>
  <c r="BY7" i="30" s="1"/>
  <c r="AY7" i="30"/>
  <c r="BX7" i="30" s="1"/>
  <c r="AX7" i="30"/>
  <c r="BW7" i="30" s="1"/>
  <c r="AW7" i="30"/>
  <c r="BV7" i="30" s="1"/>
  <c r="AU7" i="30"/>
  <c r="BT7" i="30" s="1"/>
  <c r="AT7" i="30"/>
  <c r="BS7" i="30" s="1"/>
  <c r="AS7" i="30"/>
  <c r="BR7" i="30" s="1"/>
  <c r="AR7" i="30"/>
  <c r="BQ7" i="30" s="1"/>
  <c r="AP7" i="30"/>
  <c r="BO7" i="30" s="1"/>
  <c r="AO7" i="30"/>
  <c r="BN7" i="30" s="1"/>
  <c r="AN7" i="30"/>
  <c r="BM7" i="30" s="1"/>
  <c r="AM7" i="30"/>
  <c r="BL7" i="30" s="1"/>
  <c r="AK7" i="30"/>
  <c r="BJ7" i="30" s="1"/>
  <c r="AJ7" i="30"/>
  <c r="BI7" i="30" s="1"/>
  <c r="AI7" i="30"/>
  <c r="BH7" i="30" s="1"/>
  <c r="AH7" i="30"/>
  <c r="BG7" i="30" s="1"/>
  <c r="AF7" i="30"/>
  <c r="BE7" i="30" s="1"/>
  <c r="AE7" i="30"/>
  <c r="BD7" i="30" s="1"/>
  <c r="AD7" i="30"/>
  <c r="BC7" i="30" s="1"/>
  <c r="AC7" i="30"/>
  <c r="BB7" i="30" s="1"/>
  <c r="AZ6" i="30"/>
  <c r="BY6" i="30" s="1"/>
  <c r="AY6" i="30"/>
  <c r="BX6" i="30" s="1"/>
  <c r="AX6" i="30"/>
  <c r="BW6" i="30" s="1"/>
  <c r="AW6" i="30"/>
  <c r="BV6" i="30" s="1"/>
  <c r="AU6" i="30"/>
  <c r="BT6" i="30" s="1"/>
  <c r="AT6" i="30"/>
  <c r="BS6" i="30" s="1"/>
  <c r="AS6" i="30"/>
  <c r="BR6" i="30" s="1"/>
  <c r="AR6" i="30"/>
  <c r="BQ6" i="30" s="1"/>
  <c r="AP6" i="30"/>
  <c r="BO6" i="30" s="1"/>
  <c r="AO6" i="30"/>
  <c r="BN6" i="30" s="1"/>
  <c r="AN6" i="30"/>
  <c r="BM6" i="30" s="1"/>
  <c r="AM6" i="30"/>
  <c r="BL6" i="30" s="1"/>
  <c r="AK6" i="30"/>
  <c r="BJ6" i="30" s="1"/>
  <c r="AJ6" i="30"/>
  <c r="BI6" i="30" s="1"/>
  <c r="AI6" i="30"/>
  <c r="BH6" i="30" s="1"/>
  <c r="AH6" i="30"/>
  <c r="BG6" i="30" s="1"/>
  <c r="AF6" i="30"/>
  <c r="BE6" i="30" s="1"/>
  <c r="AE6" i="30"/>
  <c r="BD6" i="30" s="1"/>
  <c r="AD6" i="30"/>
  <c r="BC6" i="30" s="1"/>
  <c r="AC6" i="30"/>
  <c r="BB6" i="30" s="1"/>
  <c r="AZ21" i="29"/>
  <c r="BY21" i="29" s="1"/>
  <c r="AY21" i="29"/>
  <c r="BX21" i="29" s="1"/>
  <c r="AX21" i="29"/>
  <c r="BW21" i="29" s="1"/>
  <c r="AW21" i="29"/>
  <c r="BV21" i="29" s="1"/>
  <c r="AU21" i="29"/>
  <c r="BT21" i="29" s="1"/>
  <c r="AT21" i="29"/>
  <c r="BS21" i="29" s="1"/>
  <c r="AS21" i="29"/>
  <c r="BR21" i="29" s="1"/>
  <c r="AR21" i="29"/>
  <c r="BQ21" i="29" s="1"/>
  <c r="AP21" i="29"/>
  <c r="BO21" i="29" s="1"/>
  <c r="AO21" i="29"/>
  <c r="BN21" i="29" s="1"/>
  <c r="AN21" i="29"/>
  <c r="BM21" i="29" s="1"/>
  <c r="AM21" i="29"/>
  <c r="BL21" i="29" s="1"/>
  <c r="AK21" i="29"/>
  <c r="BJ21" i="29" s="1"/>
  <c r="AJ21" i="29"/>
  <c r="BI21" i="29" s="1"/>
  <c r="AI21" i="29"/>
  <c r="BH21" i="29" s="1"/>
  <c r="AH21" i="29"/>
  <c r="BG21" i="29" s="1"/>
  <c r="AF21" i="29"/>
  <c r="BE21" i="29" s="1"/>
  <c r="AE21" i="29"/>
  <c r="BD21" i="29" s="1"/>
  <c r="AD21" i="29"/>
  <c r="BC21" i="29" s="1"/>
  <c r="AC21" i="29"/>
  <c r="BB21" i="29" s="1"/>
  <c r="AZ20" i="29"/>
  <c r="BY20" i="29" s="1"/>
  <c r="AY20" i="29"/>
  <c r="BX20" i="29" s="1"/>
  <c r="AX20" i="29"/>
  <c r="BW20" i="29" s="1"/>
  <c r="AW20" i="29"/>
  <c r="BV20" i="29" s="1"/>
  <c r="AU20" i="29"/>
  <c r="BT20" i="29" s="1"/>
  <c r="AT20" i="29"/>
  <c r="BS20" i="29" s="1"/>
  <c r="AS20" i="29"/>
  <c r="BR20" i="29" s="1"/>
  <c r="AR20" i="29"/>
  <c r="BQ20" i="29" s="1"/>
  <c r="AP20" i="29"/>
  <c r="BO20" i="29" s="1"/>
  <c r="AO20" i="29"/>
  <c r="BN20" i="29" s="1"/>
  <c r="AN20" i="29"/>
  <c r="BM20" i="29" s="1"/>
  <c r="AM20" i="29"/>
  <c r="BL20" i="29" s="1"/>
  <c r="AK20" i="29"/>
  <c r="BJ20" i="29" s="1"/>
  <c r="AJ20" i="29"/>
  <c r="BI20" i="29" s="1"/>
  <c r="AI20" i="29"/>
  <c r="BH20" i="29" s="1"/>
  <c r="AH20" i="29"/>
  <c r="BG20" i="29" s="1"/>
  <c r="AF20" i="29"/>
  <c r="BE20" i="29" s="1"/>
  <c r="AE20" i="29"/>
  <c r="BD20" i="29" s="1"/>
  <c r="AD20" i="29"/>
  <c r="BC20" i="29" s="1"/>
  <c r="AC20" i="29"/>
  <c r="BB20" i="29" s="1"/>
  <c r="AZ19" i="29"/>
  <c r="BY19" i="29" s="1"/>
  <c r="AY19" i="29"/>
  <c r="BX19" i="29" s="1"/>
  <c r="AX19" i="29"/>
  <c r="BW19" i="29" s="1"/>
  <c r="AW19" i="29"/>
  <c r="BV19" i="29" s="1"/>
  <c r="AU19" i="29"/>
  <c r="BT19" i="29" s="1"/>
  <c r="AT19" i="29"/>
  <c r="BS19" i="29" s="1"/>
  <c r="AS19" i="29"/>
  <c r="BR19" i="29" s="1"/>
  <c r="AR19" i="29"/>
  <c r="BQ19" i="29" s="1"/>
  <c r="AP19" i="29"/>
  <c r="BO19" i="29" s="1"/>
  <c r="AO19" i="29"/>
  <c r="BN19" i="29" s="1"/>
  <c r="AN19" i="29"/>
  <c r="BM19" i="29" s="1"/>
  <c r="AM19" i="29"/>
  <c r="BL19" i="29" s="1"/>
  <c r="AK19" i="29"/>
  <c r="BJ19" i="29" s="1"/>
  <c r="AJ19" i="29"/>
  <c r="BI19" i="29" s="1"/>
  <c r="AI19" i="29"/>
  <c r="BH19" i="29" s="1"/>
  <c r="AH19" i="29"/>
  <c r="BG19" i="29" s="1"/>
  <c r="AF19" i="29"/>
  <c r="BE19" i="29" s="1"/>
  <c r="AE19" i="29"/>
  <c r="BD19" i="29" s="1"/>
  <c r="AD19" i="29"/>
  <c r="BC19" i="29" s="1"/>
  <c r="AC19" i="29"/>
  <c r="BB19" i="29" s="1"/>
  <c r="AZ18" i="29"/>
  <c r="BY18" i="29" s="1"/>
  <c r="AY18" i="29"/>
  <c r="BX18" i="29" s="1"/>
  <c r="AX18" i="29"/>
  <c r="BW18" i="29" s="1"/>
  <c r="AW18" i="29"/>
  <c r="BV18" i="29" s="1"/>
  <c r="AU18" i="29"/>
  <c r="BT18" i="29" s="1"/>
  <c r="AT18" i="29"/>
  <c r="BS18" i="29" s="1"/>
  <c r="AS18" i="29"/>
  <c r="BR18" i="29" s="1"/>
  <c r="AR18" i="29"/>
  <c r="BQ18" i="29" s="1"/>
  <c r="AP18" i="29"/>
  <c r="BO18" i="29" s="1"/>
  <c r="AO18" i="29"/>
  <c r="BN18" i="29" s="1"/>
  <c r="AN18" i="29"/>
  <c r="BM18" i="29" s="1"/>
  <c r="AM18" i="29"/>
  <c r="BL18" i="29" s="1"/>
  <c r="AK18" i="29"/>
  <c r="BJ18" i="29" s="1"/>
  <c r="AJ18" i="29"/>
  <c r="BI18" i="29" s="1"/>
  <c r="AI18" i="29"/>
  <c r="BH18" i="29" s="1"/>
  <c r="AH18" i="29"/>
  <c r="BG18" i="29" s="1"/>
  <c r="AF18" i="29"/>
  <c r="BE18" i="29" s="1"/>
  <c r="AE18" i="29"/>
  <c r="BD18" i="29" s="1"/>
  <c r="AD18" i="29"/>
  <c r="BC18" i="29" s="1"/>
  <c r="AC18" i="29"/>
  <c r="BB18" i="29" s="1"/>
  <c r="AZ17" i="29"/>
  <c r="BY17" i="29" s="1"/>
  <c r="AY17" i="29"/>
  <c r="BX17" i="29" s="1"/>
  <c r="AX17" i="29"/>
  <c r="BW17" i="29" s="1"/>
  <c r="AW17" i="29"/>
  <c r="BV17" i="29" s="1"/>
  <c r="AU17" i="29"/>
  <c r="BT17" i="29" s="1"/>
  <c r="AT17" i="29"/>
  <c r="BS17" i="29" s="1"/>
  <c r="AS17" i="29"/>
  <c r="BR17" i="29" s="1"/>
  <c r="AR17" i="29"/>
  <c r="BQ17" i="29" s="1"/>
  <c r="AP17" i="29"/>
  <c r="BO17" i="29" s="1"/>
  <c r="AO17" i="29"/>
  <c r="BN17" i="29" s="1"/>
  <c r="AN17" i="29"/>
  <c r="BM17" i="29" s="1"/>
  <c r="AM17" i="29"/>
  <c r="BL17" i="29" s="1"/>
  <c r="AK17" i="29"/>
  <c r="BJ17" i="29" s="1"/>
  <c r="AJ17" i="29"/>
  <c r="BI17" i="29" s="1"/>
  <c r="AI17" i="29"/>
  <c r="BH17" i="29" s="1"/>
  <c r="AH17" i="29"/>
  <c r="BG17" i="29" s="1"/>
  <c r="AF17" i="29"/>
  <c r="BE17" i="29" s="1"/>
  <c r="AE17" i="29"/>
  <c r="BD17" i="29" s="1"/>
  <c r="AD17" i="29"/>
  <c r="BC17" i="29" s="1"/>
  <c r="AC17" i="29"/>
  <c r="BB17" i="29" s="1"/>
  <c r="AZ16" i="29"/>
  <c r="BY16" i="29" s="1"/>
  <c r="AY16" i="29"/>
  <c r="BX16" i="29" s="1"/>
  <c r="AX16" i="29"/>
  <c r="BW16" i="29" s="1"/>
  <c r="AW16" i="29"/>
  <c r="BV16" i="29" s="1"/>
  <c r="AU16" i="29"/>
  <c r="BT16" i="29" s="1"/>
  <c r="AT16" i="29"/>
  <c r="BS16" i="29" s="1"/>
  <c r="AS16" i="29"/>
  <c r="BR16" i="29" s="1"/>
  <c r="AR16" i="29"/>
  <c r="BQ16" i="29" s="1"/>
  <c r="AP16" i="29"/>
  <c r="BO16" i="29" s="1"/>
  <c r="AO16" i="29"/>
  <c r="BN16" i="29" s="1"/>
  <c r="AN16" i="29"/>
  <c r="BM16" i="29" s="1"/>
  <c r="AM16" i="29"/>
  <c r="BL16" i="29" s="1"/>
  <c r="AK16" i="29"/>
  <c r="BJ16" i="29" s="1"/>
  <c r="AJ16" i="29"/>
  <c r="BI16" i="29" s="1"/>
  <c r="AI16" i="29"/>
  <c r="BH16" i="29" s="1"/>
  <c r="AH16" i="29"/>
  <c r="BG16" i="29" s="1"/>
  <c r="AF16" i="29"/>
  <c r="BE16" i="29" s="1"/>
  <c r="AE16" i="29"/>
  <c r="BD16" i="29" s="1"/>
  <c r="AD16" i="29"/>
  <c r="BC16" i="29" s="1"/>
  <c r="AC16" i="29"/>
  <c r="BB16" i="29" s="1"/>
  <c r="AZ15" i="29"/>
  <c r="BY15" i="29" s="1"/>
  <c r="AY15" i="29"/>
  <c r="BX15" i="29" s="1"/>
  <c r="AX15" i="29"/>
  <c r="BW15" i="29" s="1"/>
  <c r="AW15" i="29"/>
  <c r="BV15" i="29" s="1"/>
  <c r="AU15" i="29"/>
  <c r="BT15" i="29" s="1"/>
  <c r="AT15" i="29"/>
  <c r="BS15" i="29" s="1"/>
  <c r="AS15" i="29"/>
  <c r="BR15" i="29" s="1"/>
  <c r="AR15" i="29"/>
  <c r="BQ15" i="29" s="1"/>
  <c r="AP15" i="29"/>
  <c r="BO15" i="29" s="1"/>
  <c r="AO15" i="29"/>
  <c r="BN15" i="29" s="1"/>
  <c r="AN15" i="29"/>
  <c r="BM15" i="29" s="1"/>
  <c r="AM15" i="29"/>
  <c r="BL15" i="29" s="1"/>
  <c r="AK15" i="29"/>
  <c r="BJ15" i="29" s="1"/>
  <c r="AJ15" i="29"/>
  <c r="BI15" i="29" s="1"/>
  <c r="AI15" i="29"/>
  <c r="BH15" i="29" s="1"/>
  <c r="AH15" i="29"/>
  <c r="BG15" i="29" s="1"/>
  <c r="AF15" i="29"/>
  <c r="BE15" i="29" s="1"/>
  <c r="AE15" i="29"/>
  <c r="BD15" i="29" s="1"/>
  <c r="AD15" i="29"/>
  <c r="BC15" i="29" s="1"/>
  <c r="AC15" i="29"/>
  <c r="BB15" i="29" s="1"/>
  <c r="AZ12" i="29"/>
  <c r="BY12" i="29" s="1"/>
  <c r="AY12" i="29"/>
  <c r="BX12" i="29" s="1"/>
  <c r="AX12" i="29"/>
  <c r="BW12" i="29" s="1"/>
  <c r="AW12" i="29"/>
  <c r="BV12" i="29" s="1"/>
  <c r="AU12" i="29"/>
  <c r="BT12" i="29" s="1"/>
  <c r="AT12" i="29"/>
  <c r="BS12" i="29" s="1"/>
  <c r="AS12" i="29"/>
  <c r="BR12" i="29" s="1"/>
  <c r="AR12" i="29"/>
  <c r="BQ12" i="29" s="1"/>
  <c r="AP12" i="29"/>
  <c r="BO12" i="29" s="1"/>
  <c r="AO12" i="29"/>
  <c r="BN12" i="29" s="1"/>
  <c r="AN12" i="29"/>
  <c r="BM12" i="29" s="1"/>
  <c r="AM12" i="29"/>
  <c r="BL12" i="29" s="1"/>
  <c r="AK12" i="29"/>
  <c r="BJ12" i="29" s="1"/>
  <c r="AJ12" i="29"/>
  <c r="BI12" i="29" s="1"/>
  <c r="AI12" i="29"/>
  <c r="BH12" i="29" s="1"/>
  <c r="AH12" i="29"/>
  <c r="BG12" i="29" s="1"/>
  <c r="AF12" i="29"/>
  <c r="BE12" i="29" s="1"/>
  <c r="AE12" i="29"/>
  <c r="BD12" i="29" s="1"/>
  <c r="AD12" i="29"/>
  <c r="BC12" i="29" s="1"/>
  <c r="AC12" i="29"/>
  <c r="BB12" i="29" s="1"/>
  <c r="AZ11" i="29"/>
  <c r="BY11" i="29" s="1"/>
  <c r="AY11" i="29"/>
  <c r="BX11" i="29" s="1"/>
  <c r="AX11" i="29"/>
  <c r="BW11" i="29" s="1"/>
  <c r="AW11" i="29"/>
  <c r="BV11" i="29" s="1"/>
  <c r="AU11" i="29"/>
  <c r="BT11" i="29" s="1"/>
  <c r="AT11" i="29"/>
  <c r="BS11" i="29" s="1"/>
  <c r="AS11" i="29"/>
  <c r="BR11" i="29" s="1"/>
  <c r="AR11" i="29"/>
  <c r="BQ11" i="29" s="1"/>
  <c r="AP11" i="29"/>
  <c r="BO11" i="29" s="1"/>
  <c r="AO11" i="29"/>
  <c r="BN11" i="29" s="1"/>
  <c r="AN11" i="29"/>
  <c r="BM11" i="29" s="1"/>
  <c r="AM11" i="29"/>
  <c r="BL11" i="29" s="1"/>
  <c r="AK11" i="29"/>
  <c r="BJ11" i="29" s="1"/>
  <c r="AJ11" i="29"/>
  <c r="BI11" i="29" s="1"/>
  <c r="AI11" i="29"/>
  <c r="BH11" i="29" s="1"/>
  <c r="AH11" i="29"/>
  <c r="BG11" i="29" s="1"/>
  <c r="AF11" i="29"/>
  <c r="BE11" i="29" s="1"/>
  <c r="AE11" i="29"/>
  <c r="BD11" i="29" s="1"/>
  <c r="AD11" i="29"/>
  <c r="BC11" i="29" s="1"/>
  <c r="AC11" i="29"/>
  <c r="BB11" i="29" s="1"/>
  <c r="AZ10" i="29"/>
  <c r="BY10" i="29" s="1"/>
  <c r="AY10" i="29"/>
  <c r="BX10" i="29" s="1"/>
  <c r="AX10" i="29"/>
  <c r="BW10" i="29" s="1"/>
  <c r="AW10" i="29"/>
  <c r="BV10" i="29" s="1"/>
  <c r="AU10" i="29"/>
  <c r="BT10" i="29" s="1"/>
  <c r="AT10" i="29"/>
  <c r="BS10" i="29" s="1"/>
  <c r="AS10" i="29"/>
  <c r="BR10" i="29" s="1"/>
  <c r="AR10" i="29"/>
  <c r="BQ10" i="29" s="1"/>
  <c r="AP10" i="29"/>
  <c r="BO10" i="29" s="1"/>
  <c r="AO10" i="29"/>
  <c r="BN10" i="29" s="1"/>
  <c r="AN10" i="29"/>
  <c r="BM10" i="29" s="1"/>
  <c r="AM10" i="29"/>
  <c r="BL10" i="29" s="1"/>
  <c r="AK10" i="29"/>
  <c r="BJ10" i="29" s="1"/>
  <c r="AJ10" i="29"/>
  <c r="BI10" i="29" s="1"/>
  <c r="AI10" i="29"/>
  <c r="BH10" i="29" s="1"/>
  <c r="AH10" i="29"/>
  <c r="BG10" i="29" s="1"/>
  <c r="AF10" i="29"/>
  <c r="BE10" i="29" s="1"/>
  <c r="AE10" i="29"/>
  <c r="BD10" i="29" s="1"/>
  <c r="AD10" i="29"/>
  <c r="BC10" i="29" s="1"/>
  <c r="AC10" i="29"/>
  <c r="BB10" i="29" s="1"/>
  <c r="AZ9" i="29"/>
  <c r="BY9" i="29" s="1"/>
  <c r="AY9" i="29"/>
  <c r="BX9" i="29" s="1"/>
  <c r="AX9" i="29"/>
  <c r="BW9" i="29" s="1"/>
  <c r="AW9" i="29"/>
  <c r="BV9" i="29" s="1"/>
  <c r="AU9" i="29"/>
  <c r="BT9" i="29" s="1"/>
  <c r="AT9" i="29"/>
  <c r="BS9" i="29" s="1"/>
  <c r="AS9" i="29"/>
  <c r="BR9" i="29" s="1"/>
  <c r="AR9" i="29"/>
  <c r="BQ9" i="29" s="1"/>
  <c r="AP9" i="29"/>
  <c r="BO9" i="29" s="1"/>
  <c r="AO9" i="29"/>
  <c r="BN9" i="29" s="1"/>
  <c r="AN9" i="29"/>
  <c r="BM9" i="29" s="1"/>
  <c r="AM9" i="29"/>
  <c r="BL9" i="29" s="1"/>
  <c r="AK9" i="29"/>
  <c r="BJ9" i="29" s="1"/>
  <c r="AJ9" i="29"/>
  <c r="AI9" i="29"/>
  <c r="BH9" i="29" s="1"/>
  <c r="AH9" i="29"/>
  <c r="BG9" i="29" s="1"/>
  <c r="AF9" i="29"/>
  <c r="BE9" i="29" s="1"/>
  <c r="AE9" i="29"/>
  <c r="BD9" i="29" s="1"/>
  <c r="AD9" i="29"/>
  <c r="BC9" i="29" s="1"/>
  <c r="AC9" i="29"/>
  <c r="BB9" i="29" s="1"/>
  <c r="AZ8" i="29"/>
  <c r="BY8" i="29" s="1"/>
  <c r="AY8" i="29"/>
  <c r="BX8" i="29" s="1"/>
  <c r="AX8" i="29"/>
  <c r="BW8" i="29" s="1"/>
  <c r="AW8" i="29"/>
  <c r="BV8" i="29" s="1"/>
  <c r="AU8" i="29"/>
  <c r="BT8" i="29" s="1"/>
  <c r="AT8" i="29"/>
  <c r="BS8" i="29" s="1"/>
  <c r="AS8" i="29"/>
  <c r="BR8" i="29" s="1"/>
  <c r="AR8" i="29"/>
  <c r="BQ8" i="29" s="1"/>
  <c r="AP8" i="29"/>
  <c r="BO8" i="29" s="1"/>
  <c r="AO8" i="29"/>
  <c r="BN8" i="29" s="1"/>
  <c r="AN8" i="29"/>
  <c r="BM8" i="29" s="1"/>
  <c r="AM8" i="29"/>
  <c r="BL8" i="29" s="1"/>
  <c r="AK8" i="29"/>
  <c r="BJ8" i="29" s="1"/>
  <c r="AJ8" i="29"/>
  <c r="BI8" i="29" s="1"/>
  <c r="AI8" i="29"/>
  <c r="BH8" i="29" s="1"/>
  <c r="AH8" i="29"/>
  <c r="BG8" i="29" s="1"/>
  <c r="AF8" i="29"/>
  <c r="BE8" i="29" s="1"/>
  <c r="AE8" i="29"/>
  <c r="BD8" i="29" s="1"/>
  <c r="AD8" i="29"/>
  <c r="BC8" i="29" s="1"/>
  <c r="AC8" i="29"/>
  <c r="BB8" i="29" s="1"/>
  <c r="AZ7" i="29"/>
  <c r="BY7" i="29" s="1"/>
  <c r="AY7" i="29"/>
  <c r="BX7" i="29" s="1"/>
  <c r="AX7" i="29"/>
  <c r="BW7" i="29" s="1"/>
  <c r="AW7" i="29"/>
  <c r="BV7" i="29" s="1"/>
  <c r="AU7" i="29"/>
  <c r="BT7" i="29" s="1"/>
  <c r="AT7" i="29"/>
  <c r="BS7" i="29" s="1"/>
  <c r="AS7" i="29"/>
  <c r="BR7" i="29" s="1"/>
  <c r="AR7" i="29"/>
  <c r="BQ7" i="29" s="1"/>
  <c r="AP7" i="29"/>
  <c r="BO7" i="29" s="1"/>
  <c r="AO7" i="29"/>
  <c r="BN7" i="29" s="1"/>
  <c r="AN7" i="29"/>
  <c r="BM7" i="29" s="1"/>
  <c r="AM7" i="29"/>
  <c r="BL7" i="29" s="1"/>
  <c r="AK7" i="29"/>
  <c r="BJ7" i="29" s="1"/>
  <c r="AJ7" i="29"/>
  <c r="BI7" i="29" s="1"/>
  <c r="AI7" i="29"/>
  <c r="BH7" i="29" s="1"/>
  <c r="AH7" i="29"/>
  <c r="BG7" i="29" s="1"/>
  <c r="AF7" i="29"/>
  <c r="BE7" i="29" s="1"/>
  <c r="AE7" i="29"/>
  <c r="BD7" i="29" s="1"/>
  <c r="AD7" i="29"/>
  <c r="BC7" i="29" s="1"/>
  <c r="AC7" i="29"/>
  <c r="BB7" i="29" s="1"/>
  <c r="AZ6" i="29"/>
  <c r="BY6" i="29" s="1"/>
  <c r="AY6" i="29"/>
  <c r="BX6" i="29" s="1"/>
  <c r="AX6" i="29"/>
  <c r="BW6" i="29" s="1"/>
  <c r="AW6" i="29"/>
  <c r="BV6" i="29" s="1"/>
  <c r="AU6" i="29"/>
  <c r="BT6" i="29" s="1"/>
  <c r="AT6" i="29"/>
  <c r="BS6" i="29" s="1"/>
  <c r="AS6" i="29"/>
  <c r="BR6" i="29" s="1"/>
  <c r="AR6" i="29"/>
  <c r="BQ6" i="29" s="1"/>
  <c r="AP6" i="29"/>
  <c r="BO6" i="29" s="1"/>
  <c r="AO6" i="29"/>
  <c r="BN6" i="29" s="1"/>
  <c r="AN6" i="29"/>
  <c r="BM6" i="29" s="1"/>
  <c r="AM6" i="29"/>
  <c r="BL6" i="29" s="1"/>
  <c r="AK6" i="29"/>
  <c r="BJ6" i="29" s="1"/>
  <c r="AJ6" i="29"/>
  <c r="BI6" i="29" s="1"/>
  <c r="AI6" i="29"/>
  <c r="BH6" i="29" s="1"/>
  <c r="AH6" i="29"/>
  <c r="BG6" i="29" s="1"/>
  <c r="AF6" i="29"/>
  <c r="BE6" i="29" s="1"/>
  <c r="AE6" i="29"/>
  <c r="BD6" i="29" s="1"/>
  <c r="AD6" i="29"/>
  <c r="BC6" i="29" s="1"/>
  <c r="AC6" i="29"/>
  <c r="BB6" i="29" s="1"/>
  <c r="AZ21" i="28"/>
  <c r="BY21" i="28" s="1"/>
  <c r="AY21" i="28"/>
  <c r="BX21" i="28" s="1"/>
  <c r="AX21" i="28"/>
  <c r="BW21" i="28" s="1"/>
  <c r="AW21" i="28"/>
  <c r="BV21" i="28" s="1"/>
  <c r="AU21" i="28"/>
  <c r="BT21" i="28" s="1"/>
  <c r="AT21" i="28"/>
  <c r="BS21" i="28" s="1"/>
  <c r="AS21" i="28"/>
  <c r="BR21" i="28" s="1"/>
  <c r="AR21" i="28"/>
  <c r="BQ21" i="28" s="1"/>
  <c r="AP21" i="28"/>
  <c r="BO21" i="28" s="1"/>
  <c r="AO21" i="28"/>
  <c r="BN21" i="28" s="1"/>
  <c r="AN21" i="28"/>
  <c r="BM21" i="28" s="1"/>
  <c r="AM21" i="28"/>
  <c r="BL21" i="28" s="1"/>
  <c r="AK21" i="28"/>
  <c r="BJ21" i="28" s="1"/>
  <c r="AJ21" i="28"/>
  <c r="BI21" i="28" s="1"/>
  <c r="AI21" i="28"/>
  <c r="BH21" i="28" s="1"/>
  <c r="AH21" i="28"/>
  <c r="BG21" i="28" s="1"/>
  <c r="AF21" i="28"/>
  <c r="BE21" i="28" s="1"/>
  <c r="AE21" i="28"/>
  <c r="BD21" i="28" s="1"/>
  <c r="AD21" i="28"/>
  <c r="BC21" i="28" s="1"/>
  <c r="AC21" i="28"/>
  <c r="BB21" i="28" s="1"/>
  <c r="AZ20" i="28"/>
  <c r="BY20" i="28" s="1"/>
  <c r="AY20" i="28"/>
  <c r="BX20" i="28" s="1"/>
  <c r="AX20" i="28"/>
  <c r="BW20" i="28" s="1"/>
  <c r="AW20" i="28"/>
  <c r="BV20" i="28" s="1"/>
  <c r="AU20" i="28"/>
  <c r="BT20" i="28" s="1"/>
  <c r="AT20" i="28"/>
  <c r="BS20" i="28" s="1"/>
  <c r="AS20" i="28"/>
  <c r="BR20" i="28" s="1"/>
  <c r="AR20" i="28"/>
  <c r="BQ20" i="28" s="1"/>
  <c r="AP20" i="28"/>
  <c r="BO20" i="28" s="1"/>
  <c r="AO20" i="28"/>
  <c r="BN20" i="28" s="1"/>
  <c r="AN20" i="28"/>
  <c r="BM20" i="28" s="1"/>
  <c r="AM20" i="28"/>
  <c r="BL20" i="28" s="1"/>
  <c r="AK20" i="28"/>
  <c r="BJ20" i="28" s="1"/>
  <c r="AJ20" i="28"/>
  <c r="BI20" i="28" s="1"/>
  <c r="AI20" i="28"/>
  <c r="BH20" i="28" s="1"/>
  <c r="AH20" i="28"/>
  <c r="BG20" i="28" s="1"/>
  <c r="AF20" i="28"/>
  <c r="BE20" i="28" s="1"/>
  <c r="AE20" i="28"/>
  <c r="BD20" i="28" s="1"/>
  <c r="AD20" i="28"/>
  <c r="BC20" i="28" s="1"/>
  <c r="AC20" i="28"/>
  <c r="BB20" i="28" s="1"/>
  <c r="AZ19" i="28"/>
  <c r="BY19" i="28" s="1"/>
  <c r="AY19" i="28"/>
  <c r="BX19" i="28" s="1"/>
  <c r="AX19" i="28"/>
  <c r="BW19" i="28" s="1"/>
  <c r="AW19" i="28"/>
  <c r="BV19" i="28" s="1"/>
  <c r="AU19" i="28"/>
  <c r="BT19" i="28" s="1"/>
  <c r="AT19" i="28"/>
  <c r="BS19" i="28" s="1"/>
  <c r="AS19" i="28"/>
  <c r="BR19" i="28" s="1"/>
  <c r="AR19" i="28"/>
  <c r="BQ19" i="28" s="1"/>
  <c r="AP19" i="28"/>
  <c r="BO19" i="28" s="1"/>
  <c r="AO19" i="28"/>
  <c r="BN19" i="28" s="1"/>
  <c r="AN19" i="28"/>
  <c r="BM19" i="28" s="1"/>
  <c r="AM19" i="28"/>
  <c r="BL19" i="28" s="1"/>
  <c r="AK19" i="28"/>
  <c r="BJ19" i="28" s="1"/>
  <c r="AJ19" i="28"/>
  <c r="BI19" i="28" s="1"/>
  <c r="AI19" i="28"/>
  <c r="BH19" i="28" s="1"/>
  <c r="AH19" i="28"/>
  <c r="BG19" i="28" s="1"/>
  <c r="AF19" i="28"/>
  <c r="BE19" i="28" s="1"/>
  <c r="AE19" i="28"/>
  <c r="BD19" i="28" s="1"/>
  <c r="AD19" i="28"/>
  <c r="BC19" i="28" s="1"/>
  <c r="AC19" i="28"/>
  <c r="BB19" i="28" s="1"/>
  <c r="AZ18" i="28"/>
  <c r="BY18" i="28" s="1"/>
  <c r="AY18" i="28"/>
  <c r="BX18" i="28" s="1"/>
  <c r="AX18" i="28"/>
  <c r="BW18" i="28" s="1"/>
  <c r="AW18" i="28"/>
  <c r="BV18" i="28" s="1"/>
  <c r="AU18" i="28"/>
  <c r="BT18" i="28" s="1"/>
  <c r="AT18" i="28"/>
  <c r="BS18" i="28" s="1"/>
  <c r="AS18" i="28"/>
  <c r="BR18" i="28" s="1"/>
  <c r="AR18" i="28"/>
  <c r="BQ18" i="28" s="1"/>
  <c r="AP18" i="28"/>
  <c r="BO18" i="28" s="1"/>
  <c r="AO18" i="28"/>
  <c r="BN18" i="28" s="1"/>
  <c r="AN18" i="28"/>
  <c r="BM18" i="28" s="1"/>
  <c r="AM18" i="28"/>
  <c r="BL18" i="28" s="1"/>
  <c r="AK18" i="28"/>
  <c r="BJ18" i="28" s="1"/>
  <c r="AJ18" i="28"/>
  <c r="BI18" i="28" s="1"/>
  <c r="AI18" i="28"/>
  <c r="BH18" i="28" s="1"/>
  <c r="AH18" i="28"/>
  <c r="BG18" i="28" s="1"/>
  <c r="AF18" i="28"/>
  <c r="BE18" i="28" s="1"/>
  <c r="AE18" i="28"/>
  <c r="BD18" i="28" s="1"/>
  <c r="AD18" i="28"/>
  <c r="BC18" i="28" s="1"/>
  <c r="AC18" i="28"/>
  <c r="BB18" i="28" s="1"/>
  <c r="AZ17" i="28"/>
  <c r="BY17" i="28" s="1"/>
  <c r="AY17" i="28"/>
  <c r="BX17" i="28" s="1"/>
  <c r="AX17" i="28"/>
  <c r="BW17" i="28" s="1"/>
  <c r="AW17" i="28"/>
  <c r="BV17" i="28" s="1"/>
  <c r="AU17" i="28"/>
  <c r="BT17" i="28" s="1"/>
  <c r="AT17" i="28"/>
  <c r="BS17" i="28" s="1"/>
  <c r="AS17" i="28"/>
  <c r="BR17" i="28" s="1"/>
  <c r="AR17" i="28"/>
  <c r="BQ17" i="28" s="1"/>
  <c r="AP17" i="28"/>
  <c r="BO17" i="28" s="1"/>
  <c r="AO17" i="28"/>
  <c r="BN17" i="28" s="1"/>
  <c r="AN17" i="28"/>
  <c r="BM17" i="28" s="1"/>
  <c r="AM17" i="28"/>
  <c r="BL17" i="28" s="1"/>
  <c r="AK17" i="28"/>
  <c r="BJ17" i="28" s="1"/>
  <c r="AJ17" i="28"/>
  <c r="BI17" i="28" s="1"/>
  <c r="AI17" i="28"/>
  <c r="BH17" i="28" s="1"/>
  <c r="AH17" i="28"/>
  <c r="BG17" i="28" s="1"/>
  <c r="AF17" i="28"/>
  <c r="BE17" i="28" s="1"/>
  <c r="AE17" i="28"/>
  <c r="BD17" i="28" s="1"/>
  <c r="AD17" i="28"/>
  <c r="BC17" i="28" s="1"/>
  <c r="AC17" i="28"/>
  <c r="BB17" i="28" s="1"/>
  <c r="AZ16" i="28"/>
  <c r="BY16" i="28" s="1"/>
  <c r="AY16" i="28"/>
  <c r="BX16" i="28" s="1"/>
  <c r="AX16" i="28"/>
  <c r="BW16" i="28" s="1"/>
  <c r="AW16" i="28"/>
  <c r="BV16" i="28" s="1"/>
  <c r="AU16" i="28"/>
  <c r="BT16" i="28" s="1"/>
  <c r="AT16" i="28"/>
  <c r="BS16" i="28" s="1"/>
  <c r="AS16" i="28"/>
  <c r="BR16" i="28" s="1"/>
  <c r="AR16" i="28"/>
  <c r="BQ16" i="28" s="1"/>
  <c r="AP16" i="28"/>
  <c r="BO16" i="28" s="1"/>
  <c r="AO16" i="28"/>
  <c r="BN16" i="28" s="1"/>
  <c r="AN16" i="28"/>
  <c r="BM16" i="28" s="1"/>
  <c r="AM16" i="28"/>
  <c r="BL16" i="28" s="1"/>
  <c r="AK16" i="28"/>
  <c r="BJ16" i="28" s="1"/>
  <c r="AJ16" i="28"/>
  <c r="BI16" i="28" s="1"/>
  <c r="AI16" i="28"/>
  <c r="BH16" i="28" s="1"/>
  <c r="AH16" i="28"/>
  <c r="BG16" i="28" s="1"/>
  <c r="AF16" i="28"/>
  <c r="BE16" i="28" s="1"/>
  <c r="AE16" i="28"/>
  <c r="BD16" i="28" s="1"/>
  <c r="AD16" i="28"/>
  <c r="BC16" i="28" s="1"/>
  <c r="AC16" i="28"/>
  <c r="BB16" i="28" s="1"/>
  <c r="AZ15" i="28"/>
  <c r="BY15" i="28" s="1"/>
  <c r="AY15" i="28"/>
  <c r="BX15" i="28" s="1"/>
  <c r="AX15" i="28"/>
  <c r="BW15" i="28" s="1"/>
  <c r="AW15" i="28"/>
  <c r="BV15" i="28" s="1"/>
  <c r="AU15" i="28"/>
  <c r="BT15" i="28" s="1"/>
  <c r="AT15" i="28"/>
  <c r="BS15" i="28" s="1"/>
  <c r="AS15" i="28"/>
  <c r="BR15" i="28" s="1"/>
  <c r="AR15" i="28"/>
  <c r="BQ15" i="28" s="1"/>
  <c r="AP15" i="28"/>
  <c r="BO15" i="28" s="1"/>
  <c r="AO15" i="28"/>
  <c r="BN15" i="28" s="1"/>
  <c r="AN15" i="28"/>
  <c r="BM15" i="28" s="1"/>
  <c r="AM15" i="28"/>
  <c r="BL15" i="28" s="1"/>
  <c r="AK15" i="28"/>
  <c r="BJ15" i="28" s="1"/>
  <c r="AJ15" i="28"/>
  <c r="BI15" i="28" s="1"/>
  <c r="AI15" i="28"/>
  <c r="BH15" i="28" s="1"/>
  <c r="AH15" i="28"/>
  <c r="BG15" i="28" s="1"/>
  <c r="AF15" i="28"/>
  <c r="BE15" i="28" s="1"/>
  <c r="AE15" i="28"/>
  <c r="BD15" i="28" s="1"/>
  <c r="AD15" i="28"/>
  <c r="BC15" i="28" s="1"/>
  <c r="AC15" i="28"/>
  <c r="BB15" i="28" s="1"/>
  <c r="AZ12" i="28"/>
  <c r="BY12" i="28" s="1"/>
  <c r="AY12" i="28"/>
  <c r="BX12" i="28" s="1"/>
  <c r="AX12" i="28"/>
  <c r="BW12" i="28" s="1"/>
  <c r="AW12" i="28"/>
  <c r="BV12" i="28" s="1"/>
  <c r="AU12" i="28"/>
  <c r="BT12" i="28" s="1"/>
  <c r="AT12" i="28"/>
  <c r="BS12" i="28" s="1"/>
  <c r="AS12" i="28"/>
  <c r="BR12" i="28" s="1"/>
  <c r="AR12" i="28"/>
  <c r="BQ12" i="28" s="1"/>
  <c r="AP12" i="28"/>
  <c r="BO12" i="28" s="1"/>
  <c r="AO12" i="28"/>
  <c r="BN12" i="28" s="1"/>
  <c r="AN12" i="28"/>
  <c r="BM12" i="28" s="1"/>
  <c r="AM12" i="28"/>
  <c r="BL12" i="28" s="1"/>
  <c r="AK12" i="28"/>
  <c r="BJ12" i="28" s="1"/>
  <c r="AJ12" i="28"/>
  <c r="BI12" i="28" s="1"/>
  <c r="AI12" i="28"/>
  <c r="BH12" i="28" s="1"/>
  <c r="AH12" i="28"/>
  <c r="BG12" i="28" s="1"/>
  <c r="AF12" i="28"/>
  <c r="BE12" i="28" s="1"/>
  <c r="AE12" i="28"/>
  <c r="BD12" i="28" s="1"/>
  <c r="AD12" i="28"/>
  <c r="BC12" i="28" s="1"/>
  <c r="AC12" i="28"/>
  <c r="BB12" i="28" s="1"/>
  <c r="AZ11" i="28"/>
  <c r="BY11" i="28" s="1"/>
  <c r="AY11" i="28"/>
  <c r="BX11" i="28" s="1"/>
  <c r="AX11" i="28"/>
  <c r="BW11" i="28" s="1"/>
  <c r="AW11" i="28"/>
  <c r="BV11" i="28" s="1"/>
  <c r="AU11" i="28"/>
  <c r="BT11" i="28" s="1"/>
  <c r="AT11" i="28"/>
  <c r="BS11" i="28" s="1"/>
  <c r="AS11" i="28"/>
  <c r="BR11" i="28" s="1"/>
  <c r="AR11" i="28"/>
  <c r="BQ11" i="28" s="1"/>
  <c r="AP11" i="28"/>
  <c r="BO11" i="28" s="1"/>
  <c r="AO11" i="28"/>
  <c r="BN11" i="28" s="1"/>
  <c r="AN11" i="28"/>
  <c r="BM11" i="28" s="1"/>
  <c r="AM11" i="28"/>
  <c r="BL11" i="28" s="1"/>
  <c r="AK11" i="28"/>
  <c r="BJ11" i="28" s="1"/>
  <c r="AJ11" i="28"/>
  <c r="BI11" i="28" s="1"/>
  <c r="AI11" i="28"/>
  <c r="BH11" i="28" s="1"/>
  <c r="AH11" i="28"/>
  <c r="BG11" i="28" s="1"/>
  <c r="AF11" i="28"/>
  <c r="BE11" i="28" s="1"/>
  <c r="AE11" i="28"/>
  <c r="BD11" i="28" s="1"/>
  <c r="AD11" i="28"/>
  <c r="BC11" i="28" s="1"/>
  <c r="AC11" i="28"/>
  <c r="BB11" i="28" s="1"/>
  <c r="AZ10" i="28"/>
  <c r="BY10" i="28" s="1"/>
  <c r="AY10" i="28"/>
  <c r="BX10" i="28" s="1"/>
  <c r="AX10" i="28"/>
  <c r="BW10" i="28" s="1"/>
  <c r="AW10" i="28"/>
  <c r="BV10" i="28" s="1"/>
  <c r="AU10" i="28"/>
  <c r="BT10" i="28" s="1"/>
  <c r="AT10" i="28"/>
  <c r="BS10" i="28" s="1"/>
  <c r="AS10" i="28"/>
  <c r="BR10" i="28" s="1"/>
  <c r="AR10" i="28"/>
  <c r="BQ10" i="28" s="1"/>
  <c r="AP10" i="28"/>
  <c r="BO10" i="28" s="1"/>
  <c r="AO10" i="28"/>
  <c r="BN10" i="28" s="1"/>
  <c r="AN10" i="28"/>
  <c r="BM10" i="28" s="1"/>
  <c r="AM10" i="28"/>
  <c r="BL10" i="28" s="1"/>
  <c r="AK10" i="28"/>
  <c r="BJ10" i="28" s="1"/>
  <c r="AJ10" i="28"/>
  <c r="BI10" i="28" s="1"/>
  <c r="AI10" i="28"/>
  <c r="BH10" i="28" s="1"/>
  <c r="AH10" i="28"/>
  <c r="BG10" i="28" s="1"/>
  <c r="AF10" i="28"/>
  <c r="BE10" i="28" s="1"/>
  <c r="AE10" i="28"/>
  <c r="BD10" i="28" s="1"/>
  <c r="AD10" i="28"/>
  <c r="BC10" i="28" s="1"/>
  <c r="AC10" i="28"/>
  <c r="BB10" i="28" s="1"/>
  <c r="AZ9" i="28"/>
  <c r="BY9" i="28" s="1"/>
  <c r="AY9" i="28"/>
  <c r="BX9" i="28" s="1"/>
  <c r="AX9" i="28"/>
  <c r="BW9" i="28" s="1"/>
  <c r="AW9" i="28"/>
  <c r="BV9" i="28" s="1"/>
  <c r="AU9" i="28"/>
  <c r="BT9" i="28" s="1"/>
  <c r="AT9" i="28"/>
  <c r="BS9" i="28" s="1"/>
  <c r="AS9" i="28"/>
  <c r="BR9" i="28" s="1"/>
  <c r="AR9" i="28"/>
  <c r="BQ9" i="28" s="1"/>
  <c r="AP9" i="28"/>
  <c r="BO9" i="28" s="1"/>
  <c r="AO9" i="28"/>
  <c r="BN9" i="28" s="1"/>
  <c r="AN9" i="28"/>
  <c r="BM9" i="28" s="1"/>
  <c r="AM9" i="28"/>
  <c r="BL9" i="28" s="1"/>
  <c r="AK9" i="28"/>
  <c r="BJ9" i="28" s="1"/>
  <c r="AJ9" i="28"/>
  <c r="BI9" i="28" s="1"/>
  <c r="AI9" i="28"/>
  <c r="BH9" i="28" s="1"/>
  <c r="AH9" i="28"/>
  <c r="BG9" i="28" s="1"/>
  <c r="AF9" i="28"/>
  <c r="BE9" i="28" s="1"/>
  <c r="AE9" i="28"/>
  <c r="BD9" i="28" s="1"/>
  <c r="AD9" i="28"/>
  <c r="BC9" i="28" s="1"/>
  <c r="AC9" i="28"/>
  <c r="BB9" i="28" s="1"/>
  <c r="AZ8" i="28"/>
  <c r="BY8" i="28" s="1"/>
  <c r="AY8" i="28"/>
  <c r="BX8" i="28" s="1"/>
  <c r="AX8" i="28"/>
  <c r="BW8" i="28" s="1"/>
  <c r="AW8" i="28"/>
  <c r="BV8" i="28" s="1"/>
  <c r="AU8" i="28"/>
  <c r="BT8" i="28" s="1"/>
  <c r="AT8" i="28"/>
  <c r="BS8" i="28" s="1"/>
  <c r="AS8" i="28"/>
  <c r="BR8" i="28" s="1"/>
  <c r="AR8" i="28"/>
  <c r="BQ8" i="28" s="1"/>
  <c r="AP8" i="28"/>
  <c r="BO8" i="28" s="1"/>
  <c r="AO8" i="28"/>
  <c r="BN8" i="28" s="1"/>
  <c r="AN8" i="28"/>
  <c r="BM8" i="28" s="1"/>
  <c r="AM8" i="28"/>
  <c r="BL8" i="28" s="1"/>
  <c r="AK8" i="28"/>
  <c r="BJ8" i="28" s="1"/>
  <c r="AJ8" i="28"/>
  <c r="BI8" i="28" s="1"/>
  <c r="AI8" i="28"/>
  <c r="BH8" i="28" s="1"/>
  <c r="AH8" i="28"/>
  <c r="BG8" i="28" s="1"/>
  <c r="AF8" i="28"/>
  <c r="BE8" i="28" s="1"/>
  <c r="AE8" i="28"/>
  <c r="BD8" i="28" s="1"/>
  <c r="AD8" i="28"/>
  <c r="BC8" i="28" s="1"/>
  <c r="AC8" i="28"/>
  <c r="BB8" i="28" s="1"/>
  <c r="AZ7" i="28"/>
  <c r="BY7" i="28" s="1"/>
  <c r="AY7" i="28"/>
  <c r="BX7" i="28" s="1"/>
  <c r="AX7" i="28"/>
  <c r="BW7" i="28" s="1"/>
  <c r="AW7" i="28"/>
  <c r="BV7" i="28" s="1"/>
  <c r="AU7" i="28"/>
  <c r="BT7" i="28" s="1"/>
  <c r="AT7" i="28"/>
  <c r="BS7" i="28" s="1"/>
  <c r="AS7" i="28"/>
  <c r="BR7" i="28" s="1"/>
  <c r="AR7" i="28"/>
  <c r="BQ7" i="28" s="1"/>
  <c r="AP7" i="28"/>
  <c r="BO7" i="28" s="1"/>
  <c r="AO7" i="28"/>
  <c r="BN7" i="28" s="1"/>
  <c r="AN7" i="28"/>
  <c r="BM7" i="28" s="1"/>
  <c r="AM7" i="28"/>
  <c r="BL7" i="28" s="1"/>
  <c r="AK7" i="28"/>
  <c r="BJ7" i="28" s="1"/>
  <c r="AJ7" i="28"/>
  <c r="BI7" i="28" s="1"/>
  <c r="AI7" i="28"/>
  <c r="BH7" i="28" s="1"/>
  <c r="AH7" i="28"/>
  <c r="BG7" i="28" s="1"/>
  <c r="AF7" i="28"/>
  <c r="BE7" i="28" s="1"/>
  <c r="AE7" i="28"/>
  <c r="BD7" i="28" s="1"/>
  <c r="AD7" i="28"/>
  <c r="BC7" i="28" s="1"/>
  <c r="AC7" i="28"/>
  <c r="BB7" i="28" s="1"/>
  <c r="AZ6" i="28"/>
  <c r="BY6" i="28" s="1"/>
  <c r="AY6" i="28"/>
  <c r="BX6" i="28" s="1"/>
  <c r="AX6" i="28"/>
  <c r="BW6" i="28" s="1"/>
  <c r="AW6" i="28"/>
  <c r="BV6" i="28" s="1"/>
  <c r="AU6" i="28"/>
  <c r="BT6" i="28" s="1"/>
  <c r="AT6" i="28"/>
  <c r="BS6" i="28" s="1"/>
  <c r="AS6" i="28"/>
  <c r="BR6" i="28" s="1"/>
  <c r="AR6" i="28"/>
  <c r="BQ6" i="28" s="1"/>
  <c r="AP6" i="28"/>
  <c r="BO6" i="28" s="1"/>
  <c r="AO6" i="28"/>
  <c r="BN6" i="28" s="1"/>
  <c r="AN6" i="28"/>
  <c r="BM6" i="28" s="1"/>
  <c r="AM6" i="28"/>
  <c r="BL6" i="28" s="1"/>
  <c r="AK6" i="28"/>
  <c r="BJ6" i="28" s="1"/>
  <c r="AJ6" i="28"/>
  <c r="BI6" i="28" s="1"/>
  <c r="AI6" i="28"/>
  <c r="BH6" i="28" s="1"/>
  <c r="AH6" i="28"/>
  <c r="BG6" i="28" s="1"/>
  <c r="AF6" i="28"/>
  <c r="BE6" i="28" s="1"/>
  <c r="AE6" i="28"/>
  <c r="BD6" i="28" s="1"/>
  <c r="AD6" i="28"/>
  <c r="BC6" i="28" s="1"/>
  <c r="AC6" i="28"/>
  <c r="BB6" i="28" s="1"/>
  <c r="AZ21" i="27"/>
  <c r="BY21" i="27" s="1"/>
  <c r="AY21" i="27"/>
  <c r="BX21" i="27" s="1"/>
  <c r="AX21" i="27"/>
  <c r="BW21" i="27" s="1"/>
  <c r="AW21" i="27"/>
  <c r="BV21" i="27" s="1"/>
  <c r="AU21" i="27"/>
  <c r="BT21" i="27" s="1"/>
  <c r="AT21" i="27"/>
  <c r="BS21" i="27" s="1"/>
  <c r="AS21" i="27"/>
  <c r="BR21" i="27" s="1"/>
  <c r="AR21" i="27"/>
  <c r="BQ21" i="27" s="1"/>
  <c r="AP21" i="27"/>
  <c r="BO21" i="27" s="1"/>
  <c r="AO21" i="27"/>
  <c r="BN21" i="27" s="1"/>
  <c r="AN21" i="27"/>
  <c r="BM21" i="27" s="1"/>
  <c r="AM21" i="27"/>
  <c r="BL21" i="27" s="1"/>
  <c r="AK21" i="27"/>
  <c r="BJ21" i="27" s="1"/>
  <c r="AJ21" i="27"/>
  <c r="BI21" i="27" s="1"/>
  <c r="AI21" i="27"/>
  <c r="BH21" i="27" s="1"/>
  <c r="AH21" i="27"/>
  <c r="BG21" i="27" s="1"/>
  <c r="AF21" i="27"/>
  <c r="BE21" i="27" s="1"/>
  <c r="AE21" i="27"/>
  <c r="BD21" i="27" s="1"/>
  <c r="AD21" i="27"/>
  <c r="BC21" i="27" s="1"/>
  <c r="AC21" i="27"/>
  <c r="BB21" i="27" s="1"/>
  <c r="AZ20" i="27"/>
  <c r="BY20" i="27" s="1"/>
  <c r="AY20" i="27"/>
  <c r="BX20" i="27" s="1"/>
  <c r="AX20" i="27"/>
  <c r="BW20" i="27" s="1"/>
  <c r="AW20" i="27"/>
  <c r="BV20" i="27" s="1"/>
  <c r="AU20" i="27"/>
  <c r="BT20" i="27" s="1"/>
  <c r="AT20" i="27"/>
  <c r="BS20" i="27" s="1"/>
  <c r="AS20" i="27"/>
  <c r="BR20" i="27" s="1"/>
  <c r="AR20" i="27"/>
  <c r="BQ20" i="27" s="1"/>
  <c r="AP20" i="27"/>
  <c r="BO20" i="27" s="1"/>
  <c r="AO20" i="27"/>
  <c r="BN20" i="27" s="1"/>
  <c r="AN20" i="27"/>
  <c r="BM20" i="27" s="1"/>
  <c r="AM20" i="27"/>
  <c r="BL20" i="27" s="1"/>
  <c r="AK20" i="27"/>
  <c r="BJ20" i="27" s="1"/>
  <c r="AJ20" i="27"/>
  <c r="BI20" i="27" s="1"/>
  <c r="AI20" i="27"/>
  <c r="BH20" i="27" s="1"/>
  <c r="AH20" i="27"/>
  <c r="BG20" i="27" s="1"/>
  <c r="AF20" i="27"/>
  <c r="BE20" i="27" s="1"/>
  <c r="AE20" i="27"/>
  <c r="BD20" i="27" s="1"/>
  <c r="AD20" i="27"/>
  <c r="BC20" i="27" s="1"/>
  <c r="AC20" i="27"/>
  <c r="BB20" i="27" s="1"/>
  <c r="AZ19" i="27"/>
  <c r="BY19" i="27" s="1"/>
  <c r="AY19" i="27"/>
  <c r="BX19" i="27" s="1"/>
  <c r="AX19" i="27"/>
  <c r="BW19" i="27" s="1"/>
  <c r="AW19" i="27"/>
  <c r="BV19" i="27" s="1"/>
  <c r="AU19" i="27"/>
  <c r="BT19" i="27" s="1"/>
  <c r="AT19" i="27"/>
  <c r="BS19" i="27" s="1"/>
  <c r="AS19" i="27"/>
  <c r="BR19" i="27" s="1"/>
  <c r="AR19" i="27"/>
  <c r="BQ19" i="27" s="1"/>
  <c r="AP19" i="27"/>
  <c r="BO19" i="27" s="1"/>
  <c r="AO19" i="27"/>
  <c r="BN19" i="27" s="1"/>
  <c r="AN19" i="27"/>
  <c r="BM19" i="27" s="1"/>
  <c r="AM19" i="27"/>
  <c r="BL19" i="27" s="1"/>
  <c r="AK19" i="27"/>
  <c r="BJ19" i="27" s="1"/>
  <c r="AJ19" i="27"/>
  <c r="BI19" i="27" s="1"/>
  <c r="AI19" i="27"/>
  <c r="BH19" i="27" s="1"/>
  <c r="AH19" i="27"/>
  <c r="BG19" i="27" s="1"/>
  <c r="AF19" i="27"/>
  <c r="BE19" i="27" s="1"/>
  <c r="AE19" i="27"/>
  <c r="BD19" i="27" s="1"/>
  <c r="AD19" i="27"/>
  <c r="BC19" i="27" s="1"/>
  <c r="AC19" i="27"/>
  <c r="BB19" i="27" s="1"/>
  <c r="AZ18" i="27"/>
  <c r="BY18" i="27" s="1"/>
  <c r="AY18" i="27"/>
  <c r="BX18" i="27" s="1"/>
  <c r="AX18" i="27"/>
  <c r="BW18" i="27" s="1"/>
  <c r="AW18" i="27"/>
  <c r="BV18" i="27" s="1"/>
  <c r="AU18" i="27"/>
  <c r="BT18" i="27" s="1"/>
  <c r="AT18" i="27"/>
  <c r="BS18" i="27" s="1"/>
  <c r="AS18" i="27"/>
  <c r="BR18" i="27" s="1"/>
  <c r="AR18" i="27"/>
  <c r="BQ18" i="27" s="1"/>
  <c r="AP18" i="27"/>
  <c r="BO18" i="27" s="1"/>
  <c r="AO18" i="27"/>
  <c r="BN18" i="27" s="1"/>
  <c r="AN18" i="27"/>
  <c r="BM18" i="27" s="1"/>
  <c r="AM18" i="27"/>
  <c r="BL18" i="27" s="1"/>
  <c r="AK18" i="27"/>
  <c r="BJ18" i="27" s="1"/>
  <c r="AJ18" i="27"/>
  <c r="BI18" i="27" s="1"/>
  <c r="AI18" i="27"/>
  <c r="BH18" i="27" s="1"/>
  <c r="AH18" i="27"/>
  <c r="BG18" i="27" s="1"/>
  <c r="AF18" i="27"/>
  <c r="BE18" i="27" s="1"/>
  <c r="AE18" i="27"/>
  <c r="BD18" i="27" s="1"/>
  <c r="AD18" i="27"/>
  <c r="BC18" i="27" s="1"/>
  <c r="AC18" i="27"/>
  <c r="BB18" i="27" s="1"/>
  <c r="AZ17" i="27"/>
  <c r="BY17" i="27" s="1"/>
  <c r="AY17" i="27"/>
  <c r="BX17" i="27" s="1"/>
  <c r="AX17" i="27"/>
  <c r="BW17" i="27" s="1"/>
  <c r="AW17" i="27"/>
  <c r="BV17" i="27" s="1"/>
  <c r="AU17" i="27"/>
  <c r="BT17" i="27" s="1"/>
  <c r="AT17" i="27"/>
  <c r="BS17" i="27" s="1"/>
  <c r="AS17" i="27"/>
  <c r="BR17" i="27" s="1"/>
  <c r="AR17" i="27"/>
  <c r="BQ17" i="27" s="1"/>
  <c r="AP17" i="27"/>
  <c r="BO17" i="27" s="1"/>
  <c r="AO17" i="27"/>
  <c r="BN17" i="27" s="1"/>
  <c r="AN17" i="27"/>
  <c r="BM17" i="27" s="1"/>
  <c r="AM17" i="27"/>
  <c r="BL17" i="27" s="1"/>
  <c r="AK17" i="27"/>
  <c r="BJ17" i="27" s="1"/>
  <c r="AJ17" i="27"/>
  <c r="BI17" i="27" s="1"/>
  <c r="AI17" i="27"/>
  <c r="BH17" i="27" s="1"/>
  <c r="AH17" i="27"/>
  <c r="BG17" i="27" s="1"/>
  <c r="AF17" i="27"/>
  <c r="BE17" i="27" s="1"/>
  <c r="AE17" i="27"/>
  <c r="BD17" i="27" s="1"/>
  <c r="AD17" i="27"/>
  <c r="BC17" i="27" s="1"/>
  <c r="AC17" i="27"/>
  <c r="BB17" i="27" s="1"/>
  <c r="AZ16" i="27"/>
  <c r="BY16" i="27" s="1"/>
  <c r="AY16" i="27"/>
  <c r="BX16" i="27" s="1"/>
  <c r="AX16" i="27"/>
  <c r="BW16" i="27" s="1"/>
  <c r="AW16" i="27"/>
  <c r="BV16" i="27" s="1"/>
  <c r="AU16" i="27"/>
  <c r="BT16" i="27" s="1"/>
  <c r="AT16" i="27"/>
  <c r="BS16" i="27" s="1"/>
  <c r="AS16" i="27"/>
  <c r="BR16" i="27" s="1"/>
  <c r="AR16" i="27"/>
  <c r="BQ16" i="27" s="1"/>
  <c r="AP16" i="27"/>
  <c r="BO16" i="27" s="1"/>
  <c r="AO16" i="27"/>
  <c r="BN16" i="27" s="1"/>
  <c r="AN16" i="27"/>
  <c r="BM16" i="27" s="1"/>
  <c r="AM16" i="27"/>
  <c r="BL16" i="27" s="1"/>
  <c r="AK16" i="27"/>
  <c r="BJ16" i="27" s="1"/>
  <c r="AJ16" i="27"/>
  <c r="BI16" i="27" s="1"/>
  <c r="AI16" i="27"/>
  <c r="BH16" i="27" s="1"/>
  <c r="AH16" i="27"/>
  <c r="BG16" i="27" s="1"/>
  <c r="AF16" i="27"/>
  <c r="BE16" i="27" s="1"/>
  <c r="AE16" i="27"/>
  <c r="BD16" i="27" s="1"/>
  <c r="AD16" i="27"/>
  <c r="BC16" i="27" s="1"/>
  <c r="AC16" i="27"/>
  <c r="BB16" i="27" s="1"/>
  <c r="AZ15" i="27"/>
  <c r="BY15" i="27" s="1"/>
  <c r="AY15" i="27"/>
  <c r="BX15" i="27" s="1"/>
  <c r="AX15" i="27"/>
  <c r="BW15" i="27" s="1"/>
  <c r="AW15" i="27"/>
  <c r="BV15" i="27" s="1"/>
  <c r="AU15" i="27"/>
  <c r="BT15" i="27" s="1"/>
  <c r="AT15" i="27"/>
  <c r="BS15" i="27" s="1"/>
  <c r="AS15" i="27"/>
  <c r="BR15" i="27" s="1"/>
  <c r="AR15" i="27"/>
  <c r="BQ15" i="27" s="1"/>
  <c r="AP15" i="27"/>
  <c r="BO15" i="27" s="1"/>
  <c r="AO15" i="27"/>
  <c r="BN15" i="27" s="1"/>
  <c r="AN15" i="27"/>
  <c r="BM15" i="27" s="1"/>
  <c r="AM15" i="27"/>
  <c r="BL15" i="27" s="1"/>
  <c r="AK15" i="27"/>
  <c r="BJ15" i="27" s="1"/>
  <c r="AJ15" i="27"/>
  <c r="BI15" i="27" s="1"/>
  <c r="AI15" i="27"/>
  <c r="BH15" i="27" s="1"/>
  <c r="AH15" i="27"/>
  <c r="BG15" i="27" s="1"/>
  <c r="AF15" i="27"/>
  <c r="BE15" i="27" s="1"/>
  <c r="AE15" i="27"/>
  <c r="BD15" i="27" s="1"/>
  <c r="AD15" i="27"/>
  <c r="BC15" i="27" s="1"/>
  <c r="AC15" i="27"/>
  <c r="BB15" i="27" s="1"/>
  <c r="AZ12" i="27"/>
  <c r="BY12" i="27" s="1"/>
  <c r="AY12" i="27"/>
  <c r="BX12" i="27" s="1"/>
  <c r="AX12" i="27"/>
  <c r="BW12" i="27" s="1"/>
  <c r="AW12" i="27"/>
  <c r="BV12" i="27" s="1"/>
  <c r="AU12" i="27"/>
  <c r="BT12" i="27" s="1"/>
  <c r="AT12" i="27"/>
  <c r="BS12" i="27" s="1"/>
  <c r="AS12" i="27"/>
  <c r="BR12" i="27" s="1"/>
  <c r="AR12" i="27"/>
  <c r="BQ12" i="27" s="1"/>
  <c r="AP12" i="27"/>
  <c r="BO12" i="27" s="1"/>
  <c r="AO12" i="27"/>
  <c r="BN12" i="27" s="1"/>
  <c r="AN12" i="27"/>
  <c r="BM12" i="27" s="1"/>
  <c r="AM12" i="27"/>
  <c r="BL12" i="27" s="1"/>
  <c r="AK12" i="27"/>
  <c r="BJ12" i="27" s="1"/>
  <c r="AJ12" i="27"/>
  <c r="BI12" i="27" s="1"/>
  <c r="AI12" i="27"/>
  <c r="BH12" i="27" s="1"/>
  <c r="AH12" i="27"/>
  <c r="BG12" i="27" s="1"/>
  <c r="AF12" i="27"/>
  <c r="BE12" i="27" s="1"/>
  <c r="AE12" i="27"/>
  <c r="BD12" i="27" s="1"/>
  <c r="AD12" i="27"/>
  <c r="BC12" i="27" s="1"/>
  <c r="AC12" i="27"/>
  <c r="BB12" i="27" s="1"/>
  <c r="AZ11" i="27"/>
  <c r="BY11" i="27" s="1"/>
  <c r="AY11" i="27"/>
  <c r="BX11" i="27" s="1"/>
  <c r="AX11" i="27"/>
  <c r="BW11" i="27" s="1"/>
  <c r="AW11" i="27"/>
  <c r="BV11" i="27" s="1"/>
  <c r="AU11" i="27"/>
  <c r="BT11" i="27" s="1"/>
  <c r="AT11" i="27"/>
  <c r="BS11" i="27" s="1"/>
  <c r="AS11" i="27"/>
  <c r="BR11" i="27" s="1"/>
  <c r="AR11" i="27"/>
  <c r="BQ11" i="27" s="1"/>
  <c r="AP11" i="27"/>
  <c r="BO11" i="27" s="1"/>
  <c r="AO11" i="27"/>
  <c r="BN11" i="27" s="1"/>
  <c r="AN11" i="27"/>
  <c r="BM11" i="27" s="1"/>
  <c r="AM11" i="27"/>
  <c r="BL11" i="27" s="1"/>
  <c r="AK11" i="27"/>
  <c r="BJ11" i="27" s="1"/>
  <c r="AJ11" i="27"/>
  <c r="BI11" i="27" s="1"/>
  <c r="AI11" i="27"/>
  <c r="BH11" i="27" s="1"/>
  <c r="AH11" i="27"/>
  <c r="BG11" i="27" s="1"/>
  <c r="AF11" i="27"/>
  <c r="BE11" i="27" s="1"/>
  <c r="AE11" i="27"/>
  <c r="BD11" i="27" s="1"/>
  <c r="AD11" i="27"/>
  <c r="BC11" i="27" s="1"/>
  <c r="AC11" i="27"/>
  <c r="BB11" i="27" s="1"/>
  <c r="AZ10" i="27"/>
  <c r="BY10" i="27" s="1"/>
  <c r="AY10" i="27"/>
  <c r="BX10" i="27" s="1"/>
  <c r="AX10" i="27"/>
  <c r="BW10" i="27" s="1"/>
  <c r="AW10" i="27"/>
  <c r="BV10" i="27" s="1"/>
  <c r="AU10" i="27"/>
  <c r="BT10" i="27" s="1"/>
  <c r="AT10" i="27"/>
  <c r="BS10" i="27" s="1"/>
  <c r="AS10" i="27"/>
  <c r="BR10" i="27" s="1"/>
  <c r="AR10" i="27"/>
  <c r="BQ10" i="27" s="1"/>
  <c r="AP10" i="27"/>
  <c r="BO10" i="27" s="1"/>
  <c r="AO10" i="27"/>
  <c r="BN10" i="27" s="1"/>
  <c r="AN10" i="27"/>
  <c r="BM10" i="27" s="1"/>
  <c r="AM10" i="27"/>
  <c r="BL10" i="27" s="1"/>
  <c r="AK10" i="27"/>
  <c r="BJ10" i="27" s="1"/>
  <c r="AJ10" i="27"/>
  <c r="BI10" i="27" s="1"/>
  <c r="AI10" i="27"/>
  <c r="BH10" i="27" s="1"/>
  <c r="AH10" i="27"/>
  <c r="BG10" i="27" s="1"/>
  <c r="AF10" i="27"/>
  <c r="BE10" i="27" s="1"/>
  <c r="AE10" i="27"/>
  <c r="BD10" i="27" s="1"/>
  <c r="AD10" i="27"/>
  <c r="BC10" i="27" s="1"/>
  <c r="AC10" i="27"/>
  <c r="BB10" i="27" s="1"/>
  <c r="AZ9" i="27"/>
  <c r="BY9" i="27" s="1"/>
  <c r="AY9" i="27"/>
  <c r="BX9" i="27" s="1"/>
  <c r="AX9" i="27"/>
  <c r="BW9" i="27" s="1"/>
  <c r="AW9" i="27"/>
  <c r="BV9" i="27" s="1"/>
  <c r="AU9" i="27"/>
  <c r="BT9" i="27" s="1"/>
  <c r="AT9" i="27"/>
  <c r="BS9" i="27" s="1"/>
  <c r="AS9" i="27"/>
  <c r="BR9" i="27" s="1"/>
  <c r="AR9" i="27"/>
  <c r="BQ9" i="27" s="1"/>
  <c r="AP9" i="27"/>
  <c r="BO9" i="27" s="1"/>
  <c r="AO9" i="27"/>
  <c r="BN9" i="27" s="1"/>
  <c r="AN9" i="27"/>
  <c r="BM9" i="27" s="1"/>
  <c r="AM9" i="27"/>
  <c r="BL9" i="27" s="1"/>
  <c r="AK9" i="27"/>
  <c r="BJ9" i="27" s="1"/>
  <c r="AJ9" i="27"/>
  <c r="BI9" i="27" s="1"/>
  <c r="AI9" i="27"/>
  <c r="BH9" i="27" s="1"/>
  <c r="AH9" i="27"/>
  <c r="BG9" i="27" s="1"/>
  <c r="AF9" i="27"/>
  <c r="BE9" i="27" s="1"/>
  <c r="AE9" i="27"/>
  <c r="BD9" i="27" s="1"/>
  <c r="AD9" i="27"/>
  <c r="BC9" i="27" s="1"/>
  <c r="AC9" i="27"/>
  <c r="BB9" i="27" s="1"/>
  <c r="AZ8" i="27"/>
  <c r="BY8" i="27" s="1"/>
  <c r="AY8" i="27"/>
  <c r="BX8" i="27" s="1"/>
  <c r="AX8" i="27"/>
  <c r="BW8" i="27" s="1"/>
  <c r="AW8" i="27"/>
  <c r="BV8" i="27" s="1"/>
  <c r="AU8" i="27"/>
  <c r="BT8" i="27" s="1"/>
  <c r="AT8" i="27"/>
  <c r="BS8" i="27" s="1"/>
  <c r="AS8" i="27"/>
  <c r="BR8" i="27" s="1"/>
  <c r="AR8" i="27"/>
  <c r="BQ8" i="27" s="1"/>
  <c r="AP8" i="27"/>
  <c r="BO8" i="27" s="1"/>
  <c r="AO8" i="27"/>
  <c r="BN8" i="27" s="1"/>
  <c r="AN8" i="27"/>
  <c r="BM8" i="27" s="1"/>
  <c r="AM8" i="27"/>
  <c r="BL8" i="27" s="1"/>
  <c r="AK8" i="27"/>
  <c r="BJ8" i="27" s="1"/>
  <c r="AJ8" i="27"/>
  <c r="BI8" i="27" s="1"/>
  <c r="AI8" i="27"/>
  <c r="BH8" i="27" s="1"/>
  <c r="AH8" i="27"/>
  <c r="BG8" i="27" s="1"/>
  <c r="AF8" i="27"/>
  <c r="BE8" i="27" s="1"/>
  <c r="AE8" i="27"/>
  <c r="BD8" i="27" s="1"/>
  <c r="AD8" i="27"/>
  <c r="BC8" i="27" s="1"/>
  <c r="AC8" i="27"/>
  <c r="BB8" i="27" s="1"/>
  <c r="AZ7" i="27"/>
  <c r="BY7" i="27" s="1"/>
  <c r="AY7" i="27"/>
  <c r="BX7" i="27" s="1"/>
  <c r="AX7" i="27"/>
  <c r="BW7" i="27" s="1"/>
  <c r="AW7" i="27"/>
  <c r="BV7" i="27" s="1"/>
  <c r="AU7" i="27"/>
  <c r="BT7" i="27" s="1"/>
  <c r="AT7" i="27"/>
  <c r="BS7" i="27" s="1"/>
  <c r="AS7" i="27"/>
  <c r="BR7" i="27" s="1"/>
  <c r="AR7" i="27"/>
  <c r="BQ7" i="27" s="1"/>
  <c r="AP7" i="27"/>
  <c r="BO7" i="27" s="1"/>
  <c r="AO7" i="27"/>
  <c r="BN7" i="27" s="1"/>
  <c r="AN7" i="27"/>
  <c r="BM7" i="27" s="1"/>
  <c r="AM7" i="27"/>
  <c r="BL7" i="27" s="1"/>
  <c r="AK7" i="27"/>
  <c r="BJ7" i="27" s="1"/>
  <c r="AJ7" i="27"/>
  <c r="BI7" i="27" s="1"/>
  <c r="AI7" i="27"/>
  <c r="BH7" i="27" s="1"/>
  <c r="AH7" i="27"/>
  <c r="BG7" i="27" s="1"/>
  <c r="AF7" i="27"/>
  <c r="BE7" i="27" s="1"/>
  <c r="AE7" i="27"/>
  <c r="BD7" i="27" s="1"/>
  <c r="AD7" i="27"/>
  <c r="BC7" i="27" s="1"/>
  <c r="AC7" i="27"/>
  <c r="BB7" i="27" s="1"/>
  <c r="AZ6" i="27"/>
  <c r="BY6" i="27" s="1"/>
  <c r="AY6" i="27"/>
  <c r="BX6" i="27" s="1"/>
  <c r="AX6" i="27"/>
  <c r="BW6" i="27" s="1"/>
  <c r="AW6" i="27"/>
  <c r="BV6" i="27" s="1"/>
  <c r="AU6" i="27"/>
  <c r="BT6" i="27" s="1"/>
  <c r="AT6" i="27"/>
  <c r="BS6" i="27" s="1"/>
  <c r="AS6" i="27"/>
  <c r="BR6" i="27" s="1"/>
  <c r="AR6" i="27"/>
  <c r="BQ6" i="27" s="1"/>
  <c r="AP6" i="27"/>
  <c r="BO6" i="27" s="1"/>
  <c r="AO6" i="27"/>
  <c r="BN6" i="27" s="1"/>
  <c r="AN6" i="27"/>
  <c r="BM6" i="27" s="1"/>
  <c r="AM6" i="27"/>
  <c r="BL6" i="27" s="1"/>
  <c r="AK6" i="27"/>
  <c r="BJ6" i="27" s="1"/>
  <c r="AJ6" i="27"/>
  <c r="BI6" i="27" s="1"/>
  <c r="AI6" i="27"/>
  <c r="BH6" i="27" s="1"/>
  <c r="AH6" i="27"/>
  <c r="BG6" i="27" s="1"/>
  <c r="AF6" i="27"/>
  <c r="BE6" i="27" s="1"/>
  <c r="AE6" i="27"/>
  <c r="BD6" i="27" s="1"/>
  <c r="AD6" i="27"/>
  <c r="BC6" i="27" s="1"/>
  <c r="AC6" i="27"/>
  <c r="BB6" i="27" s="1"/>
  <c r="AZ21" i="26"/>
  <c r="BY21" i="26" s="1"/>
  <c r="AY21" i="26"/>
  <c r="BX21" i="26" s="1"/>
  <c r="AX21" i="26"/>
  <c r="BW21" i="26" s="1"/>
  <c r="AW21" i="26"/>
  <c r="BV21" i="26" s="1"/>
  <c r="AU21" i="26"/>
  <c r="BT21" i="26" s="1"/>
  <c r="AT21" i="26"/>
  <c r="BS21" i="26" s="1"/>
  <c r="AS21" i="26"/>
  <c r="BR21" i="26" s="1"/>
  <c r="AR21" i="26"/>
  <c r="BQ21" i="26" s="1"/>
  <c r="AP21" i="26"/>
  <c r="BO21" i="26" s="1"/>
  <c r="AO21" i="26"/>
  <c r="BN21" i="26" s="1"/>
  <c r="AN21" i="26"/>
  <c r="BM21" i="26" s="1"/>
  <c r="AM21" i="26"/>
  <c r="BL21" i="26" s="1"/>
  <c r="AK21" i="26"/>
  <c r="BJ21" i="26" s="1"/>
  <c r="AJ21" i="26"/>
  <c r="BI21" i="26" s="1"/>
  <c r="AI21" i="26"/>
  <c r="BH21" i="26" s="1"/>
  <c r="AH21" i="26"/>
  <c r="BG21" i="26" s="1"/>
  <c r="AF21" i="26"/>
  <c r="BE21" i="26" s="1"/>
  <c r="AE21" i="26"/>
  <c r="BD21" i="26" s="1"/>
  <c r="AD21" i="26"/>
  <c r="BC21" i="26" s="1"/>
  <c r="AC21" i="26"/>
  <c r="BB21" i="26" s="1"/>
  <c r="AZ20" i="26"/>
  <c r="BY20" i="26" s="1"/>
  <c r="AY20" i="26"/>
  <c r="BX20" i="26" s="1"/>
  <c r="AX20" i="26"/>
  <c r="BW20" i="26" s="1"/>
  <c r="AW20" i="26"/>
  <c r="BV20" i="26" s="1"/>
  <c r="AU20" i="26"/>
  <c r="BT20" i="26" s="1"/>
  <c r="AT20" i="26"/>
  <c r="BS20" i="26" s="1"/>
  <c r="AS20" i="26"/>
  <c r="BR20" i="26" s="1"/>
  <c r="AR20" i="26"/>
  <c r="BQ20" i="26" s="1"/>
  <c r="AP20" i="26"/>
  <c r="BO20" i="26" s="1"/>
  <c r="AO20" i="26"/>
  <c r="BN20" i="26" s="1"/>
  <c r="AN20" i="26"/>
  <c r="BM20" i="26" s="1"/>
  <c r="AM20" i="26"/>
  <c r="BL20" i="26" s="1"/>
  <c r="AK20" i="26"/>
  <c r="BJ20" i="26" s="1"/>
  <c r="AJ20" i="26"/>
  <c r="BI20" i="26" s="1"/>
  <c r="AI20" i="26"/>
  <c r="BH20" i="26" s="1"/>
  <c r="AH20" i="26"/>
  <c r="BG20" i="26" s="1"/>
  <c r="AF20" i="26"/>
  <c r="BE20" i="26" s="1"/>
  <c r="AE20" i="26"/>
  <c r="BD20" i="26" s="1"/>
  <c r="AD20" i="26"/>
  <c r="BC20" i="26" s="1"/>
  <c r="AC20" i="26"/>
  <c r="BB20" i="26" s="1"/>
  <c r="AZ19" i="26"/>
  <c r="BY19" i="26" s="1"/>
  <c r="AY19" i="26"/>
  <c r="BX19" i="26" s="1"/>
  <c r="AX19" i="26"/>
  <c r="BW19" i="26" s="1"/>
  <c r="AW19" i="26"/>
  <c r="BV19" i="26" s="1"/>
  <c r="AU19" i="26"/>
  <c r="BT19" i="26" s="1"/>
  <c r="AT19" i="26"/>
  <c r="BS19" i="26" s="1"/>
  <c r="AS19" i="26"/>
  <c r="BR19" i="26" s="1"/>
  <c r="AR19" i="26"/>
  <c r="BQ19" i="26" s="1"/>
  <c r="AP19" i="26"/>
  <c r="BO19" i="26" s="1"/>
  <c r="AO19" i="26"/>
  <c r="BN19" i="26" s="1"/>
  <c r="AN19" i="26"/>
  <c r="BM19" i="26" s="1"/>
  <c r="AM19" i="26"/>
  <c r="BL19" i="26" s="1"/>
  <c r="AK19" i="26"/>
  <c r="BJ19" i="26" s="1"/>
  <c r="AJ19" i="26"/>
  <c r="BI19" i="26" s="1"/>
  <c r="AI19" i="26"/>
  <c r="BH19" i="26" s="1"/>
  <c r="AH19" i="26"/>
  <c r="BG19" i="26" s="1"/>
  <c r="AF19" i="26"/>
  <c r="BE19" i="26" s="1"/>
  <c r="AE19" i="26"/>
  <c r="BD19" i="26" s="1"/>
  <c r="AD19" i="26"/>
  <c r="BC19" i="26" s="1"/>
  <c r="AC19" i="26"/>
  <c r="BB19" i="26" s="1"/>
  <c r="AZ18" i="26"/>
  <c r="BY18" i="26" s="1"/>
  <c r="AY18" i="26"/>
  <c r="BX18" i="26" s="1"/>
  <c r="AX18" i="26"/>
  <c r="BW18" i="26" s="1"/>
  <c r="AW18" i="26"/>
  <c r="BV18" i="26" s="1"/>
  <c r="AU18" i="26"/>
  <c r="BT18" i="26" s="1"/>
  <c r="AT18" i="26"/>
  <c r="BS18" i="26" s="1"/>
  <c r="AS18" i="26"/>
  <c r="BR18" i="26" s="1"/>
  <c r="AR18" i="26"/>
  <c r="BQ18" i="26" s="1"/>
  <c r="AP18" i="26"/>
  <c r="BO18" i="26" s="1"/>
  <c r="AO18" i="26"/>
  <c r="BN18" i="26" s="1"/>
  <c r="AN18" i="26"/>
  <c r="BM18" i="26" s="1"/>
  <c r="AM18" i="26"/>
  <c r="BL18" i="26" s="1"/>
  <c r="AK18" i="26"/>
  <c r="BJ18" i="26" s="1"/>
  <c r="AJ18" i="26"/>
  <c r="BI18" i="26" s="1"/>
  <c r="AI18" i="26"/>
  <c r="BH18" i="26" s="1"/>
  <c r="AH18" i="26"/>
  <c r="BG18" i="26" s="1"/>
  <c r="AF18" i="26"/>
  <c r="BE18" i="26" s="1"/>
  <c r="AE18" i="26"/>
  <c r="BD18" i="26" s="1"/>
  <c r="AD18" i="26"/>
  <c r="BC18" i="26" s="1"/>
  <c r="AC18" i="26"/>
  <c r="BB18" i="26" s="1"/>
  <c r="AZ17" i="26"/>
  <c r="BY17" i="26" s="1"/>
  <c r="AY17" i="26"/>
  <c r="BX17" i="26" s="1"/>
  <c r="AX17" i="26"/>
  <c r="BW17" i="26" s="1"/>
  <c r="AW17" i="26"/>
  <c r="BV17" i="26" s="1"/>
  <c r="AU17" i="26"/>
  <c r="BT17" i="26" s="1"/>
  <c r="AT17" i="26"/>
  <c r="BS17" i="26" s="1"/>
  <c r="AS17" i="26"/>
  <c r="BR17" i="26" s="1"/>
  <c r="AR17" i="26"/>
  <c r="BQ17" i="26" s="1"/>
  <c r="AP17" i="26"/>
  <c r="BO17" i="26" s="1"/>
  <c r="AO17" i="26"/>
  <c r="BN17" i="26" s="1"/>
  <c r="AN17" i="26"/>
  <c r="BM17" i="26" s="1"/>
  <c r="AM17" i="26"/>
  <c r="BL17" i="26" s="1"/>
  <c r="AK17" i="26"/>
  <c r="BJ17" i="26" s="1"/>
  <c r="AJ17" i="26"/>
  <c r="BI17" i="26" s="1"/>
  <c r="AI17" i="26"/>
  <c r="BH17" i="26" s="1"/>
  <c r="AH17" i="26"/>
  <c r="BG17" i="26" s="1"/>
  <c r="AF17" i="26"/>
  <c r="BE17" i="26" s="1"/>
  <c r="AE17" i="26"/>
  <c r="BD17" i="26" s="1"/>
  <c r="AD17" i="26"/>
  <c r="BC17" i="26" s="1"/>
  <c r="AC17" i="26"/>
  <c r="BB17" i="26" s="1"/>
  <c r="AZ16" i="26"/>
  <c r="BY16" i="26" s="1"/>
  <c r="AY16" i="26"/>
  <c r="BX16" i="26" s="1"/>
  <c r="AX16" i="26"/>
  <c r="BW16" i="26" s="1"/>
  <c r="AW16" i="26"/>
  <c r="BV16" i="26" s="1"/>
  <c r="AU16" i="26"/>
  <c r="BT16" i="26" s="1"/>
  <c r="AT16" i="26"/>
  <c r="BS16" i="26" s="1"/>
  <c r="AS16" i="26"/>
  <c r="BR16" i="26" s="1"/>
  <c r="AR16" i="26"/>
  <c r="BQ16" i="26" s="1"/>
  <c r="AP16" i="26"/>
  <c r="BO16" i="26" s="1"/>
  <c r="AO16" i="26"/>
  <c r="BN16" i="26" s="1"/>
  <c r="AN16" i="26"/>
  <c r="BM16" i="26" s="1"/>
  <c r="AM16" i="26"/>
  <c r="BL16" i="26" s="1"/>
  <c r="AK16" i="26"/>
  <c r="BJ16" i="26" s="1"/>
  <c r="AJ16" i="26"/>
  <c r="BI16" i="26" s="1"/>
  <c r="AI16" i="26"/>
  <c r="BH16" i="26" s="1"/>
  <c r="AH16" i="26"/>
  <c r="BG16" i="26" s="1"/>
  <c r="AF16" i="26"/>
  <c r="BE16" i="26" s="1"/>
  <c r="AE16" i="26"/>
  <c r="BD16" i="26" s="1"/>
  <c r="AD16" i="26"/>
  <c r="BC16" i="26" s="1"/>
  <c r="AC16" i="26"/>
  <c r="BB16" i="26" s="1"/>
  <c r="AZ15" i="26"/>
  <c r="BY15" i="26" s="1"/>
  <c r="AY15" i="26"/>
  <c r="BX15" i="26" s="1"/>
  <c r="AX15" i="26"/>
  <c r="BW15" i="26" s="1"/>
  <c r="AW15" i="26"/>
  <c r="BV15" i="26" s="1"/>
  <c r="AU15" i="26"/>
  <c r="BT15" i="26" s="1"/>
  <c r="AT15" i="26"/>
  <c r="BS15" i="26" s="1"/>
  <c r="AS15" i="26"/>
  <c r="BR15" i="26" s="1"/>
  <c r="AR15" i="26"/>
  <c r="BQ15" i="26" s="1"/>
  <c r="AP15" i="26"/>
  <c r="BO15" i="26" s="1"/>
  <c r="AO15" i="26"/>
  <c r="BN15" i="26" s="1"/>
  <c r="AN15" i="26"/>
  <c r="BM15" i="26" s="1"/>
  <c r="AM15" i="26"/>
  <c r="BL15" i="26" s="1"/>
  <c r="AK15" i="26"/>
  <c r="BJ15" i="26" s="1"/>
  <c r="AJ15" i="26"/>
  <c r="BI15" i="26" s="1"/>
  <c r="AI15" i="26"/>
  <c r="BH15" i="26" s="1"/>
  <c r="AH15" i="26"/>
  <c r="BG15" i="26" s="1"/>
  <c r="AF15" i="26"/>
  <c r="BE15" i="26" s="1"/>
  <c r="AE15" i="26"/>
  <c r="BD15" i="26" s="1"/>
  <c r="AD15" i="26"/>
  <c r="BC15" i="26" s="1"/>
  <c r="AC15" i="26"/>
  <c r="BB15" i="26" s="1"/>
  <c r="AZ12" i="26"/>
  <c r="BY12" i="26" s="1"/>
  <c r="AY12" i="26"/>
  <c r="BX12" i="26" s="1"/>
  <c r="AX12" i="26"/>
  <c r="BW12" i="26" s="1"/>
  <c r="AW12" i="26"/>
  <c r="BV12" i="26" s="1"/>
  <c r="AU12" i="26"/>
  <c r="BT12" i="26" s="1"/>
  <c r="AT12" i="26"/>
  <c r="BS12" i="26" s="1"/>
  <c r="AS12" i="26"/>
  <c r="BR12" i="26" s="1"/>
  <c r="AR12" i="26"/>
  <c r="BQ12" i="26" s="1"/>
  <c r="AP12" i="26"/>
  <c r="BO12" i="26" s="1"/>
  <c r="AO12" i="26"/>
  <c r="BN12" i="26" s="1"/>
  <c r="AN12" i="26"/>
  <c r="BM12" i="26" s="1"/>
  <c r="AM12" i="26"/>
  <c r="BL12" i="26" s="1"/>
  <c r="AK12" i="26"/>
  <c r="BJ12" i="26" s="1"/>
  <c r="AJ12" i="26"/>
  <c r="BI12" i="26" s="1"/>
  <c r="AI12" i="26"/>
  <c r="BH12" i="26" s="1"/>
  <c r="AH12" i="26"/>
  <c r="BG12" i="26" s="1"/>
  <c r="AF12" i="26"/>
  <c r="BE12" i="26" s="1"/>
  <c r="AE12" i="26"/>
  <c r="BD12" i="26" s="1"/>
  <c r="AD12" i="26"/>
  <c r="BC12" i="26" s="1"/>
  <c r="AC12" i="26"/>
  <c r="BB12" i="26" s="1"/>
  <c r="AZ11" i="26"/>
  <c r="BY11" i="26" s="1"/>
  <c r="AY11" i="26"/>
  <c r="BX11" i="26" s="1"/>
  <c r="AX11" i="26"/>
  <c r="BW11" i="26" s="1"/>
  <c r="AW11" i="26"/>
  <c r="BV11" i="26" s="1"/>
  <c r="AU11" i="26"/>
  <c r="BT11" i="26" s="1"/>
  <c r="AT11" i="26"/>
  <c r="BS11" i="26" s="1"/>
  <c r="AS11" i="26"/>
  <c r="BR11" i="26" s="1"/>
  <c r="AR11" i="26"/>
  <c r="BQ11" i="26" s="1"/>
  <c r="AP11" i="26"/>
  <c r="BO11" i="26" s="1"/>
  <c r="AO11" i="26"/>
  <c r="BN11" i="26" s="1"/>
  <c r="AN11" i="26"/>
  <c r="BM11" i="26" s="1"/>
  <c r="AM11" i="26"/>
  <c r="BL11" i="26" s="1"/>
  <c r="AK11" i="26"/>
  <c r="BJ11" i="26" s="1"/>
  <c r="AJ11" i="26"/>
  <c r="BI11" i="26" s="1"/>
  <c r="AI11" i="26"/>
  <c r="BH11" i="26" s="1"/>
  <c r="AH11" i="26"/>
  <c r="BG11" i="26" s="1"/>
  <c r="AF11" i="26"/>
  <c r="BE11" i="26" s="1"/>
  <c r="AE11" i="26"/>
  <c r="BD11" i="26" s="1"/>
  <c r="AD11" i="26"/>
  <c r="BC11" i="26" s="1"/>
  <c r="AC11" i="26"/>
  <c r="BB11" i="26" s="1"/>
  <c r="AZ10" i="26"/>
  <c r="BY10" i="26" s="1"/>
  <c r="AY10" i="26"/>
  <c r="BX10" i="26" s="1"/>
  <c r="AX10" i="26"/>
  <c r="BW10" i="26" s="1"/>
  <c r="AW10" i="26"/>
  <c r="BV10" i="26" s="1"/>
  <c r="AU10" i="26"/>
  <c r="BT10" i="26" s="1"/>
  <c r="AT10" i="26"/>
  <c r="BS10" i="26" s="1"/>
  <c r="AS10" i="26"/>
  <c r="BR10" i="26" s="1"/>
  <c r="AR10" i="26"/>
  <c r="BQ10" i="26" s="1"/>
  <c r="AP10" i="26"/>
  <c r="BO10" i="26" s="1"/>
  <c r="AO10" i="26"/>
  <c r="BN10" i="26" s="1"/>
  <c r="AN10" i="26"/>
  <c r="BM10" i="26" s="1"/>
  <c r="AM10" i="26"/>
  <c r="BL10" i="26" s="1"/>
  <c r="AK10" i="26"/>
  <c r="BJ10" i="26" s="1"/>
  <c r="AJ10" i="26"/>
  <c r="BI10" i="26" s="1"/>
  <c r="AI10" i="26"/>
  <c r="BH10" i="26" s="1"/>
  <c r="AH10" i="26"/>
  <c r="BG10" i="26" s="1"/>
  <c r="AF10" i="26"/>
  <c r="BE10" i="26" s="1"/>
  <c r="AE10" i="26"/>
  <c r="BD10" i="26" s="1"/>
  <c r="AD10" i="26"/>
  <c r="BC10" i="26" s="1"/>
  <c r="AC10" i="26"/>
  <c r="BB10" i="26" s="1"/>
  <c r="AZ9" i="26"/>
  <c r="BY9" i="26" s="1"/>
  <c r="AY9" i="26"/>
  <c r="BX9" i="26" s="1"/>
  <c r="AX9" i="26"/>
  <c r="BW9" i="26" s="1"/>
  <c r="AW9" i="26"/>
  <c r="BV9" i="26" s="1"/>
  <c r="AU9" i="26"/>
  <c r="BT9" i="26" s="1"/>
  <c r="AT9" i="26"/>
  <c r="BS9" i="26" s="1"/>
  <c r="AS9" i="26"/>
  <c r="BR9" i="26" s="1"/>
  <c r="AR9" i="26"/>
  <c r="BQ9" i="26" s="1"/>
  <c r="AP9" i="26"/>
  <c r="BO9" i="26" s="1"/>
  <c r="AO9" i="26"/>
  <c r="BN9" i="26" s="1"/>
  <c r="AN9" i="26"/>
  <c r="BM9" i="26" s="1"/>
  <c r="AM9" i="26"/>
  <c r="BL9" i="26" s="1"/>
  <c r="AK9" i="26"/>
  <c r="BJ9" i="26" s="1"/>
  <c r="AJ9" i="26"/>
  <c r="BI9" i="26" s="1"/>
  <c r="AI9" i="26"/>
  <c r="BH9" i="26" s="1"/>
  <c r="AH9" i="26"/>
  <c r="BG9" i="26" s="1"/>
  <c r="AF9" i="26"/>
  <c r="BE9" i="26" s="1"/>
  <c r="AE9" i="26"/>
  <c r="BD9" i="26" s="1"/>
  <c r="AD9" i="26"/>
  <c r="BC9" i="26" s="1"/>
  <c r="AC9" i="26"/>
  <c r="BB9" i="26" s="1"/>
  <c r="AZ8" i="26"/>
  <c r="BY8" i="26" s="1"/>
  <c r="AY8" i="26"/>
  <c r="BX8" i="26" s="1"/>
  <c r="AX8" i="26"/>
  <c r="BW8" i="26" s="1"/>
  <c r="AW8" i="26"/>
  <c r="BV8" i="26" s="1"/>
  <c r="AU8" i="26"/>
  <c r="BT8" i="26" s="1"/>
  <c r="AT8" i="26"/>
  <c r="BS8" i="26" s="1"/>
  <c r="AS8" i="26"/>
  <c r="BR8" i="26" s="1"/>
  <c r="AR8" i="26"/>
  <c r="BQ8" i="26" s="1"/>
  <c r="AP8" i="26"/>
  <c r="BO8" i="26" s="1"/>
  <c r="AO8" i="26"/>
  <c r="BN8" i="26" s="1"/>
  <c r="AN8" i="26"/>
  <c r="BM8" i="26" s="1"/>
  <c r="AM8" i="26"/>
  <c r="BL8" i="26" s="1"/>
  <c r="AK8" i="26"/>
  <c r="BJ8" i="26" s="1"/>
  <c r="AJ8" i="26"/>
  <c r="BI8" i="26" s="1"/>
  <c r="AI8" i="26"/>
  <c r="BH8" i="26" s="1"/>
  <c r="AH8" i="26"/>
  <c r="BG8" i="26" s="1"/>
  <c r="AF8" i="26"/>
  <c r="BE8" i="26" s="1"/>
  <c r="AE8" i="26"/>
  <c r="BD8" i="26" s="1"/>
  <c r="AD8" i="26"/>
  <c r="BC8" i="26" s="1"/>
  <c r="AC8" i="26"/>
  <c r="BB8" i="26" s="1"/>
  <c r="AZ7" i="26"/>
  <c r="BY7" i="26" s="1"/>
  <c r="AY7" i="26"/>
  <c r="BX7" i="26" s="1"/>
  <c r="AX7" i="26"/>
  <c r="BW7" i="26" s="1"/>
  <c r="AW7" i="26"/>
  <c r="BV7" i="26" s="1"/>
  <c r="AU7" i="26"/>
  <c r="BT7" i="26" s="1"/>
  <c r="AT7" i="26"/>
  <c r="BS7" i="26" s="1"/>
  <c r="AS7" i="26"/>
  <c r="BR7" i="26" s="1"/>
  <c r="AR7" i="26"/>
  <c r="BQ7" i="26" s="1"/>
  <c r="AP7" i="26"/>
  <c r="BO7" i="26" s="1"/>
  <c r="AO7" i="26"/>
  <c r="BN7" i="26" s="1"/>
  <c r="AN7" i="26"/>
  <c r="BM7" i="26" s="1"/>
  <c r="AM7" i="26"/>
  <c r="BL7" i="26" s="1"/>
  <c r="AK7" i="26"/>
  <c r="BJ7" i="26" s="1"/>
  <c r="AJ7" i="26"/>
  <c r="BI7" i="26" s="1"/>
  <c r="AI7" i="26"/>
  <c r="BH7" i="26" s="1"/>
  <c r="AH7" i="26"/>
  <c r="BG7" i="26" s="1"/>
  <c r="AF7" i="26"/>
  <c r="BE7" i="26" s="1"/>
  <c r="AE7" i="26"/>
  <c r="BD7" i="26" s="1"/>
  <c r="AD7" i="26"/>
  <c r="BC7" i="26" s="1"/>
  <c r="AC7" i="26"/>
  <c r="BB7" i="26" s="1"/>
  <c r="AZ6" i="26"/>
  <c r="BY6" i="26" s="1"/>
  <c r="AY6" i="26"/>
  <c r="BX6" i="26" s="1"/>
  <c r="AX6" i="26"/>
  <c r="BW6" i="26" s="1"/>
  <c r="AW6" i="26"/>
  <c r="BV6" i="26" s="1"/>
  <c r="AU6" i="26"/>
  <c r="BT6" i="26" s="1"/>
  <c r="AT6" i="26"/>
  <c r="BS6" i="26" s="1"/>
  <c r="AS6" i="26"/>
  <c r="BR6" i="26" s="1"/>
  <c r="AR6" i="26"/>
  <c r="BQ6" i="26" s="1"/>
  <c r="AP6" i="26"/>
  <c r="BO6" i="26" s="1"/>
  <c r="AO6" i="26"/>
  <c r="BN6" i="26" s="1"/>
  <c r="AN6" i="26"/>
  <c r="BM6" i="26" s="1"/>
  <c r="AM6" i="26"/>
  <c r="BL6" i="26" s="1"/>
  <c r="AK6" i="26"/>
  <c r="BJ6" i="26" s="1"/>
  <c r="AJ6" i="26"/>
  <c r="BI6" i="26" s="1"/>
  <c r="AI6" i="26"/>
  <c r="BH6" i="26" s="1"/>
  <c r="AH6" i="26"/>
  <c r="BG6" i="26" s="1"/>
  <c r="AF6" i="26"/>
  <c r="BE6" i="26" s="1"/>
  <c r="AE6" i="26"/>
  <c r="BD6" i="26" s="1"/>
  <c r="AD6" i="26"/>
  <c r="BC6" i="26" s="1"/>
  <c r="AC6" i="26"/>
  <c r="BB6" i="26" s="1"/>
  <c r="AZ21" i="25"/>
  <c r="BY21" i="25" s="1"/>
  <c r="AY21" i="25"/>
  <c r="BX21" i="25" s="1"/>
  <c r="AX21" i="25"/>
  <c r="BW21" i="25" s="1"/>
  <c r="AW21" i="25"/>
  <c r="BV21" i="25" s="1"/>
  <c r="AU21" i="25"/>
  <c r="BT21" i="25" s="1"/>
  <c r="AT21" i="25"/>
  <c r="BS21" i="25" s="1"/>
  <c r="AS21" i="25"/>
  <c r="BR21" i="25" s="1"/>
  <c r="AR21" i="25"/>
  <c r="BQ21" i="25" s="1"/>
  <c r="AP21" i="25"/>
  <c r="BO21" i="25" s="1"/>
  <c r="AO21" i="25"/>
  <c r="BN21" i="25" s="1"/>
  <c r="AN21" i="25"/>
  <c r="BM21" i="25" s="1"/>
  <c r="AM21" i="25"/>
  <c r="BL21" i="25" s="1"/>
  <c r="AK21" i="25"/>
  <c r="BJ21" i="25" s="1"/>
  <c r="AJ21" i="25"/>
  <c r="BI21" i="25" s="1"/>
  <c r="AI21" i="25"/>
  <c r="BH21" i="25" s="1"/>
  <c r="AH21" i="25"/>
  <c r="BG21" i="25" s="1"/>
  <c r="AF21" i="25"/>
  <c r="BE21" i="25" s="1"/>
  <c r="AE21" i="25"/>
  <c r="BD21" i="25" s="1"/>
  <c r="AD21" i="25"/>
  <c r="BC21" i="25" s="1"/>
  <c r="AC21" i="25"/>
  <c r="BB21" i="25" s="1"/>
  <c r="AZ20" i="25"/>
  <c r="BY20" i="25" s="1"/>
  <c r="AY20" i="25"/>
  <c r="BX20" i="25" s="1"/>
  <c r="AX20" i="25"/>
  <c r="BW20" i="25" s="1"/>
  <c r="AW20" i="25"/>
  <c r="BV20" i="25" s="1"/>
  <c r="AU20" i="25"/>
  <c r="BT20" i="25" s="1"/>
  <c r="AT20" i="25"/>
  <c r="BS20" i="25" s="1"/>
  <c r="AS20" i="25"/>
  <c r="BR20" i="25" s="1"/>
  <c r="AR20" i="25"/>
  <c r="BQ20" i="25" s="1"/>
  <c r="AP20" i="25"/>
  <c r="BO20" i="25" s="1"/>
  <c r="AO20" i="25"/>
  <c r="BN20" i="25" s="1"/>
  <c r="AN20" i="25"/>
  <c r="BM20" i="25" s="1"/>
  <c r="AM20" i="25"/>
  <c r="BL20" i="25" s="1"/>
  <c r="AK20" i="25"/>
  <c r="BJ20" i="25" s="1"/>
  <c r="AJ20" i="25"/>
  <c r="BI20" i="25" s="1"/>
  <c r="AI20" i="25"/>
  <c r="BH20" i="25" s="1"/>
  <c r="AH20" i="25"/>
  <c r="BG20" i="25" s="1"/>
  <c r="AF20" i="25"/>
  <c r="BE20" i="25" s="1"/>
  <c r="AE20" i="25"/>
  <c r="BD20" i="25" s="1"/>
  <c r="AD20" i="25"/>
  <c r="BC20" i="25" s="1"/>
  <c r="AC20" i="25"/>
  <c r="BB20" i="25" s="1"/>
  <c r="AZ19" i="25"/>
  <c r="BY19" i="25" s="1"/>
  <c r="AY19" i="25"/>
  <c r="BX19" i="25" s="1"/>
  <c r="AX19" i="25"/>
  <c r="BW19" i="25" s="1"/>
  <c r="AW19" i="25"/>
  <c r="BV19" i="25" s="1"/>
  <c r="AU19" i="25"/>
  <c r="BT19" i="25" s="1"/>
  <c r="AT19" i="25"/>
  <c r="BS19" i="25" s="1"/>
  <c r="AS19" i="25"/>
  <c r="BR19" i="25" s="1"/>
  <c r="AR19" i="25"/>
  <c r="BQ19" i="25" s="1"/>
  <c r="AP19" i="25"/>
  <c r="BO19" i="25" s="1"/>
  <c r="AO19" i="25"/>
  <c r="BN19" i="25" s="1"/>
  <c r="AN19" i="25"/>
  <c r="BM19" i="25" s="1"/>
  <c r="AM19" i="25"/>
  <c r="BL19" i="25" s="1"/>
  <c r="AK19" i="25"/>
  <c r="BJ19" i="25" s="1"/>
  <c r="AJ19" i="25"/>
  <c r="BI19" i="25" s="1"/>
  <c r="AI19" i="25"/>
  <c r="BH19" i="25" s="1"/>
  <c r="AH19" i="25"/>
  <c r="BG19" i="25" s="1"/>
  <c r="AF19" i="25"/>
  <c r="BE19" i="25" s="1"/>
  <c r="AE19" i="25"/>
  <c r="BD19" i="25" s="1"/>
  <c r="AD19" i="25"/>
  <c r="BC19" i="25" s="1"/>
  <c r="AC19" i="25"/>
  <c r="BB19" i="25" s="1"/>
  <c r="AZ18" i="25"/>
  <c r="BY18" i="25" s="1"/>
  <c r="AY18" i="25"/>
  <c r="BX18" i="25" s="1"/>
  <c r="AX18" i="25"/>
  <c r="BW18" i="25" s="1"/>
  <c r="AW18" i="25"/>
  <c r="BV18" i="25" s="1"/>
  <c r="AU18" i="25"/>
  <c r="BT18" i="25" s="1"/>
  <c r="AT18" i="25"/>
  <c r="BS18" i="25" s="1"/>
  <c r="AS18" i="25"/>
  <c r="BR18" i="25" s="1"/>
  <c r="AR18" i="25"/>
  <c r="BQ18" i="25" s="1"/>
  <c r="AP18" i="25"/>
  <c r="BO18" i="25" s="1"/>
  <c r="AO18" i="25"/>
  <c r="BN18" i="25" s="1"/>
  <c r="AN18" i="25"/>
  <c r="BM18" i="25" s="1"/>
  <c r="AM18" i="25"/>
  <c r="BL18" i="25" s="1"/>
  <c r="AK18" i="25"/>
  <c r="BJ18" i="25" s="1"/>
  <c r="AJ18" i="25"/>
  <c r="BI18" i="25" s="1"/>
  <c r="AI18" i="25"/>
  <c r="BH18" i="25" s="1"/>
  <c r="AH18" i="25"/>
  <c r="BG18" i="25" s="1"/>
  <c r="AF18" i="25"/>
  <c r="BE18" i="25" s="1"/>
  <c r="AE18" i="25"/>
  <c r="BD18" i="25" s="1"/>
  <c r="AD18" i="25"/>
  <c r="BC18" i="25" s="1"/>
  <c r="AC18" i="25"/>
  <c r="BB18" i="25" s="1"/>
  <c r="AZ17" i="25"/>
  <c r="BY17" i="25" s="1"/>
  <c r="AY17" i="25"/>
  <c r="BX17" i="25" s="1"/>
  <c r="AX17" i="25"/>
  <c r="BW17" i="25" s="1"/>
  <c r="AW17" i="25"/>
  <c r="BV17" i="25" s="1"/>
  <c r="AU17" i="25"/>
  <c r="BT17" i="25" s="1"/>
  <c r="AT17" i="25"/>
  <c r="BS17" i="25" s="1"/>
  <c r="AS17" i="25"/>
  <c r="BR17" i="25" s="1"/>
  <c r="AR17" i="25"/>
  <c r="BQ17" i="25" s="1"/>
  <c r="AP17" i="25"/>
  <c r="BO17" i="25" s="1"/>
  <c r="AO17" i="25"/>
  <c r="BN17" i="25" s="1"/>
  <c r="AN17" i="25"/>
  <c r="BM17" i="25" s="1"/>
  <c r="AM17" i="25"/>
  <c r="BL17" i="25" s="1"/>
  <c r="AK17" i="25"/>
  <c r="BJ17" i="25" s="1"/>
  <c r="AJ17" i="25"/>
  <c r="BI17" i="25" s="1"/>
  <c r="AI17" i="25"/>
  <c r="BH17" i="25" s="1"/>
  <c r="AH17" i="25"/>
  <c r="BG17" i="25" s="1"/>
  <c r="AF17" i="25"/>
  <c r="BE17" i="25" s="1"/>
  <c r="AE17" i="25"/>
  <c r="BD17" i="25" s="1"/>
  <c r="AD17" i="25"/>
  <c r="BC17" i="25" s="1"/>
  <c r="AC17" i="25"/>
  <c r="BB17" i="25" s="1"/>
  <c r="AZ16" i="25"/>
  <c r="BY16" i="25" s="1"/>
  <c r="AY16" i="25"/>
  <c r="BX16" i="25" s="1"/>
  <c r="AX16" i="25"/>
  <c r="BW16" i="25" s="1"/>
  <c r="AW16" i="25"/>
  <c r="BV16" i="25" s="1"/>
  <c r="AU16" i="25"/>
  <c r="BT16" i="25" s="1"/>
  <c r="AT16" i="25"/>
  <c r="BS16" i="25" s="1"/>
  <c r="AS16" i="25"/>
  <c r="BR16" i="25" s="1"/>
  <c r="AR16" i="25"/>
  <c r="BQ16" i="25" s="1"/>
  <c r="AP16" i="25"/>
  <c r="BO16" i="25" s="1"/>
  <c r="AO16" i="25"/>
  <c r="BN16" i="25" s="1"/>
  <c r="AN16" i="25"/>
  <c r="BM16" i="25" s="1"/>
  <c r="AM16" i="25"/>
  <c r="BL16" i="25" s="1"/>
  <c r="AK16" i="25"/>
  <c r="BJ16" i="25" s="1"/>
  <c r="AJ16" i="25"/>
  <c r="BI16" i="25" s="1"/>
  <c r="AI16" i="25"/>
  <c r="BH16" i="25" s="1"/>
  <c r="AH16" i="25"/>
  <c r="BG16" i="25" s="1"/>
  <c r="AF16" i="25"/>
  <c r="BE16" i="25" s="1"/>
  <c r="AE16" i="25"/>
  <c r="BD16" i="25" s="1"/>
  <c r="AD16" i="25"/>
  <c r="BC16" i="25" s="1"/>
  <c r="AC16" i="25"/>
  <c r="BB16" i="25" s="1"/>
  <c r="AZ15" i="25"/>
  <c r="BY15" i="25" s="1"/>
  <c r="AY15" i="25"/>
  <c r="BX15" i="25" s="1"/>
  <c r="AX15" i="25"/>
  <c r="BW15" i="25" s="1"/>
  <c r="AW15" i="25"/>
  <c r="BV15" i="25" s="1"/>
  <c r="AU15" i="25"/>
  <c r="BT15" i="25" s="1"/>
  <c r="AT15" i="25"/>
  <c r="BS15" i="25" s="1"/>
  <c r="AS15" i="25"/>
  <c r="BR15" i="25" s="1"/>
  <c r="AR15" i="25"/>
  <c r="BQ15" i="25" s="1"/>
  <c r="AP15" i="25"/>
  <c r="BO15" i="25" s="1"/>
  <c r="AO15" i="25"/>
  <c r="BN15" i="25" s="1"/>
  <c r="AN15" i="25"/>
  <c r="BM15" i="25" s="1"/>
  <c r="AM15" i="25"/>
  <c r="BL15" i="25" s="1"/>
  <c r="AK15" i="25"/>
  <c r="BJ15" i="25" s="1"/>
  <c r="AJ15" i="25"/>
  <c r="BI15" i="25" s="1"/>
  <c r="AI15" i="25"/>
  <c r="BH15" i="25" s="1"/>
  <c r="AH15" i="25"/>
  <c r="BG15" i="25" s="1"/>
  <c r="AF15" i="25"/>
  <c r="BE15" i="25" s="1"/>
  <c r="AE15" i="25"/>
  <c r="BD15" i="25" s="1"/>
  <c r="AD15" i="25"/>
  <c r="BC15" i="25" s="1"/>
  <c r="AC15" i="25"/>
  <c r="BB15" i="25" s="1"/>
  <c r="AZ12" i="25"/>
  <c r="BY12" i="25" s="1"/>
  <c r="AY12" i="25"/>
  <c r="BX12" i="25" s="1"/>
  <c r="AX12" i="25"/>
  <c r="BW12" i="25" s="1"/>
  <c r="AW12" i="25"/>
  <c r="BV12" i="25" s="1"/>
  <c r="AU12" i="25"/>
  <c r="BT12" i="25" s="1"/>
  <c r="AT12" i="25"/>
  <c r="BS12" i="25" s="1"/>
  <c r="AS12" i="25"/>
  <c r="BR12" i="25" s="1"/>
  <c r="AR12" i="25"/>
  <c r="BQ12" i="25" s="1"/>
  <c r="AP12" i="25"/>
  <c r="BO12" i="25" s="1"/>
  <c r="AO12" i="25"/>
  <c r="BN12" i="25" s="1"/>
  <c r="AN12" i="25"/>
  <c r="BM12" i="25" s="1"/>
  <c r="AM12" i="25"/>
  <c r="BL12" i="25" s="1"/>
  <c r="AK12" i="25"/>
  <c r="BJ12" i="25" s="1"/>
  <c r="AJ12" i="25"/>
  <c r="BI12" i="25" s="1"/>
  <c r="AI12" i="25"/>
  <c r="BH12" i="25" s="1"/>
  <c r="AH12" i="25"/>
  <c r="BG12" i="25" s="1"/>
  <c r="AF12" i="25"/>
  <c r="BE12" i="25" s="1"/>
  <c r="AE12" i="25"/>
  <c r="BD12" i="25" s="1"/>
  <c r="AD12" i="25"/>
  <c r="BC12" i="25" s="1"/>
  <c r="AC12" i="25"/>
  <c r="BB12" i="25" s="1"/>
  <c r="AZ11" i="25"/>
  <c r="BY11" i="25" s="1"/>
  <c r="AY11" i="25"/>
  <c r="BX11" i="25" s="1"/>
  <c r="AX11" i="25"/>
  <c r="BW11" i="25" s="1"/>
  <c r="AW11" i="25"/>
  <c r="BV11" i="25" s="1"/>
  <c r="AU11" i="25"/>
  <c r="BT11" i="25" s="1"/>
  <c r="AT11" i="25"/>
  <c r="BS11" i="25" s="1"/>
  <c r="AS11" i="25"/>
  <c r="BR11" i="25" s="1"/>
  <c r="AR11" i="25"/>
  <c r="BQ11" i="25" s="1"/>
  <c r="AP11" i="25"/>
  <c r="BO11" i="25" s="1"/>
  <c r="AO11" i="25"/>
  <c r="BN11" i="25" s="1"/>
  <c r="AN11" i="25"/>
  <c r="BM11" i="25" s="1"/>
  <c r="AM11" i="25"/>
  <c r="BL11" i="25" s="1"/>
  <c r="AK11" i="25"/>
  <c r="BJ11" i="25" s="1"/>
  <c r="AJ11" i="25"/>
  <c r="BI11" i="25" s="1"/>
  <c r="AI11" i="25"/>
  <c r="BH11" i="25" s="1"/>
  <c r="AH11" i="25"/>
  <c r="BG11" i="25" s="1"/>
  <c r="AF11" i="25"/>
  <c r="BE11" i="25" s="1"/>
  <c r="AE11" i="25"/>
  <c r="BD11" i="25" s="1"/>
  <c r="AD11" i="25"/>
  <c r="BC11" i="25" s="1"/>
  <c r="AC11" i="25"/>
  <c r="BB11" i="25" s="1"/>
  <c r="AZ10" i="25"/>
  <c r="BY10" i="25" s="1"/>
  <c r="AY10" i="25"/>
  <c r="BX10" i="25" s="1"/>
  <c r="AX10" i="25"/>
  <c r="BW10" i="25" s="1"/>
  <c r="AW10" i="25"/>
  <c r="BV10" i="25" s="1"/>
  <c r="AU10" i="25"/>
  <c r="BT10" i="25" s="1"/>
  <c r="AT10" i="25"/>
  <c r="BS10" i="25" s="1"/>
  <c r="AS10" i="25"/>
  <c r="BR10" i="25" s="1"/>
  <c r="AR10" i="25"/>
  <c r="BQ10" i="25" s="1"/>
  <c r="AP10" i="25"/>
  <c r="BO10" i="25" s="1"/>
  <c r="AO10" i="25"/>
  <c r="BN10" i="25" s="1"/>
  <c r="AN10" i="25"/>
  <c r="BM10" i="25" s="1"/>
  <c r="AM10" i="25"/>
  <c r="BL10" i="25" s="1"/>
  <c r="AK10" i="25"/>
  <c r="BJ10" i="25" s="1"/>
  <c r="AJ10" i="25"/>
  <c r="BI10" i="25" s="1"/>
  <c r="AI10" i="25"/>
  <c r="BH10" i="25" s="1"/>
  <c r="AH10" i="25"/>
  <c r="BG10" i="25" s="1"/>
  <c r="AF10" i="25"/>
  <c r="BE10" i="25" s="1"/>
  <c r="AE10" i="25"/>
  <c r="BD10" i="25" s="1"/>
  <c r="AD10" i="25"/>
  <c r="BC10" i="25" s="1"/>
  <c r="AC10" i="25"/>
  <c r="BB10" i="25" s="1"/>
  <c r="AZ9" i="25"/>
  <c r="BY9" i="25" s="1"/>
  <c r="AY9" i="25"/>
  <c r="BX9" i="25" s="1"/>
  <c r="AX9" i="25"/>
  <c r="BW9" i="25" s="1"/>
  <c r="AW9" i="25"/>
  <c r="BV9" i="25" s="1"/>
  <c r="AU9" i="25"/>
  <c r="BT9" i="25" s="1"/>
  <c r="AT9" i="25"/>
  <c r="BS9" i="25" s="1"/>
  <c r="AS9" i="25"/>
  <c r="BR9" i="25" s="1"/>
  <c r="AR9" i="25"/>
  <c r="BQ9" i="25" s="1"/>
  <c r="AP9" i="25"/>
  <c r="BO9" i="25" s="1"/>
  <c r="AO9" i="25"/>
  <c r="BN9" i="25" s="1"/>
  <c r="AN9" i="25"/>
  <c r="BM9" i="25" s="1"/>
  <c r="AM9" i="25"/>
  <c r="BL9" i="25" s="1"/>
  <c r="AK9" i="25"/>
  <c r="BJ9" i="25" s="1"/>
  <c r="AJ9" i="25"/>
  <c r="BI9" i="25" s="1"/>
  <c r="AI9" i="25"/>
  <c r="BH9" i="25" s="1"/>
  <c r="AH9" i="25"/>
  <c r="BG9" i="25" s="1"/>
  <c r="AF9" i="25"/>
  <c r="BE9" i="25" s="1"/>
  <c r="AE9" i="25"/>
  <c r="BD9" i="25" s="1"/>
  <c r="AD9" i="25"/>
  <c r="BC9" i="25" s="1"/>
  <c r="AC9" i="25"/>
  <c r="BB9" i="25" s="1"/>
  <c r="AZ8" i="25"/>
  <c r="BY8" i="25" s="1"/>
  <c r="AY8" i="25"/>
  <c r="BX8" i="25" s="1"/>
  <c r="AX8" i="25"/>
  <c r="BW8" i="25" s="1"/>
  <c r="AW8" i="25"/>
  <c r="BV8" i="25" s="1"/>
  <c r="AU8" i="25"/>
  <c r="BT8" i="25" s="1"/>
  <c r="AT8" i="25"/>
  <c r="BS8" i="25" s="1"/>
  <c r="AS8" i="25"/>
  <c r="BR8" i="25" s="1"/>
  <c r="AR8" i="25"/>
  <c r="BQ8" i="25" s="1"/>
  <c r="AP8" i="25"/>
  <c r="BO8" i="25" s="1"/>
  <c r="AO8" i="25"/>
  <c r="BN8" i="25" s="1"/>
  <c r="AN8" i="25"/>
  <c r="BM8" i="25" s="1"/>
  <c r="AM8" i="25"/>
  <c r="BL8" i="25" s="1"/>
  <c r="AK8" i="25"/>
  <c r="BJ8" i="25" s="1"/>
  <c r="AJ8" i="25"/>
  <c r="BI8" i="25" s="1"/>
  <c r="AI8" i="25"/>
  <c r="BH8" i="25" s="1"/>
  <c r="AH8" i="25"/>
  <c r="BG8" i="25" s="1"/>
  <c r="AF8" i="25"/>
  <c r="BE8" i="25" s="1"/>
  <c r="AE8" i="25"/>
  <c r="BD8" i="25" s="1"/>
  <c r="AD8" i="25"/>
  <c r="BC8" i="25" s="1"/>
  <c r="AC8" i="25"/>
  <c r="BB8" i="25" s="1"/>
  <c r="AZ7" i="25"/>
  <c r="BY7" i="25" s="1"/>
  <c r="AY7" i="25"/>
  <c r="BX7" i="25" s="1"/>
  <c r="AX7" i="25"/>
  <c r="BW7" i="25" s="1"/>
  <c r="AW7" i="25"/>
  <c r="BV7" i="25" s="1"/>
  <c r="AU7" i="25"/>
  <c r="BT7" i="25" s="1"/>
  <c r="AT7" i="25"/>
  <c r="BS7" i="25" s="1"/>
  <c r="AS7" i="25"/>
  <c r="BR7" i="25" s="1"/>
  <c r="AR7" i="25"/>
  <c r="BQ7" i="25" s="1"/>
  <c r="AP7" i="25"/>
  <c r="BO7" i="25" s="1"/>
  <c r="AO7" i="25"/>
  <c r="BN7" i="25" s="1"/>
  <c r="AN7" i="25"/>
  <c r="BM7" i="25" s="1"/>
  <c r="AM7" i="25"/>
  <c r="BL7" i="25" s="1"/>
  <c r="AK7" i="25"/>
  <c r="BJ7" i="25" s="1"/>
  <c r="AJ7" i="25"/>
  <c r="BI7" i="25" s="1"/>
  <c r="AI7" i="25"/>
  <c r="BH7" i="25" s="1"/>
  <c r="AH7" i="25"/>
  <c r="BG7" i="25" s="1"/>
  <c r="AF7" i="25"/>
  <c r="BE7" i="25" s="1"/>
  <c r="AE7" i="25"/>
  <c r="BD7" i="25" s="1"/>
  <c r="AD7" i="25"/>
  <c r="BC7" i="25" s="1"/>
  <c r="AC7" i="25"/>
  <c r="BB7" i="25" s="1"/>
  <c r="AZ6" i="25"/>
  <c r="BY6" i="25" s="1"/>
  <c r="AY6" i="25"/>
  <c r="BX6" i="25" s="1"/>
  <c r="AX6" i="25"/>
  <c r="BW6" i="25" s="1"/>
  <c r="AW6" i="25"/>
  <c r="BV6" i="25" s="1"/>
  <c r="AU6" i="25"/>
  <c r="BT6" i="25" s="1"/>
  <c r="AT6" i="25"/>
  <c r="BS6" i="25" s="1"/>
  <c r="AS6" i="25"/>
  <c r="BR6" i="25" s="1"/>
  <c r="AR6" i="25"/>
  <c r="BQ6" i="25" s="1"/>
  <c r="AP6" i="25"/>
  <c r="BO6" i="25" s="1"/>
  <c r="AO6" i="25"/>
  <c r="BN6" i="25" s="1"/>
  <c r="AN6" i="25"/>
  <c r="BM6" i="25" s="1"/>
  <c r="AM6" i="25"/>
  <c r="BL6" i="25" s="1"/>
  <c r="AK6" i="25"/>
  <c r="BJ6" i="25" s="1"/>
  <c r="AJ6" i="25"/>
  <c r="BI6" i="25" s="1"/>
  <c r="AI6" i="25"/>
  <c r="BH6" i="25" s="1"/>
  <c r="AH6" i="25"/>
  <c r="BG6" i="25" s="1"/>
  <c r="AF6" i="25"/>
  <c r="BE6" i="25" s="1"/>
  <c r="AE6" i="25"/>
  <c r="BD6" i="25" s="1"/>
  <c r="AD6" i="25"/>
  <c r="BC6" i="25" s="1"/>
  <c r="AC6" i="25"/>
  <c r="BB6" i="25" s="1"/>
  <c r="AZ21" i="24"/>
  <c r="BY21" i="24" s="1"/>
  <c r="AY21" i="24"/>
  <c r="BX21" i="24" s="1"/>
  <c r="AX21" i="24"/>
  <c r="BW21" i="24" s="1"/>
  <c r="AW21" i="24"/>
  <c r="BV21" i="24" s="1"/>
  <c r="AU21" i="24"/>
  <c r="BT21" i="24" s="1"/>
  <c r="AT21" i="24"/>
  <c r="BS21" i="24" s="1"/>
  <c r="AS21" i="24"/>
  <c r="BR21" i="24" s="1"/>
  <c r="AR21" i="24"/>
  <c r="BQ21" i="24" s="1"/>
  <c r="AP21" i="24"/>
  <c r="BO21" i="24" s="1"/>
  <c r="AO21" i="24"/>
  <c r="BN21" i="24" s="1"/>
  <c r="AN21" i="24"/>
  <c r="BM21" i="24" s="1"/>
  <c r="AM21" i="24"/>
  <c r="BL21" i="24" s="1"/>
  <c r="AK21" i="24"/>
  <c r="BJ21" i="24" s="1"/>
  <c r="AJ21" i="24"/>
  <c r="BI21" i="24" s="1"/>
  <c r="AI21" i="24"/>
  <c r="BH21" i="24" s="1"/>
  <c r="AH21" i="24"/>
  <c r="BG21" i="24" s="1"/>
  <c r="AF21" i="24"/>
  <c r="BE21" i="24" s="1"/>
  <c r="AE21" i="24"/>
  <c r="BD21" i="24" s="1"/>
  <c r="AD21" i="24"/>
  <c r="BC21" i="24" s="1"/>
  <c r="AC21" i="24"/>
  <c r="BB21" i="24" s="1"/>
  <c r="AZ20" i="24"/>
  <c r="BY20" i="24" s="1"/>
  <c r="AY20" i="24"/>
  <c r="BX20" i="24" s="1"/>
  <c r="AX20" i="24"/>
  <c r="BW20" i="24" s="1"/>
  <c r="AW20" i="24"/>
  <c r="BV20" i="24" s="1"/>
  <c r="AU20" i="24"/>
  <c r="BT20" i="24" s="1"/>
  <c r="AT20" i="24"/>
  <c r="BS20" i="24" s="1"/>
  <c r="AS20" i="24"/>
  <c r="BR20" i="24" s="1"/>
  <c r="AR20" i="24"/>
  <c r="BQ20" i="24" s="1"/>
  <c r="AP20" i="24"/>
  <c r="BO20" i="24" s="1"/>
  <c r="AO20" i="24"/>
  <c r="BN20" i="24" s="1"/>
  <c r="AN20" i="24"/>
  <c r="BM20" i="24" s="1"/>
  <c r="AM20" i="24"/>
  <c r="BL20" i="24" s="1"/>
  <c r="AK20" i="24"/>
  <c r="BJ20" i="24" s="1"/>
  <c r="AJ20" i="24"/>
  <c r="BI20" i="24" s="1"/>
  <c r="AI20" i="24"/>
  <c r="BH20" i="24" s="1"/>
  <c r="AH20" i="24"/>
  <c r="BG20" i="24" s="1"/>
  <c r="AF20" i="24"/>
  <c r="BE20" i="24" s="1"/>
  <c r="AE20" i="24"/>
  <c r="BD20" i="24" s="1"/>
  <c r="AD20" i="24"/>
  <c r="BC20" i="24" s="1"/>
  <c r="AC20" i="24"/>
  <c r="BB20" i="24" s="1"/>
  <c r="AZ19" i="24"/>
  <c r="BY19" i="24" s="1"/>
  <c r="AY19" i="24"/>
  <c r="BX19" i="24" s="1"/>
  <c r="AX19" i="24"/>
  <c r="BW19" i="24" s="1"/>
  <c r="AW19" i="24"/>
  <c r="BV19" i="24" s="1"/>
  <c r="AU19" i="24"/>
  <c r="BT19" i="24" s="1"/>
  <c r="AT19" i="24"/>
  <c r="BS19" i="24" s="1"/>
  <c r="AS19" i="24"/>
  <c r="BR19" i="24" s="1"/>
  <c r="AR19" i="24"/>
  <c r="BQ19" i="24" s="1"/>
  <c r="AP19" i="24"/>
  <c r="BO19" i="24" s="1"/>
  <c r="AO19" i="24"/>
  <c r="BN19" i="24" s="1"/>
  <c r="AN19" i="24"/>
  <c r="BM19" i="24" s="1"/>
  <c r="AM19" i="24"/>
  <c r="BL19" i="24" s="1"/>
  <c r="AK19" i="24"/>
  <c r="BJ19" i="24" s="1"/>
  <c r="AJ19" i="24"/>
  <c r="BI19" i="24" s="1"/>
  <c r="AI19" i="24"/>
  <c r="BH19" i="24" s="1"/>
  <c r="AH19" i="24"/>
  <c r="BG19" i="24" s="1"/>
  <c r="AF19" i="24"/>
  <c r="BE19" i="24" s="1"/>
  <c r="AE19" i="24"/>
  <c r="BD19" i="24" s="1"/>
  <c r="AD19" i="24"/>
  <c r="BC19" i="24" s="1"/>
  <c r="AC19" i="24"/>
  <c r="BB19" i="24" s="1"/>
  <c r="AZ18" i="24"/>
  <c r="BY18" i="24" s="1"/>
  <c r="AY18" i="24"/>
  <c r="BX18" i="24" s="1"/>
  <c r="AX18" i="24"/>
  <c r="BW18" i="24" s="1"/>
  <c r="AW18" i="24"/>
  <c r="BV18" i="24" s="1"/>
  <c r="AU18" i="24"/>
  <c r="BT18" i="24" s="1"/>
  <c r="AT18" i="24"/>
  <c r="BS18" i="24" s="1"/>
  <c r="AS18" i="24"/>
  <c r="BR18" i="24" s="1"/>
  <c r="AR18" i="24"/>
  <c r="BQ18" i="24" s="1"/>
  <c r="AP18" i="24"/>
  <c r="BO18" i="24" s="1"/>
  <c r="AO18" i="24"/>
  <c r="BN18" i="24" s="1"/>
  <c r="AN18" i="24"/>
  <c r="BM18" i="24" s="1"/>
  <c r="AM18" i="24"/>
  <c r="BL18" i="24" s="1"/>
  <c r="AK18" i="24"/>
  <c r="BJ18" i="24" s="1"/>
  <c r="AJ18" i="24"/>
  <c r="BI18" i="24" s="1"/>
  <c r="AI18" i="24"/>
  <c r="BH18" i="24" s="1"/>
  <c r="AH18" i="24"/>
  <c r="BG18" i="24" s="1"/>
  <c r="AF18" i="24"/>
  <c r="BE18" i="24" s="1"/>
  <c r="AE18" i="24"/>
  <c r="BD18" i="24" s="1"/>
  <c r="AD18" i="24"/>
  <c r="BC18" i="24" s="1"/>
  <c r="AC18" i="24"/>
  <c r="BB18" i="24" s="1"/>
  <c r="AZ17" i="24"/>
  <c r="BY17" i="24" s="1"/>
  <c r="AY17" i="24"/>
  <c r="BX17" i="24" s="1"/>
  <c r="AX17" i="24"/>
  <c r="BW17" i="24" s="1"/>
  <c r="AW17" i="24"/>
  <c r="BV17" i="24" s="1"/>
  <c r="AU17" i="24"/>
  <c r="BT17" i="24" s="1"/>
  <c r="AT17" i="24"/>
  <c r="BS17" i="24" s="1"/>
  <c r="AS17" i="24"/>
  <c r="BR17" i="24" s="1"/>
  <c r="AR17" i="24"/>
  <c r="BQ17" i="24" s="1"/>
  <c r="AP17" i="24"/>
  <c r="BO17" i="24" s="1"/>
  <c r="AO17" i="24"/>
  <c r="BN17" i="24" s="1"/>
  <c r="AN17" i="24"/>
  <c r="BM17" i="24" s="1"/>
  <c r="AM17" i="24"/>
  <c r="BL17" i="24" s="1"/>
  <c r="AK17" i="24"/>
  <c r="BJ17" i="24" s="1"/>
  <c r="AJ17" i="24"/>
  <c r="BI17" i="24" s="1"/>
  <c r="AI17" i="24"/>
  <c r="BH17" i="24" s="1"/>
  <c r="AH17" i="24"/>
  <c r="BG17" i="24" s="1"/>
  <c r="AF17" i="24"/>
  <c r="BE17" i="24" s="1"/>
  <c r="AE17" i="24"/>
  <c r="BD17" i="24" s="1"/>
  <c r="AD17" i="24"/>
  <c r="BC17" i="24" s="1"/>
  <c r="AC17" i="24"/>
  <c r="BB17" i="24" s="1"/>
  <c r="AZ16" i="24"/>
  <c r="BY16" i="24" s="1"/>
  <c r="AY16" i="24"/>
  <c r="BX16" i="24" s="1"/>
  <c r="AX16" i="24"/>
  <c r="BW16" i="24" s="1"/>
  <c r="AW16" i="24"/>
  <c r="BV16" i="24" s="1"/>
  <c r="AU16" i="24"/>
  <c r="BT16" i="24" s="1"/>
  <c r="AT16" i="24"/>
  <c r="BS16" i="24" s="1"/>
  <c r="AS16" i="24"/>
  <c r="BR16" i="24" s="1"/>
  <c r="AR16" i="24"/>
  <c r="BQ16" i="24" s="1"/>
  <c r="AP16" i="24"/>
  <c r="BO16" i="24" s="1"/>
  <c r="AO16" i="24"/>
  <c r="BN16" i="24" s="1"/>
  <c r="AN16" i="24"/>
  <c r="BM16" i="24" s="1"/>
  <c r="AM16" i="24"/>
  <c r="BL16" i="24" s="1"/>
  <c r="AK16" i="24"/>
  <c r="BJ16" i="24" s="1"/>
  <c r="AJ16" i="24"/>
  <c r="BI16" i="24" s="1"/>
  <c r="AI16" i="24"/>
  <c r="BH16" i="24" s="1"/>
  <c r="AH16" i="24"/>
  <c r="BG16" i="24" s="1"/>
  <c r="AF16" i="24"/>
  <c r="BE16" i="24" s="1"/>
  <c r="AE16" i="24"/>
  <c r="BD16" i="24" s="1"/>
  <c r="AD16" i="24"/>
  <c r="BC16" i="24" s="1"/>
  <c r="AC16" i="24"/>
  <c r="BB16" i="24" s="1"/>
  <c r="AZ15" i="24"/>
  <c r="BY15" i="24" s="1"/>
  <c r="AY15" i="24"/>
  <c r="BX15" i="24" s="1"/>
  <c r="AX15" i="24"/>
  <c r="BW15" i="24" s="1"/>
  <c r="AW15" i="24"/>
  <c r="BV15" i="24" s="1"/>
  <c r="AU15" i="24"/>
  <c r="BT15" i="24" s="1"/>
  <c r="AT15" i="24"/>
  <c r="BS15" i="24" s="1"/>
  <c r="AS15" i="24"/>
  <c r="BR15" i="24" s="1"/>
  <c r="AR15" i="24"/>
  <c r="BQ15" i="24" s="1"/>
  <c r="AP15" i="24"/>
  <c r="BO15" i="24" s="1"/>
  <c r="AO15" i="24"/>
  <c r="BN15" i="24" s="1"/>
  <c r="AN15" i="24"/>
  <c r="BM15" i="24" s="1"/>
  <c r="AM15" i="24"/>
  <c r="BL15" i="24" s="1"/>
  <c r="AK15" i="24"/>
  <c r="BJ15" i="24" s="1"/>
  <c r="AJ15" i="24"/>
  <c r="BI15" i="24" s="1"/>
  <c r="AI15" i="24"/>
  <c r="BH15" i="24" s="1"/>
  <c r="AH15" i="24"/>
  <c r="BG15" i="24" s="1"/>
  <c r="AF15" i="24"/>
  <c r="BE15" i="24" s="1"/>
  <c r="AE15" i="24"/>
  <c r="BD15" i="24" s="1"/>
  <c r="AD15" i="24"/>
  <c r="BC15" i="24" s="1"/>
  <c r="AC15" i="24"/>
  <c r="BB15" i="24" s="1"/>
  <c r="AZ12" i="24"/>
  <c r="BY12" i="24" s="1"/>
  <c r="AY12" i="24"/>
  <c r="BX12" i="24" s="1"/>
  <c r="AX12" i="24"/>
  <c r="BW12" i="24" s="1"/>
  <c r="AW12" i="24"/>
  <c r="BV12" i="24" s="1"/>
  <c r="AU12" i="24"/>
  <c r="BT12" i="24" s="1"/>
  <c r="AT12" i="24"/>
  <c r="BS12" i="24" s="1"/>
  <c r="AS12" i="24"/>
  <c r="BR12" i="24" s="1"/>
  <c r="AR12" i="24"/>
  <c r="BQ12" i="24" s="1"/>
  <c r="AP12" i="24"/>
  <c r="BO12" i="24" s="1"/>
  <c r="AO12" i="24"/>
  <c r="BN12" i="24" s="1"/>
  <c r="AN12" i="24"/>
  <c r="BM12" i="24" s="1"/>
  <c r="AM12" i="24"/>
  <c r="BL12" i="24" s="1"/>
  <c r="AK12" i="24"/>
  <c r="BJ12" i="24" s="1"/>
  <c r="AJ12" i="24"/>
  <c r="BI12" i="24" s="1"/>
  <c r="AI12" i="24"/>
  <c r="BH12" i="24" s="1"/>
  <c r="AH12" i="24"/>
  <c r="BG12" i="24" s="1"/>
  <c r="AF12" i="24"/>
  <c r="BE12" i="24" s="1"/>
  <c r="AE12" i="24"/>
  <c r="BD12" i="24" s="1"/>
  <c r="AD12" i="24"/>
  <c r="BC12" i="24" s="1"/>
  <c r="AC12" i="24"/>
  <c r="BB12" i="24" s="1"/>
  <c r="AZ11" i="24"/>
  <c r="BY11" i="24" s="1"/>
  <c r="AY11" i="24"/>
  <c r="BX11" i="24" s="1"/>
  <c r="AX11" i="24"/>
  <c r="BW11" i="24" s="1"/>
  <c r="AW11" i="24"/>
  <c r="BV11" i="24" s="1"/>
  <c r="AU11" i="24"/>
  <c r="BT11" i="24" s="1"/>
  <c r="AT11" i="24"/>
  <c r="BS11" i="24" s="1"/>
  <c r="AS11" i="24"/>
  <c r="BR11" i="24" s="1"/>
  <c r="AR11" i="24"/>
  <c r="BQ11" i="24" s="1"/>
  <c r="AP11" i="24"/>
  <c r="BO11" i="24" s="1"/>
  <c r="AO11" i="24"/>
  <c r="BN11" i="24" s="1"/>
  <c r="AN11" i="24"/>
  <c r="BM11" i="24" s="1"/>
  <c r="AM11" i="24"/>
  <c r="BL11" i="24" s="1"/>
  <c r="AK11" i="24"/>
  <c r="BJ11" i="24" s="1"/>
  <c r="AJ11" i="24"/>
  <c r="BI11" i="24" s="1"/>
  <c r="AI11" i="24"/>
  <c r="BH11" i="24" s="1"/>
  <c r="AH11" i="24"/>
  <c r="BG11" i="24" s="1"/>
  <c r="AF11" i="24"/>
  <c r="BE11" i="24" s="1"/>
  <c r="AE11" i="24"/>
  <c r="BD11" i="24" s="1"/>
  <c r="AD11" i="24"/>
  <c r="BC11" i="24" s="1"/>
  <c r="AC11" i="24"/>
  <c r="BB11" i="24" s="1"/>
  <c r="AZ10" i="24"/>
  <c r="BY10" i="24" s="1"/>
  <c r="AY10" i="24"/>
  <c r="BX10" i="24" s="1"/>
  <c r="AX10" i="24"/>
  <c r="BW10" i="24" s="1"/>
  <c r="AW10" i="24"/>
  <c r="BV10" i="24" s="1"/>
  <c r="AU10" i="24"/>
  <c r="BT10" i="24" s="1"/>
  <c r="AT10" i="24"/>
  <c r="BS10" i="24" s="1"/>
  <c r="AS10" i="24"/>
  <c r="BR10" i="24" s="1"/>
  <c r="AR10" i="24"/>
  <c r="BQ10" i="24" s="1"/>
  <c r="AP10" i="24"/>
  <c r="BO10" i="24" s="1"/>
  <c r="AO10" i="24"/>
  <c r="BN10" i="24" s="1"/>
  <c r="AN10" i="24"/>
  <c r="BM10" i="24" s="1"/>
  <c r="AM10" i="24"/>
  <c r="BL10" i="24" s="1"/>
  <c r="AK10" i="24"/>
  <c r="BJ10" i="24" s="1"/>
  <c r="AJ10" i="24"/>
  <c r="BI10" i="24" s="1"/>
  <c r="AI10" i="24"/>
  <c r="BH10" i="24" s="1"/>
  <c r="AH10" i="24"/>
  <c r="BG10" i="24" s="1"/>
  <c r="AF10" i="24"/>
  <c r="BE10" i="24" s="1"/>
  <c r="AE10" i="24"/>
  <c r="BD10" i="24" s="1"/>
  <c r="AD10" i="24"/>
  <c r="BC10" i="24" s="1"/>
  <c r="AC10" i="24"/>
  <c r="BB10" i="24" s="1"/>
  <c r="AZ9" i="24"/>
  <c r="BY9" i="24" s="1"/>
  <c r="AY9" i="24"/>
  <c r="BX9" i="24" s="1"/>
  <c r="AX9" i="24"/>
  <c r="BW9" i="24" s="1"/>
  <c r="AW9" i="24"/>
  <c r="BV9" i="24" s="1"/>
  <c r="AU9" i="24"/>
  <c r="BT9" i="24" s="1"/>
  <c r="AT9" i="24"/>
  <c r="BS9" i="24" s="1"/>
  <c r="AS9" i="24"/>
  <c r="BR9" i="24" s="1"/>
  <c r="AR9" i="24"/>
  <c r="BQ9" i="24" s="1"/>
  <c r="AP9" i="24"/>
  <c r="BO9" i="24" s="1"/>
  <c r="AO9" i="24"/>
  <c r="BN9" i="24" s="1"/>
  <c r="AN9" i="24"/>
  <c r="BM9" i="24" s="1"/>
  <c r="AM9" i="24"/>
  <c r="BL9" i="24" s="1"/>
  <c r="AK9" i="24"/>
  <c r="BJ9" i="24" s="1"/>
  <c r="AJ9" i="24"/>
  <c r="BI9" i="24" s="1"/>
  <c r="AI9" i="24"/>
  <c r="BH9" i="24" s="1"/>
  <c r="AH9" i="24"/>
  <c r="BG9" i="24" s="1"/>
  <c r="AF9" i="24"/>
  <c r="BE9" i="24" s="1"/>
  <c r="AE9" i="24"/>
  <c r="BD9" i="24" s="1"/>
  <c r="AD9" i="24"/>
  <c r="BC9" i="24" s="1"/>
  <c r="AC9" i="24"/>
  <c r="BB9" i="24" s="1"/>
  <c r="AZ8" i="24"/>
  <c r="BY8" i="24" s="1"/>
  <c r="AY8" i="24"/>
  <c r="BX8" i="24" s="1"/>
  <c r="AX8" i="24"/>
  <c r="BW8" i="24" s="1"/>
  <c r="AW8" i="24"/>
  <c r="BV8" i="24" s="1"/>
  <c r="AU8" i="24"/>
  <c r="BT8" i="24" s="1"/>
  <c r="AT8" i="24"/>
  <c r="BS8" i="24" s="1"/>
  <c r="AS8" i="24"/>
  <c r="BR8" i="24" s="1"/>
  <c r="AR8" i="24"/>
  <c r="BQ8" i="24" s="1"/>
  <c r="AP8" i="24"/>
  <c r="BO8" i="24" s="1"/>
  <c r="AO8" i="24"/>
  <c r="BN8" i="24" s="1"/>
  <c r="AN8" i="24"/>
  <c r="BM8" i="24" s="1"/>
  <c r="AM8" i="24"/>
  <c r="BL8" i="24" s="1"/>
  <c r="AK8" i="24"/>
  <c r="BJ8" i="24" s="1"/>
  <c r="AJ8" i="24"/>
  <c r="BI8" i="24" s="1"/>
  <c r="AI8" i="24"/>
  <c r="BH8" i="24" s="1"/>
  <c r="AH8" i="24"/>
  <c r="BG8" i="24" s="1"/>
  <c r="AF8" i="24"/>
  <c r="BE8" i="24" s="1"/>
  <c r="AE8" i="24"/>
  <c r="BD8" i="24" s="1"/>
  <c r="AD8" i="24"/>
  <c r="BC8" i="24" s="1"/>
  <c r="AC8" i="24"/>
  <c r="BB8" i="24" s="1"/>
  <c r="AZ7" i="24"/>
  <c r="BY7" i="24" s="1"/>
  <c r="AY7" i="24"/>
  <c r="BX7" i="24" s="1"/>
  <c r="AX7" i="24"/>
  <c r="BW7" i="24" s="1"/>
  <c r="AW7" i="24"/>
  <c r="BV7" i="24" s="1"/>
  <c r="AU7" i="24"/>
  <c r="BT7" i="24" s="1"/>
  <c r="AT7" i="24"/>
  <c r="BS7" i="24" s="1"/>
  <c r="AS7" i="24"/>
  <c r="BR7" i="24" s="1"/>
  <c r="AR7" i="24"/>
  <c r="BQ7" i="24" s="1"/>
  <c r="AP7" i="24"/>
  <c r="BO7" i="24" s="1"/>
  <c r="AO7" i="24"/>
  <c r="BN7" i="24" s="1"/>
  <c r="AN7" i="24"/>
  <c r="BM7" i="24" s="1"/>
  <c r="AM7" i="24"/>
  <c r="BL7" i="24" s="1"/>
  <c r="AK7" i="24"/>
  <c r="BJ7" i="24" s="1"/>
  <c r="AJ7" i="24"/>
  <c r="BI7" i="24" s="1"/>
  <c r="AI7" i="24"/>
  <c r="BH7" i="24" s="1"/>
  <c r="AH7" i="24"/>
  <c r="BG7" i="24" s="1"/>
  <c r="AF7" i="24"/>
  <c r="BE7" i="24" s="1"/>
  <c r="AE7" i="24"/>
  <c r="BD7" i="24" s="1"/>
  <c r="AD7" i="24"/>
  <c r="BC7" i="24" s="1"/>
  <c r="AC7" i="24"/>
  <c r="BB7" i="24" s="1"/>
  <c r="AZ6" i="24"/>
  <c r="BY6" i="24" s="1"/>
  <c r="AY6" i="24"/>
  <c r="BX6" i="24" s="1"/>
  <c r="AX6" i="24"/>
  <c r="BW6" i="24" s="1"/>
  <c r="AW6" i="24"/>
  <c r="BV6" i="24" s="1"/>
  <c r="AU6" i="24"/>
  <c r="BT6" i="24" s="1"/>
  <c r="AT6" i="24"/>
  <c r="BS6" i="24" s="1"/>
  <c r="AS6" i="24"/>
  <c r="BR6" i="24" s="1"/>
  <c r="AR6" i="24"/>
  <c r="BQ6" i="24" s="1"/>
  <c r="AP6" i="24"/>
  <c r="BO6" i="24" s="1"/>
  <c r="AO6" i="24"/>
  <c r="BN6" i="24" s="1"/>
  <c r="AN6" i="24"/>
  <c r="BM6" i="24" s="1"/>
  <c r="AM6" i="24"/>
  <c r="BL6" i="24" s="1"/>
  <c r="AK6" i="24"/>
  <c r="BJ6" i="24" s="1"/>
  <c r="AJ6" i="24"/>
  <c r="BI6" i="24" s="1"/>
  <c r="AI6" i="24"/>
  <c r="BH6" i="24" s="1"/>
  <c r="AH6" i="24"/>
  <c r="BG6" i="24" s="1"/>
  <c r="AF6" i="24"/>
  <c r="BE6" i="24" s="1"/>
  <c r="AE6" i="24"/>
  <c r="BD6" i="24" s="1"/>
  <c r="AD6" i="24"/>
  <c r="BC6" i="24" s="1"/>
  <c r="AC6" i="24"/>
  <c r="BB6" i="24" s="1"/>
  <c r="AZ21" i="23"/>
  <c r="BY21" i="23" s="1"/>
  <c r="AY21" i="23"/>
  <c r="BX21" i="23" s="1"/>
  <c r="AX21" i="23"/>
  <c r="BW21" i="23" s="1"/>
  <c r="AW21" i="23"/>
  <c r="BV21" i="23" s="1"/>
  <c r="AU21" i="23"/>
  <c r="BT21" i="23" s="1"/>
  <c r="AT21" i="23"/>
  <c r="BS21" i="23" s="1"/>
  <c r="AS21" i="23"/>
  <c r="BR21" i="23" s="1"/>
  <c r="AR21" i="23"/>
  <c r="BQ21" i="23" s="1"/>
  <c r="AP21" i="23"/>
  <c r="BO21" i="23" s="1"/>
  <c r="AO21" i="23"/>
  <c r="BN21" i="23" s="1"/>
  <c r="AN21" i="23"/>
  <c r="BM21" i="23" s="1"/>
  <c r="AM21" i="23"/>
  <c r="BL21" i="23" s="1"/>
  <c r="AK21" i="23"/>
  <c r="BJ21" i="23" s="1"/>
  <c r="AJ21" i="23"/>
  <c r="BI21" i="23" s="1"/>
  <c r="AI21" i="23"/>
  <c r="BH21" i="23" s="1"/>
  <c r="AH21" i="23"/>
  <c r="BG21" i="23" s="1"/>
  <c r="AF21" i="23"/>
  <c r="BE21" i="23" s="1"/>
  <c r="AE21" i="23"/>
  <c r="BD21" i="23" s="1"/>
  <c r="AD21" i="23"/>
  <c r="BC21" i="23" s="1"/>
  <c r="AC21" i="23"/>
  <c r="BB21" i="23" s="1"/>
  <c r="AZ20" i="23"/>
  <c r="BY20" i="23" s="1"/>
  <c r="AY20" i="23"/>
  <c r="BX20" i="23" s="1"/>
  <c r="AX20" i="23"/>
  <c r="BW20" i="23" s="1"/>
  <c r="AW20" i="23"/>
  <c r="BV20" i="23" s="1"/>
  <c r="AU20" i="23"/>
  <c r="BT20" i="23" s="1"/>
  <c r="AT20" i="23"/>
  <c r="BS20" i="23" s="1"/>
  <c r="AS20" i="23"/>
  <c r="BR20" i="23" s="1"/>
  <c r="AR20" i="23"/>
  <c r="BQ20" i="23" s="1"/>
  <c r="AP20" i="23"/>
  <c r="BO20" i="23" s="1"/>
  <c r="AO20" i="23"/>
  <c r="BN20" i="23" s="1"/>
  <c r="AN20" i="23"/>
  <c r="BM20" i="23" s="1"/>
  <c r="AM20" i="23"/>
  <c r="BL20" i="23" s="1"/>
  <c r="AK20" i="23"/>
  <c r="BJ20" i="23" s="1"/>
  <c r="AJ20" i="23"/>
  <c r="BI20" i="23" s="1"/>
  <c r="AI20" i="23"/>
  <c r="BH20" i="23" s="1"/>
  <c r="AH20" i="23"/>
  <c r="BG20" i="23" s="1"/>
  <c r="AF20" i="23"/>
  <c r="BE20" i="23" s="1"/>
  <c r="AE20" i="23"/>
  <c r="BD20" i="23" s="1"/>
  <c r="AD20" i="23"/>
  <c r="BC20" i="23" s="1"/>
  <c r="AC20" i="23"/>
  <c r="BB20" i="23" s="1"/>
  <c r="AZ19" i="23"/>
  <c r="BY19" i="23" s="1"/>
  <c r="AY19" i="23"/>
  <c r="BX19" i="23" s="1"/>
  <c r="AX19" i="23"/>
  <c r="BW19" i="23" s="1"/>
  <c r="AW19" i="23"/>
  <c r="BV19" i="23" s="1"/>
  <c r="AU19" i="23"/>
  <c r="BT19" i="23" s="1"/>
  <c r="AT19" i="23"/>
  <c r="BS19" i="23" s="1"/>
  <c r="AS19" i="23"/>
  <c r="BR19" i="23" s="1"/>
  <c r="AR19" i="23"/>
  <c r="BQ19" i="23" s="1"/>
  <c r="AP19" i="23"/>
  <c r="BO19" i="23" s="1"/>
  <c r="AO19" i="23"/>
  <c r="BN19" i="23" s="1"/>
  <c r="AN19" i="23"/>
  <c r="BM19" i="23" s="1"/>
  <c r="AM19" i="23"/>
  <c r="BL19" i="23" s="1"/>
  <c r="AK19" i="23"/>
  <c r="BJ19" i="23" s="1"/>
  <c r="AJ19" i="23"/>
  <c r="BI19" i="23" s="1"/>
  <c r="AI19" i="23"/>
  <c r="BH19" i="23" s="1"/>
  <c r="AH19" i="23"/>
  <c r="BG19" i="23" s="1"/>
  <c r="AF19" i="23"/>
  <c r="BE19" i="23" s="1"/>
  <c r="AE19" i="23"/>
  <c r="BD19" i="23" s="1"/>
  <c r="AD19" i="23"/>
  <c r="BC19" i="23" s="1"/>
  <c r="AC19" i="23"/>
  <c r="BB19" i="23" s="1"/>
  <c r="AZ18" i="23"/>
  <c r="BY18" i="23" s="1"/>
  <c r="AY18" i="23"/>
  <c r="BX18" i="23" s="1"/>
  <c r="AX18" i="23"/>
  <c r="BW18" i="23" s="1"/>
  <c r="AW18" i="23"/>
  <c r="BV18" i="23" s="1"/>
  <c r="AU18" i="23"/>
  <c r="BT18" i="23" s="1"/>
  <c r="AT18" i="23"/>
  <c r="BS18" i="23" s="1"/>
  <c r="AS18" i="23"/>
  <c r="BR18" i="23" s="1"/>
  <c r="AR18" i="23"/>
  <c r="BQ18" i="23" s="1"/>
  <c r="AP18" i="23"/>
  <c r="BO18" i="23" s="1"/>
  <c r="AO18" i="23"/>
  <c r="BN18" i="23" s="1"/>
  <c r="AN18" i="23"/>
  <c r="BM18" i="23" s="1"/>
  <c r="AM18" i="23"/>
  <c r="BL18" i="23" s="1"/>
  <c r="AK18" i="23"/>
  <c r="BJ18" i="23" s="1"/>
  <c r="AJ18" i="23"/>
  <c r="BI18" i="23" s="1"/>
  <c r="AI18" i="23"/>
  <c r="BH18" i="23" s="1"/>
  <c r="AH18" i="23"/>
  <c r="BG18" i="23" s="1"/>
  <c r="AF18" i="23"/>
  <c r="BE18" i="23" s="1"/>
  <c r="AE18" i="23"/>
  <c r="BD18" i="23" s="1"/>
  <c r="AD18" i="23"/>
  <c r="BC18" i="23" s="1"/>
  <c r="AC18" i="23"/>
  <c r="BB18" i="23" s="1"/>
  <c r="AZ17" i="23"/>
  <c r="BY17" i="23" s="1"/>
  <c r="AY17" i="23"/>
  <c r="BX17" i="23" s="1"/>
  <c r="AX17" i="23"/>
  <c r="BW17" i="23" s="1"/>
  <c r="AW17" i="23"/>
  <c r="BV17" i="23" s="1"/>
  <c r="AU17" i="23"/>
  <c r="BT17" i="23" s="1"/>
  <c r="AT17" i="23"/>
  <c r="BS17" i="23" s="1"/>
  <c r="AS17" i="23"/>
  <c r="BR17" i="23" s="1"/>
  <c r="AR17" i="23"/>
  <c r="BQ17" i="23" s="1"/>
  <c r="AP17" i="23"/>
  <c r="BO17" i="23" s="1"/>
  <c r="AO17" i="23"/>
  <c r="BN17" i="23" s="1"/>
  <c r="AN17" i="23"/>
  <c r="BM17" i="23" s="1"/>
  <c r="AM17" i="23"/>
  <c r="BL17" i="23" s="1"/>
  <c r="AK17" i="23"/>
  <c r="BJ17" i="23" s="1"/>
  <c r="AJ17" i="23"/>
  <c r="BI17" i="23" s="1"/>
  <c r="AI17" i="23"/>
  <c r="BH17" i="23" s="1"/>
  <c r="AH17" i="23"/>
  <c r="BG17" i="23" s="1"/>
  <c r="AF17" i="23"/>
  <c r="BE17" i="23" s="1"/>
  <c r="AE17" i="23"/>
  <c r="BD17" i="23" s="1"/>
  <c r="AD17" i="23"/>
  <c r="BC17" i="23" s="1"/>
  <c r="AC17" i="23"/>
  <c r="BB17" i="23" s="1"/>
  <c r="AZ16" i="23"/>
  <c r="BY16" i="23" s="1"/>
  <c r="AY16" i="23"/>
  <c r="BX16" i="23" s="1"/>
  <c r="AX16" i="23"/>
  <c r="BW16" i="23" s="1"/>
  <c r="AW16" i="23"/>
  <c r="BV16" i="23" s="1"/>
  <c r="AU16" i="23"/>
  <c r="BT16" i="23" s="1"/>
  <c r="AT16" i="23"/>
  <c r="BS16" i="23" s="1"/>
  <c r="AS16" i="23"/>
  <c r="BR16" i="23" s="1"/>
  <c r="AR16" i="23"/>
  <c r="BQ16" i="23" s="1"/>
  <c r="AP16" i="23"/>
  <c r="BO16" i="23" s="1"/>
  <c r="AO16" i="23"/>
  <c r="BN16" i="23" s="1"/>
  <c r="AN16" i="23"/>
  <c r="BM16" i="23" s="1"/>
  <c r="AM16" i="23"/>
  <c r="BL16" i="23" s="1"/>
  <c r="AK16" i="23"/>
  <c r="BJ16" i="23" s="1"/>
  <c r="AJ16" i="23"/>
  <c r="BI16" i="23" s="1"/>
  <c r="AI16" i="23"/>
  <c r="BH16" i="23" s="1"/>
  <c r="AH16" i="23"/>
  <c r="BG16" i="23" s="1"/>
  <c r="AF16" i="23"/>
  <c r="BE16" i="23" s="1"/>
  <c r="AE16" i="23"/>
  <c r="BD16" i="23" s="1"/>
  <c r="AD16" i="23"/>
  <c r="BC16" i="23" s="1"/>
  <c r="AC16" i="23"/>
  <c r="BB16" i="23" s="1"/>
  <c r="AZ15" i="23"/>
  <c r="BY15" i="23" s="1"/>
  <c r="AY15" i="23"/>
  <c r="BX15" i="23" s="1"/>
  <c r="AX15" i="23"/>
  <c r="BW15" i="23" s="1"/>
  <c r="AW15" i="23"/>
  <c r="BV15" i="23" s="1"/>
  <c r="AU15" i="23"/>
  <c r="BT15" i="23" s="1"/>
  <c r="AT15" i="23"/>
  <c r="BS15" i="23" s="1"/>
  <c r="AS15" i="23"/>
  <c r="BR15" i="23" s="1"/>
  <c r="AR15" i="23"/>
  <c r="BQ15" i="23" s="1"/>
  <c r="AP15" i="23"/>
  <c r="BO15" i="23" s="1"/>
  <c r="AO15" i="23"/>
  <c r="BN15" i="23" s="1"/>
  <c r="AN15" i="23"/>
  <c r="BM15" i="23" s="1"/>
  <c r="AM15" i="23"/>
  <c r="BL15" i="23" s="1"/>
  <c r="AK15" i="23"/>
  <c r="BJ15" i="23" s="1"/>
  <c r="AJ15" i="23"/>
  <c r="BI15" i="23" s="1"/>
  <c r="AI15" i="23"/>
  <c r="BH15" i="23" s="1"/>
  <c r="AH15" i="23"/>
  <c r="BG15" i="23" s="1"/>
  <c r="AF15" i="23"/>
  <c r="BE15" i="23" s="1"/>
  <c r="AE15" i="23"/>
  <c r="BD15" i="23" s="1"/>
  <c r="AD15" i="23"/>
  <c r="BC15" i="23" s="1"/>
  <c r="AC15" i="23"/>
  <c r="BB15" i="23" s="1"/>
  <c r="AZ12" i="23"/>
  <c r="BY12" i="23" s="1"/>
  <c r="AY12" i="23"/>
  <c r="BX12" i="23" s="1"/>
  <c r="AX12" i="23"/>
  <c r="BW12" i="23" s="1"/>
  <c r="AW12" i="23"/>
  <c r="BV12" i="23" s="1"/>
  <c r="AU12" i="23"/>
  <c r="BT12" i="23" s="1"/>
  <c r="AT12" i="23"/>
  <c r="BS12" i="23" s="1"/>
  <c r="AS12" i="23"/>
  <c r="BR12" i="23" s="1"/>
  <c r="AR12" i="23"/>
  <c r="BQ12" i="23" s="1"/>
  <c r="AP12" i="23"/>
  <c r="BO12" i="23" s="1"/>
  <c r="AO12" i="23"/>
  <c r="BN12" i="23" s="1"/>
  <c r="AN12" i="23"/>
  <c r="BM12" i="23" s="1"/>
  <c r="AM12" i="23"/>
  <c r="BL12" i="23" s="1"/>
  <c r="AK12" i="23"/>
  <c r="BJ12" i="23" s="1"/>
  <c r="AJ12" i="23"/>
  <c r="BI12" i="23" s="1"/>
  <c r="AI12" i="23"/>
  <c r="BH12" i="23" s="1"/>
  <c r="AH12" i="23"/>
  <c r="BG12" i="23" s="1"/>
  <c r="AF12" i="23"/>
  <c r="BE12" i="23" s="1"/>
  <c r="AE12" i="23"/>
  <c r="BD12" i="23" s="1"/>
  <c r="AD12" i="23"/>
  <c r="BC12" i="23" s="1"/>
  <c r="AC12" i="23"/>
  <c r="BB12" i="23" s="1"/>
  <c r="AZ11" i="23"/>
  <c r="BY11" i="23" s="1"/>
  <c r="AY11" i="23"/>
  <c r="BX11" i="23" s="1"/>
  <c r="AX11" i="23"/>
  <c r="BW11" i="23" s="1"/>
  <c r="AW11" i="23"/>
  <c r="BV11" i="23" s="1"/>
  <c r="AU11" i="23"/>
  <c r="BT11" i="23" s="1"/>
  <c r="AT11" i="23"/>
  <c r="BS11" i="23" s="1"/>
  <c r="AS11" i="23"/>
  <c r="BR11" i="23" s="1"/>
  <c r="AR11" i="23"/>
  <c r="BQ11" i="23" s="1"/>
  <c r="AP11" i="23"/>
  <c r="BO11" i="23" s="1"/>
  <c r="AO11" i="23"/>
  <c r="BN11" i="23" s="1"/>
  <c r="AN11" i="23"/>
  <c r="BM11" i="23" s="1"/>
  <c r="AM11" i="23"/>
  <c r="BL11" i="23" s="1"/>
  <c r="AK11" i="23"/>
  <c r="BJ11" i="23" s="1"/>
  <c r="AJ11" i="23"/>
  <c r="BI11" i="23" s="1"/>
  <c r="AI11" i="23"/>
  <c r="BH11" i="23" s="1"/>
  <c r="AH11" i="23"/>
  <c r="BG11" i="23" s="1"/>
  <c r="AF11" i="23"/>
  <c r="BE11" i="23" s="1"/>
  <c r="AE11" i="23"/>
  <c r="BD11" i="23" s="1"/>
  <c r="AD11" i="23"/>
  <c r="BC11" i="23" s="1"/>
  <c r="AC11" i="23"/>
  <c r="BB11" i="23" s="1"/>
  <c r="AZ10" i="23"/>
  <c r="BY10" i="23" s="1"/>
  <c r="AY10" i="23"/>
  <c r="BX10" i="23" s="1"/>
  <c r="AX10" i="23"/>
  <c r="BW10" i="23" s="1"/>
  <c r="AW10" i="23"/>
  <c r="BV10" i="23" s="1"/>
  <c r="AU10" i="23"/>
  <c r="BT10" i="23" s="1"/>
  <c r="AT10" i="23"/>
  <c r="BS10" i="23" s="1"/>
  <c r="AS10" i="23"/>
  <c r="BR10" i="23" s="1"/>
  <c r="AR10" i="23"/>
  <c r="BQ10" i="23" s="1"/>
  <c r="AP10" i="23"/>
  <c r="BO10" i="23" s="1"/>
  <c r="AO10" i="23"/>
  <c r="BN10" i="23" s="1"/>
  <c r="AN10" i="23"/>
  <c r="BM10" i="23" s="1"/>
  <c r="AM10" i="23"/>
  <c r="BL10" i="23" s="1"/>
  <c r="AK10" i="23"/>
  <c r="BJ10" i="23" s="1"/>
  <c r="AJ10" i="23"/>
  <c r="BI10" i="23" s="1"/>
  <c r="AI10" i="23"/>
  <c r="BH10" i="23" s="1"/>
  <c r="AH10" i="23"/>
  <c r="BG10" i="23" s="1"/>
  <c r="AF10" i="23"/>
  <c r="BE10" i="23" s="1"/>
  <c r="AE10" i="23"/>
  <c r="BD10" i="23" s="1"/>
  <c r="AD10" i="23"/>
  <c r="BC10" i="23" s="1"/>
  <c r="AC10" i="23"/>
  <c r="BB10" i="23" s="1"/>
  <c r="AZ9" i="23"/>
  <c r="BY9" i="23" s="1"/>
  <c r="AY9" i="23"/>
  <c r="BX9" i="23" s="1"/>
  <c r="AX9" i="23"/>
  <c r="BW9" i="23" s="1"/>
  <c r="AW9" i="23"/>
  <c r="BV9" i="23" s="1"/>
  <c r="AU9" i="23"/>
  <c r="BT9" i="23" s="1"/>
  <c r="AT9" i="23"/>
  <c r="BS9" i="23" s="1"/>
  <c r="AS9" i="23"/>
  <c r="BR9" i="23" s="1"/>
  <c r="AR9" i="23"/>
  <c r="BQ9" i="23" s="1"/>
  <c r="AP9" i="23"/>
  <c r="BO9" i="23" s="1"/>
  <c r="AO9" i="23"/>
  <c r="BN9" i="23" s="1"/>
  <c r="AN9" i="23"/>
  <c r="BM9" i="23" s="1"/>
  <c r="AM9" i="23"/>
  <c r="BL9" i="23" s="1"/>
  <c r="AK9" i="23"/>
  <c r="BJ9" i="23" s="1"/>
  <c r="AJ9" i="23"/>
  <c r="BI9" i="23" s="1"/>
  <c r="AI9" i="23"/>
  <c r="BH9" i="23" s="1"/>
  <c r="AH9" i="23"/>
  <c r="BG9" i="23" s="1"/>
  <c r="AF9" i="23"/>
  <c r="BE9" i="23" s="1"/>
  <c r="AE9" i="23"/>
  <c r="BD9" i="23" s="1"/>
  <c r="AD9" i="23"/>
  <c r="BC9" i="23" s="1"/>
  <c r="AC9" i="23"/>
  <c r="BB9" i="23" s="1"/>
  <c r="AZ8" i="23"/>
  <c r="BY8" i="23" s="1"/>
  <c r="AY8" i="23"/>
  <c r="BX8" i="23" s="1"/>
  <c r="AX8" i="23"/>
  <c r="BW8" i="23" s="1"/>
  <c r="AW8" i="23"/>
  <c r="BV8" i="23" s="1"/>
  <c r="AU8" i="23"/>
  <c r="BT8" i="23" s="1"/>
  <c r="AT8" i="23"/>
  <c r="BS8" i="23" s="1"/>
  <c r="AS8" i="23"/>
  <c r="BR8" i="23" s="1"/>
  <c r="AR8" i="23"/>
  <c r="BQ8" i="23" s="1"/>
  <c r="AP8" i="23"/>
  <c r="BO8" i="23" s="1"/>
  <c r="AO8" i="23"/>
  <c r="BN8" i="23" s="1"/>
  <c r="AN8" i="23"/>
  <c r="BM8" i="23" s="1"/>
  <c r="AM8" i="23"/>
  <c r="BL8" i="23" s="1"/>
  <c r="AK8" i="23"/>
  <c r="BJ8" i="23" s="1"/>
  <c r="AJ8" i="23"/>
  <c r="BI8" i="23" s="1"/>
  <c r="AI8" i="23"/>
  <c r="BH8" i="23" s="1"/>
  <c r="AH8" i="23"/>
  <c r="BG8" i="23" s="1"/>
  <c r="AF8" i="23"/>
  <c r="BE8" i="23" s="1"/>
  <c r="AE8" i="23"/>
  <c r="BD8" i="23" s="1"/>
  <c r="AD8" i="23"/>
  <c r="BC8" i="23" s="1"/>
  <c r="AC8" i="23"/>
  <c r="BB8" i="23" s="1"/>
  <c r="AZ7" i="23"/>
  <c r="BY7" i="23" s="1"/>
  <c r="AY7" i="23"/>
  <c r="BX7" i="23" s="1"/>
  <c r="AX7" i="23"/>
  <c r="BW7" i="23" s="1"/>
  <c r="AW7" i="23"/>
  <c r="BV7" i="23" s="1"/>
  <c r="AU7" i="23"/>
  <c r="BT7" i="23" s="1"/>
  <c r="AT7" i="23"/>
  <c r="BS7" i="23" s="1"/>
  <c r="AS7" i="23"/>
  <c r="BR7" i="23" s="1"/>
  <c r="AR7" i="23"/>
  <c r="BQ7" i="23" s="1"/>
  <c r="AP7" i="23"/>
  <c r="BO7" i="23" s="1"/>
  <c r="AO7" i="23"/>
  <c r="BN7" i="23" s="1"/>
  <c r="AN7" i="23"/>
  <c r="BM7" i="23" s="1"/>
  <c r="AM7" i="23"/>
  <c r="BL7" i="23" s="1"/>
  <c r="AK7" i="23"/>
  <c r="BJ7" i="23" s="1"/>
  <c r="AJ7" i="23"/>
  <c r="BI7" i="23" s="1"/>
  <c r="AI7" i="23"/>
  <c r="BH7" i="23" s="1"/>
  <c r="AH7" i="23"/>
  <c r="BG7" i="23" s="1"/>
  <c r="AF7" i="23"/>
  <c r="BE7" i="23" s="1"/>
  <c r="AE7" i="23"/>
  <c r="BD7" i="23" s="1"/>
  <c r="AD7" i="23"/>
  <c r="BC7" i="23" s="1"/>
  <c r="AC7" i="23"/>
  <c r="BB7" i="23" s="1"/>
  <c r="AZ6" i="23"/>
  <c r="BY6" i="23" s="1"/>
  <c r="AY6" i="23"/>
  <c r="BX6" i="23" s="1"/>
  <c r="AX6" i="23"/>
  <c r="BW6" i="23" s="1"/>
  <c r="AW6" i="23"/>
  <c r="BV6" i="23" s="1"/>
  <c r="AU6" i="23"/>
  <c r="BT6" i="23" s="1"/>
  <c r="AT6" i="23"/>
  <c r="BS6" i="23" s="1"/>
  <c r="AS6" i="23"/>
  <c r="BR6" i="23" s="1"/>
  <c r="AR6" i="23"/>
  <c r="BQ6" i="23" s="1"/>
  <c r="AP6" i="23"/>
  <c r="BO6" i="23" s="1"/>
  <c r="AO6" i="23"/>
  <c r="BN6" i="23" s="1"/>
  <c r="AN6" i="23"/>
  <c r="BM6" i="23" s="1"/>
  <c r="AM6" i="23"/>
  <c r="BL6" i="23" s="1"/>
  <c r="AK6" i="23"/>
  <c r="BJ6" i="23" s="1"/>
  <c r="AJ6" i="23"/>
  <c r="BI6" i="23" s="1"/>
  <c r="AI6" i="23"/>
  <c r="BH6" i="23" s="1"/>
  <c r="AH6" i="23"/>
  <c r="BG6" i="23" s="1"/>
  <c r="AF6" i="23"/>
  <c r="BE6" i="23" s="1"/>
  <c r="AE6" i="23"/>
  <c r="BD6" i="23" s="1"/>
  <c r="AD6" i="23"/>
  <c r="BC6" i="23" s="1"/>
  <c r="AC6" i="23"/>
  <c r="BB6" i="23" s="1"/>
  <c r="AZ21" i="22"/>
  <c r="BY21" i="22" s="1"/>
  <c r="AY21" i="22"/>
  <c r="BX21" i="22" s="1"/>
  <c r="AX21" i="22"/>
  <c r="BW21" i="22" s="1"/>
  <c r="AW21" i="22"/>
  <c r="BV21" i="22" s="1"/>
  <c r="AU21" i="22"/>
  <c r="BT21" i="22" s="1"/>
  <c r="AT21" i="22"/>
  <c r="BS21" i="22" s="1"/>
  <c r="AS21" i="22"/>
  <c r="BR21" i="22" s="1"/>
  <c r="AR21" i="22"/>
  <c r="BQ21" i="22" s="1"/>
  <c r="AP21" i="22"/>
  <c r="BO21" i="22" s="1"/>
  <c r="AO21" i="22"/>
  <c r="BN21" i="22" s="1"/>
  <c r="AN21" i="22"/>
  <c r="BM21" i="22" s="1"/>
  <c r="AM21" i="22"/>
  <c r="BL21" i="22" s="1"/>
  <c r="AK21" i="22"/>
  <c r="BJ21" i="22" s="1"/>
  <c r="AJ21" i="22"/>
  <c r="BI21" i="22" s="1"/>
  <c r="AI21" i="22"/>
  <c r="BH21" i="22" s="1"/>
  <c r="AH21" i="22"/>
  <c r="BG21" i="22" s="1"/>
  <c r="AF21" i="22"/>
  <c r="BE21" i="22" s="1"/>
  <c r="AE21" i="22"/>
  <c r="BD21" i="22" s="1"/>
  <c r="AD21" i="22"/>
  <c r="BC21" i="22" s="1"/>
  <c r="AC21" i="22"/>
  <c r="BB21" i="22" s="1"/>
  <c r="AZ20" i="22"/>
  <c r="BY20" i="22" s="1"/>
  <c r="AY20" i="22"/>
  <c r="BX20" i="22" s="1"/>
  <c r="AX20" i="22"/>
  <c r="BW20" i="22" s="1"/>
  <c r="AW20" i="22"/>
  <c r="BV20" i="22" s="1"/>
  <c r="AU20" i="22"/>
  <c r="BT20" i="22" s="1"/>
  <c r="AT20" i="22"/>
  <c r="BS20" i="22" s="1"/>
  <c r="AS20" i="22"/>
  <c r="BR20" i="22" s="1"/>
  <c r="AR20" i="22"/>
  <c r="BQ20" i="22" s="1"/>
  <c r="AP20" i="22"/>
  <c r="BO20" i="22" s="1"/>
  <c r="AO20" i="22"/>
  <c r="BN20" i="22" s="1"/>
  <c r="AN20" i="22"/>
  <c r="BM20" i="22" s="1"/>
  <c r="AM20" i="22"/>
  <c r="BL20" i="22" s="1"/>
  <c r="AK20" i="22"/>
  <c r="BJ20" i="22" s="1"/>
  <c r="AJ20" i="22"/>
  <c r="BI20" i="22" s="1"/>
  <c r="AI20" i="22"/>
  <c r="BH20" i="22" s="1"/>
  <c r="AH20" i="22"/>
  <c r="BG20" i="22" s="1"/>
  <c r="AF20" i="22"/>
  <c r="BE20" i="22" s="1"/>
  <c r="AE20" i="22"/>
  <c r="BD20" i="22" s="1"/>
  <c r="AD20" i="22"/>
  <c r="BC20" i="22" s="1"/>
  <c r="AC20" i="22"/>
  <c r="BB20" i="22" s="1"/>
  <c r="AZ19" i="22"/>
  <c r="BY19" i="22" s="1"/>
  <c r="AY19" i="22"/>
  <c r="BX19" i="22" s="1"/>
  <c r="AX19" i="22"/>
  <c r="BW19" i="22" s="1"/>
  <c r="AW19" i="22"/>
  <c r="BV19" i="22" s="1"/>
  <c r="AU19" i="22"/>
  <c r="BT19" i="22" s="1"/>
  <c r="AT19" i="22"/>
  <c r="BS19" i="22" s="1"/>
  <c r="AS19" i="22"/>
  <c r="BR19" i="22" s="1"/>
  <c r="AR19" i="22"/>
  <c r="BQ19" i="22" s="1"/>
  <c r="AP19" i="22"/>
  <c r="BO19" i="22" s="1"/>
  <c r="AO19" i="22"/>
  <c r="BN19" i="22" s="1"/>
  <c r="AN19" i="22"/>
  <c r="BM19" i="22" s="1"/>
  <c r="AM19" i="22"/>
  <c r="BL19" i="22" s="1"/>
  <c r="AK19" i="22"/>
  <c r="BJ19" i="22" s="1"/>
  <c r="AJ19" i="22"/>
  <c r="BI19" i="22" s="1"/>
  <c r="AI19" i="22"/>
  <c r="BH19" i="22" s="1"/>
  <c r="AH19" i="22"/>
  <c r="BG19" i="22" s="1"/>
  <c r="AF19" i="22"/>
  <c r="BE19" i="22" s="1"/>
  <c r="AE19" i="22"/>
  <c r="BD19" i="22" s="1"/>
  <c r="AD19" i="22"/>
  <c r="BC19" i="22" s="1"/>
  <c r="AC19" i="22"/>
  <c r="BB19" i="22" s="1"/>
  <c r="AZ18" i="22"/>
  <c r="BY18" i="22" s="1"/>
  <c r="AY18" i="22"/>
  <c r="BX18" i="22" s="1"/>
  <c r="AX18" i="22"/>
  <c r="BW18" i="22" s="1"/>
  <c r="AW18" i="22"/>
  <c r="BV18" i="22" s="1"/>
  <c r="AU18" i="22"/>
  <c r="BT18" i="22" s="1"/>
  <c r="AT18" i="22"/>
  <c r="BS18" i="22" s="1"/>
  <c r="AS18" i="22"/>
  <c r="BR18" i="22" s="1"/>
  <c r="AR18" i="22"/>
  <c r="BQ18" i="22" s="1"/>
  <c r="AP18" i="22"/>
  <c r="BO18" i="22" s="1"/>
  <c r="AO18" i="22"/>
  <c r="BN18" i="22" s="1"/>
  <c r="AN18" i="22"/>
  <c r="BM18" i="22" s="1"/>
  <c r="AM18" i="22"/>
  <c r="BL18" i="22" s="1"/>
  <c r="AK18" i="22"/>
  <c r="BJ18" i="22" s="1"/>
  <c r="AJ18" i="22"/>
  <c r="BI18" i="22" s="1"/>
  <c r="AI18" i="22"/>
  <c r="BH18" i="22" s="1"/>
  <c r="AH18" i="22"/>
  <c r="BG18" i="22" s="1"/>
  <c r="AF18" i="22"/>
  <c r="BE18" i="22" s="1"/>
  <c r="AE18" i="22"/>
  <c r="BD18" i="22" s="1"/>
  <c r="AD18" i="22"/>
  <c r="BC18" i="22" s="1"/>
  <c r="AC18" i="22"/>
  <c r="BB18" i="22" s="1"/>
  <c r="AZ17" i="22"/>
  <c r="BY17" i="22" s="1"/>
  <c r="AY17" i="22"/>
  <c r="BX17" i="22" s="1"/>
  <c r="AX17" i="22"/>
  <c r="BW17" i="22" s="1"/>
  <c r="AW17" i="22"/>
  <c r="BV17" i="22" s="1"/>
  <c r="AU17" i="22"/>
  <c r="BT17" i="22" s="1"/>
  <c r="AT17" i="22"/>
  <c r="BS17" i="22" s="1"/>
  <c r="AS17" i="22"/>
  <c r="BR17" i="22" s="1"/>
  <c r="AR17" i="22"/>
  <c r="BQ17" i="22" s="1"/>
  <c r="AP17" i="22"/>
  <c r="BO17" i="22" s="1"/>
  <c r="AO17" i="22"/>
  <c r="BN17" i="22" s="1"/>
  <c r="AN17" i="22"/>
  <c r="BM17" i="22" s="1"/>
  <c r="AM17" i="22"/>
  <c r="BL17" i="22" s="1"/>
  <c r="AK17" i="22"/>
  <c r="BJ17" i="22" s="1"/>
  <c r="AJ17" i="22"/>
  <c r="BI17" i="22" s="1"/>
  <c r="AI17" i="22"/>
  <c r="BH17" i="22" s="1"/>
  <c r="AH17" i="22"/>
  <c r="BG17" i="22" s="1"/>
  <c r="AF17" i="22"/>
  <c r="BE17" i="22" s="1"/>
  <c r="AE17" i="22"/>
  <c r="BD17" i="22" s="1"/>
  <c r="AD17" i="22"/>
  <c r="BC17" i="22" s="1"/>
  <c r="AC17" i="22"/>
  <c r="BB17" i="22" s="1"/>
  <c r="AZ16" i="22"/>
  <c r="BY16" i="22" s="1"/>
  <c r="AY16" i="22"/>
  <c r="BX16" i="22" s="1"/>
  <c r="AX16" i="22"/>
  <c r="BW16" i="22" s="1"/>
  <c r="AW16" i="22"/>
  <c r="BV16" i="22" s="1"/>
  <c r="AU16" i="22"/>
  <c r="BT16" i="22" s="1"/>
  <c r="AT16" i="22"/>
  <c r="BS16" i="22" s="1"/>
  <c r="AS16" i="22"/>
  <c r="BR16" i="22" s="1"/>
  <c r="AR16" i="22"/>
  <c r="BQ16" i="22" s="1"/>
  <c r="AP16" i="22"/>
  <c r="BO16" i="22" s="1"/>
  <c r="AO16" i="22"/>
  <c r="BN16" i="22" s="1"/>
  <c r="AN16" i="22"/>
  <c r="BM16" i="22" s="1"/>
  <c r="AM16" i="22"/>
  <c r="BL16" i="22" s="1"/>
  <c r="AK16" i="22"/>
  <c r="BJ16" i="22" s="1"/>
  <c r="AJ16" i="22"/>
  <c r="BI16" i="22" s="1"/>
  <c r="AI16" i="22"/>
  <c r="BH16" i="22" s="1"/>
  <c r="AH16" i="22"/>
  <c r="BG16" i="22" s="1"/>
  <c r="AF16" i="22"/>
  <c r="BE16" i="22" s="1"/>
  <c r="AE16" i="22"/>
  <c r="BD16" i="22" s="1"/>
  <c r="AD16" i="22"/>
  <c r="BC16" i="22" s="1"/>
  <c r="AC16" i="22"/>
  <c r="BB16" i="22" s="1"/>
  <c r="AZ15" i="22"/>
  <c r="BY15" i="22" s="1"/>
  <c r="AY15" i="22"/>
  <c r="BX15" i="22" s="1"/>
  <c r="AX15" i="22"/>
  <c r="BW15" i="22" s="1"/>
  <c r="AW15" i="22"/>
  <c r="BV15" i="22" s="1"/>
  <c r="AU15" i="22"/>
  <c r="BT15" i="22" s="1"/>
  <c r="AT15" i="22"/>
  <c r="BS15" i="22" s="1"/>
  <c r="AS15" i="22"/>
  <c r="BR15" i="22" s="1"/>
  <c r="AR15" i="22"/>
  <c r="BQ15" i="22" s="1"/>
  <c r="AP15" i="22"/>
  <c r="BO15" i="22" s="1"/>
  <c r="AO15" i="22"/>
  <c r="BN15" i="22" s="1"/>
  <c r="AN15" i="22"/>
  <c r="BM15" i="22" s="1"/>
  <c r="AM15" i="22"/>
  <c r="BL15" i="22" s="1"/>
  <c r="AK15" i="22"/>
  <c r="BJ15" i="22" s="1"/>
  <c r="AJ15" i="22"/>
  <c r="BI15" i="22" s="1"/>
  <c r="AI15" i="22"/>
  <c r="BH15" i="22" s="1"/>
  <c r="AH15" i="22"/>
  <c r="BG15" i="22" s="1"/>
  <c r="AF15" i="22"/>
  <c r="BE15" i="22" s="1"/>
  <c r="AE15" i="22"/>
  <c r="BD15" i="22" s="1"/>
  <c r="AD15" i="22"/>
  <c r="BC15" i="22" s="1"/>
  <c r="AC15" i="22"/>
  <c r="BB15" i="22" s="1"/>
  <c r="AZ12" i="22"/>
  <c r="BY12" i="22" s="1"/>
  <c r="AY12" i="22"/>
  <c r="BX12" i="22" s="1"/>
  <c r="AX12" i="22"/>
  <c r="BW12" i="22" s="1"/>
  <c r="AW12" i="22"/>
  <c r="BV12" i="22" s="1"/>
  <c r="AU12" i="22"/>
  <c r="BT12" i="22" s="1"/>
  <c r="AT12" i="22"/>
  <c r="BS12" i="22" s="1"/>
  <c r="AS12" i="22"/>
  <c r="BR12" i="22" s="1"/>
  <c r="AR12" i="22"/>
  <c r="BQ12" i="22" s="1"/>
  <c r="AP12" i="22"/>
  <c r="BO12" i="22" s="1"/>
  <c r="AO12" i="22"/>
  <c r="BN12" i="22" s="1"/>
  <c r="AN12" i="22"/>
  <c r="BM12" i="22" s="1"/>
  <c r="AM12" i="22"/>
  <c r="BL12" i="22" s="1"/>
  <c r="AK12" i="22"/>
  <c r="BJ12" i="22" s="1"/>
  <c r="AJ12" i="22"/>
  <c r="BI12" i="22" s="1"/>
  <c r="AI12" i="22"/>
  <c r="BH12" i="22" s="1"/>
  <c r="AH12" i="22"/>
  <c r="BG12" i="22" s="1"/>
  <c r="AF12" i="22"/>
  <c r="BE12" i="22" s="1"/>
  <c r="AE12" i="22"/>
  <c r="BD12" i="22" s="1"/>
  <c r="AD12" i="22"/>
  <c r="BC12" i="22" s="1"/>
  <c r="AC12" i="22"/>
  <c r="BB12" i="22" s="1"/>
  <c r="AZ11" i="22"/>
  <c r="BY11" i="22" s="1"/>
  <c r="AY11" i="22"/>
  <c r="AX11" i="22"/>
  <c r="BW11" i="22" s="1"/>
  <c r="AW11" i="22"/>
  <c r="BV11" i="22" s="1"/>
  <c r="AU11" i="22"/>
  <c r="BT11" i="22" s="1"/>
  <c r="AT11" i="22"/>
  <c r="BS11" i="22" s="1"/>
  <c r="AS11" i="22"/>
  <c r="BR11" i="22" s="1"/>
  <c r="AR11" i="22"/>
  <c r="BQ11" i="22" s="1"/>
  <c r="AP11" i="22"/>
  <c r="BO11" i="22" s="1"/>
  <c r="AO11" i="22"/>
  <c r="BN11" i="22" s="1"/>
  <c r="AN11" i="22"/>
  <c r="BM11" i="22" s="1"/>
  <c r="AM11" i="22"/>
  <c r="BL11" i="22" s="1"/>
  <c r="AK11" i="22"/>
  <c r="BJ11" i="22" s="1"/>
  <c r="AJ11" i="22"/>
  <c r="BI11" i="22" s="1"/>
  <c r="AI11" i="22"/>
  <c r="BH11" i="22" s="1"/>
  <c r="AH11" i="22"/>
  <c r="BG11" i="22" s="1"/>
  <c r="AF11" i="22"/>
  <c r="BE11" i="22" s="1"/>
  <c r="AE11" i="22"/>
  <c r="BD11" i="22" s="1"/>
  <c r="AD11" i="22"/>
  <c r="BC11" i="22" s="1"/>
  <c r="AC11" i="22"/>
  <c r="BB11" i="22" s="1"/>
  <c r="AZ10" i="22"/>
  <c r="BY10" i="22" s="1"/>
  <c r="AY10" i="22"/>
  <c r="BX10" i="22" s="1"/>
  <c r="AX10" i="22"/>
  <c r="BW10" i="22" s="1"/>
  <c r="AW10" i="22"/>
  <c r="BV10" i="22" s="1"/>
  <c r="AU10" i="22"/>
  <c r="BT10" i="22" s="1"/>
  <c r="AT10" i="22"/>
  <c r="BS10" i="22" s="1"/>
  <c r="AS10" i="22"/>
  <c r="BR10" i="22" s="1"/>
  <c r="AR10" i="22"/>
  <c r="BQ10" i="22" s="1"/>
  <c r="AP10" i="22"/>
  <c r="BO10" i="22" s="1"/>
  <c r="AO10" i="22"/>
  <c r="BN10" i="22" s="1"/>
  <c r="AN10" i="22"/>
  <c r="BM10" i="22" s="1"/>
  <c r="AM10" i="22"/>
  <c r="BL10" i="22" s="1"/>
  <c r="AK10" i="22"/>
  <c r="BJ10" i="22" s="1"/>
  <c r="AJ10" i="22"/>
  <c r="BI10" i="22" s="1"/>
  <c r="AI10" i="22"/>
  <c r="BH10" i="22" s="1"/>
  <c r="AH10" i="22"/>
  <c r="BG10" i="22" s="1"/>
  <c r="AF10" i="22"/>
  <c r="BE10" i="22" s="1"/>
  <c r="AE10" i="22"/>
  <c r="BD10" i="22" s="1"/>
  <c r="AD10" i="22"/>
  <c r="BC10" i="22" s="1"/>
  <c r="AC10" i="22"/>
  <c r="BB10" i="22" s="1"/>
  <c r="AZ9" i="22"/>
  <c r="BY9" i="22" s="1"/>
  <c r="AY9" i="22"/>
  <c r="BX9" i="22" s="1"/>
  <c r="AX9" i="22"/>
  <c r="BW9" i="22" s="1"/>
  <c r="AW9" i="22"/>
  <c r="BV9" i="22" s="1"/>
  <c r="AU9" i="22"/>
  <c r="BT9" i="22" s="1"/>
  <c r="AT9" i="22"/>
  <c r="BS9" i="22" s="1"/>
  <c r="AS9" i="22"/>
  <c r="BR9" i="22" s="1"/>
  <c r="AR9" i="22"/>
  <c r="BQ9" i="22" s="1"/>
  <c r="AP9" i="22"/>
  <c r="BO9" i="22" s="1"/>
  <c r="AO9" i="22"/>
  <c r="BN9" i="22" s="1"/>
  <c r="AN9" i="22"/>
  <c r="BM9" i="22" s="1"/>
  <c r="AM9" i="22"/>
  <c r="BL9" i="22" s="1"/>
  <c r="AK9" i="22"/>
  <c r="BJ9" i="22" s="1"/>
  <c r="AJ9" i="22"/>
  <c r="BI9" i="22" s="1"/>
  <c r="AI9" i="22"/>
  <c r="BH9" i="22" s="1"/>
  <c r="AH9" i="22"/>
  <c r="BG9" i="22" s="1"/>
  <c r="AF9" i="22"/>
  <c r="BE9" i="22" s="1"/>
  <c r="AE9" i="22"/>
  <c r="BD9" i="22" s="1"/>
  <c r="AD9" i="22"/>
  <c r="BC9" i="22" s="1"/>
  <c r="AC9" i="22"/>
  <c r="BB9" i="22" s="1"/>
  <c r="AZ8" i="22"/>
  <c r="BY8" i="22" s="1"/>
  <c r="AY8" i="22"/>
  <c r="BX8" i="22" s="1"/>
  <c r="AX8" i="22"/>
  <c r="BW8" i="22" s="1"/>
  <c r="AW8" i="22"/>
  <c r="BV8" i="22" s="1"/>
  <c r="AU8" i="22"/>
  <c r="BT8" i="22" s="1"/>
  <c r="AT8" i="22"/>
  <c r="BS8" i="22" s="1"/>
  <c r="AS8" i="22"/>
  <c r="BR8" i="22" s="1"/>
  <c r="AR8" i="22"/>
  <c r="BQ8" i="22" s="1"/>
  <c r="AP8" i="22"/>
  <c r="BO8" i="22" s="1"/>
  <c r="AO8" i="22"/>
  <c r="BN8" i="22" s="1"/>
  <c r="AN8" i="22"/>
  <c r="BM8" i="22" s="1"/>
  <c r="AM8" i="22"/>
  <c r="BL8" i="22" s="1"/>
  <c r="AK8" i="22"/>
  <c r="BJ8" i="22" s="1"/>
  <c r="AJ8" i="22"/>
  <c r="BI8" i="22" s="1"/>
  <c r="AI8" i="22"/>
  <c r="BH8" i="22" s="1"/>
  <c r="AH8" i="22"/>
  <c r="BG8" i="22" s="1"/>
  <c r="AF8" i="22"/>
  <c r="BE8" i="22" s="1"/>
  <c r="AE8" i="22"/>
  <c r="BD8" i="22" s="1"/>
  <c r="AD8" i="22"/>
  <c r="BC8" i="22" s="1"/>
  <c r="AC8" i="22"/>
  <c r="BB8" i="22" s="1"/>
  <c r="AZ7" i="22"/>
  <c r="BY7" i="22" s="1"/>
  <c r="AY7" i="22"/>
  <c r="BX7" i="22" s="1"/>
  <c r="AX7" i="22"/>
  <c r="BW7" i="22" s="1"/>
  <c r="AW7" i="22"/>
  <c r="BV7" i="22" s="1"/>
  <c r="AU7" i="22"/>
  <c r="BT7" i="22" s="1"/>
  <c r="AT7" i="22"/>
  <c r="BS7" i="22" s="1"/>
  <c r="AS7" i="22"/>
  <c r="BR7" i="22" s="1"/>
  <c r="AR7" i="22"/>
  <c r="BQ7" i="22" s="1"/>
  <c r="AP7" i="22"/>
  <c r="BO7" i="22" s="1"/>
  <c r="AO7" i="22"/>
  <c r="BN7" i="22" s="1"/>
  <c r="AN7" i="22"/>
  <c r="BM7" i="22" s="1"/>
  <c r="AM7" i="22"/>
  <c r="BL7" i="22" s="1"/>
  <c r="AK7" i="22"/>
  <c r="BJ7" i="22" s="1"/>
  <c r="AJ7" i="22"/>
  <c r="BI7" i="22" s="1"/>
  <c r="AI7" i="22"/>
  <c r="BH7" i="22" s="1"/>
  <c r="AH7" i="22"/>
  <c r="BG7" i="22" s="1"/>
  <c r="AF7" i="22"/>
  <c r="BE7" i="22" s="1"/>
  <c r="AE7" i="22"/>
  <c r="BD7" i="22" s="1"/>
  <c r="AD7" i="22"/>
  <c r="BC7" i="22" s="1"/>
  <c r="AC7" i="22"/>
  <c r="BB7" i="22" s="1"/>
  <c r="AZ6" i="22"/>
  <c r="BY6" i="22" s="1"/>
  <c r="AY6" i="22"/>
  <c r="BX6" i="22" s="1"/>
  <c r="AX6" i="22"/>
  <c r="BW6" i="22" s="1"/>
  <c r="AW6" i="22"/>
  <c r="BV6" i="22" s="1"/>
  <c r="AU6" i="22"/>
  <c r="BT6" i="22" s="1"/>
  <c r="AT6" i="22"/>
  <c r="BS6" i="22" s="1"/>
  <c r="AS6" i="22"/>
  <c r="BR6" i="22" s="1"/>
  <c r="AR6" i="22"/>
  <c r="BQ6" i="22" s="1"/>
  <c r="AP6" i="22"/>
  <c r="BO6" i="22" s="1"/>
  <c r="AO6" i="22"/>
  <c r="BN6" i="22" s="1"/>
  <c r="AN6" i="22"/>
  <c r="BM6" i="22" s="1"/>
  <c r="AM6" i="22"/>
  <c r="BL6" i="22" s="1"/>
  <c r="AK6" i="22"/>
  <c r="BJ6" i="22" s="1"/>
  <c r="AJ6" i="22"/>
  <c r="BI6" i="22" s="1"/>
  <c r="AI6" i="22"/>
  <c r="BH6" i="22" s="1"/>
  <c r="AH6" i="22"/>
  <c r="BG6" i="22" s="1"/>
  <c r="AF6" i="22"/>
  <c r="BE6" i="22" s="1"/>
  <c r="AE6" i="22"/>
  <c r="BD6" i="22" s="1"/>
  <c r="AD6" i="22"/>
  <c r="BC6" i="22" s="1"/>
  <c r="AC6" i="22"/>
  <c r="BB6" i="22" s="1"/>
  <c r="AZ21" i="21"/>
  <c r="BY21" i="21" s="1"/>
  <c r="AY21" i="21"/>
  <c r="BX21" i="21" s="1"/>
  <c r="AX21" i="21"/>
  <c r="BW21" i="21" s="1"/>
  <c r="AW21" i="21"/>
  <c r="BV21" i="21" s="1"/>
  <c r="AU21" i="21"/>
  <c r="BT21" i="21" s="1"/>
  <c r="AT21" i="21"/>
  <c r="BS21" i="21" s="1"/>
  <c r="AS21" i="21"/>
  <c r="BR21" i="21" s="1"/>
  <c r="AR21" i="21"/>
  <c r="BQ21" i="21" s="1"/>
  <c r="AP21" i="21"/>
  <c r="BO21" i="21" s="1"/>
  <c r="AO21" i="21"/>
  <c r="BN21" i="21" s="1"/>
  <c r="AN21" i="21"/>
  <c r="BM21" i="21" s="1"/>
  <c r="AM21" i="21"/>
  <c r="BL21" i="21" s="1"/>
  <c r="AK21" i="21"/>
  <c r="BJ21" i="21" s="1"/>
  <c r="AJ21" i="21"/>
  <c r="BI21" i="21" s="1"/>
  <c r="AI21" i="21"/>
  <c r="BH21" i="21" s="1"/>
  <c r="AH21" i="21"/>
  <c r="BG21" i="21" s="1"/>
  <c r="AF21" i="21"/>
  <c r="BE21" i="21" s="1"/>
  <c r="AE21" i="21"/>
  <c r="BD21" i="21" s="1"/>
  <c r="AD21" i="21"/>
  <c r="BC21" i="21" s="1"/>
  <c r="AC21" i="21"/>
  <c r="BB21" i="21" s="1"/>
  <c r="AZ20" i="21"/>
  <c r="BY20" i="21" s="1"/>
  <c r="AY20" i="21"/>
  <c r="BX20" i="21" s="1"/>
  <c r="AX20" i="21"/>
  <c r="BW20" i="21" s="1"/>
  <c r="AW20" i="21"/>
  <c r="BV20" i="21" s="1"/>
  <c r="AU20" i="21"/>
  <c r="BT20" i="21" s="1"/>
  <c r="AT20" i="21"/>
  <c r="BS20" i="21" s="1"/>
  <c r="AS20" i="21"/>
  <c r="BR20" i="21" s="1"/>
  <c r="AR20" i="21"/>
  <c r="BQ20" i="21" s="1"/>
  <c r="AP20" i="21"/>
  <c r="BO20" i="21" s="1"/>
  <c r="AO20" i="21"/>
  <c r="BN20" i="21" s="1"/>
  <c r="AN20" i="21"/>
  <c r="BM20" i="21" s="1"/>
  <c r="AM20" i="21"/>
  <c r="BL20" i="21" s="1"/>
  <c r="AK20" i="21"/>
  <c r="BJ20" i="21" s="1"/>
  <c r="AJ20" i="21"/>
  <c r="BI20" i="21" s="1"/>
  <c r="AI20" i="21"/>
  <c r="BH20" i="21" s="1"/>
  <c r="AH20" i="21"/>
  <c r="BG20" i="21" s="1"/>
  <c r="AF20" i="21"/>
  <c r="BE20" i="21" s="1"/>
  <c r="AE20" i="21"/>
  <c r="BD20" i="21" s="1"/>
  <c r="AD20" i="21"/>
  <c r="BC20" i="21" s="1"/>
  <c r="AC20" i="21"/>
  <c r="BB20" i="21" s="1"/>
  <c r="AZ19" i="21"/>
  <c r="BY19" i="21" s="1"/>
  <c r="AY19" i="21"/>
  <c r="BX19" i="21" s="1"/>
  <c r="AX19" i="21"/>
  <c r="BW19" i="21" s="1"/>
  <c r="AW19" i="21"/>
  <c r="BV19" i="21" s="1"/>
  <c r="AU19" i="21"/>
  <c r="BT19" i="21" s="1"/>
  <c r="AT19" i="21"/>
  <c r="BS19" i="21" s="1"/>
  <c r="AS19" i="21"/>
  <c r="BR19" i="21" s="1"/>
  <c r="AR19" i="21"/>
  <c r="BQ19" i="21" s="1"/>
  <c r="AP19" i="21"/>
  <c r="BO19" i="21" s="1"/>
  <c r="AO19" i="21"/>
  <c r="BN19" i="21" s="1"/>
  <c r="AN19" i="21"/>
  <c r="BM19" i="21" s="1"/>
  <c r="AM19" i="21"/>
  <c r="BL19" i="21" s="1"/>
  <c r="AK19" i="21"/>
  <c r="BJ19" i="21" s="1"/>
  <c r="AJ19" i="21"/>
  <c r="BI19" i="21" s="1"/>
  <c r="AI19" i="21"/>
  <c r="BH19" i="21" s="1"/>
  <c r="AH19" i="21"/>
  <c r="BG19" i="21" s="1"/>
  <c r="AF19" i="21"/>
  <c r="BE19" i="21" s="1"/>
  <c r="AE19" i="21"/>
  <c r="BD19" i="21" s="1"/>
  <c r="AD19" i="21"/>
  <c r="BC19" i="21" s="1"/>
  <c r="AC19" i="21"/>
  <c r="BB19" i="21" s="1"/>
  <c r="AZ18" i="21"/>
  <c r="BY18" i="21" s="1"/>
  <c r="AY18" i="21"/>
  <c r="BX18" i="21" s="1"/>
  <c r="AX18" i="21"/>
  <c r="BW18" i="21" s="1"/>
  <c r="AW18" i="21"/>
  <c r="BV18" i="21" s="1"/>
  <c r="AU18" i="21"/>
  <c r="BT18" i="21" s="1"/>
  <c r="AT18" i="21"/>
  <c r="BS18" i="21" s="1"/>
  <c r="AS18" i="21"/>
  <c r="BR18" i="21" s="1"/>
  <c r="AR18" i="21"/>
  <c r="BQ18" i="21" s="1"/>
  <c r="AP18" i="21"/>
  <c r="BO18" i="21" s="1"/>
  <c r="AO18" i="21"/>
  <c r="BN18" i="21" s="1"/>
  <c r="AN18" i="21"/>
  <c r="BM18" i="21" s="1"/>
  <c r="AM18" i="21"/>
  <c r="BL18" i="21" s="1"/>
  <c r="AK18" i="21"/>
  <c r="BJ18" i="21" s="1"/>
  <c r="AJ18" i="21"/>
  <c r="BI18" i="21" s="1"/>
  <c r="AI18" i="21"/>
  <c r="BH18" i="21" s="1"/>
  <c r="AH18" i="21"/>
  <c r="BG18" i="21" s="1"/>
  <c r="AF18" i="21"/>
  <c r="BE18" i="21" s="1"/>
  <c r="AE18" i="21"/>
  <c r="BD18" i="21" s="1"/>
  <c r="AD18" i="21"/>
  <c r="BC18" i="21" s="1"/>
  <c r="AC18" i="21"/>
  <c r="BB18" i="21" s="1"/>
  <c r="AZ17" i="21"/>
  <c r="BY17" i="21" s="1"/>
  <c r="AY17" i="21"/>
  <c r="BX17" i="21" s="1"/>
  <c r="AX17" i="21"/>
  <c r="BW17" i="21" s="1"/>
  <c r="AW17" i="21"/>
  <c r="BV17" i="21" s="1"/>
  <c r="AU17" i="21"/>
  <c r="BT17" i="21" s="1"/>
  <c r="AT17" i="21"/>
  <c r="BS17" i="21" s="1"/>
  <c r="AS17" i="21"/>
  <c r="BR17" i="21" s="1"/>
  <c r="AR17" i="21"/>
  <c r="BQ17" i="21" s="1"/>
  <c r="AP17" i="21"/>
  <c r="BO17" i="21" s="1"/>
  <c r="AO17" i="21"/>
  <c r="BN17" i="21" s="1"/>
  <c r="AN17" i="21"/>
  <c r="BM17" i="21" s="1"/>
  <c r="AM17" i="21"/>
  <c r="BL17" i="21" s="1"/>
  <c r="AK17" i="21"/>
  <c r="BJ17" i="21" s="1"/>
  <c r="AJ17" i="21"/>
  <c r="BI17" i="21" s="1"/>
  <c r="AI17" i="21"/>
  <c r="BH17" i="21" s="1"/>
  <c r="AH17" i="21"/>
  <c r="BG17" i="21" s="1"/>
  <c r="AF17" i="21"/>
  <c r="BE17" i="21" s="1"/>
  <c r="AE17" i="21"/>
  <c r="BD17" i="21" s="1"/>
  <c r="AD17" i="21"/>
  <c r="BC17" i="21" s="1"/>
  <c r="AC17" i="21"/>
  <c r="BB17" i="21" s="1"/>
  <c r="AZ16" i="21"/>
  <c r="BY16" i="21" s="1"/>
  <c r="AY16" i="21"/>
  <c r="BX16" i="21" s="1"/>
  <c r="AX16" i="21"/>
  <c r="BW16" i="21" s="1"/>
  <c r="AW16" i="21"/>
  <c r="BV16" i="21" s="1"/>
  <c r="AU16" i="21"/>
  <c r="BT16" i="21" s="1"/>
  <c r="AT16" i="21"/>
  <c r="BS16" i="21" s="1"/>
  <c r="AS16" i="21"/>
  <c r="BR16" i="21" s="1"/>
  <c r="AR16" i="21"/>
  <c r="BQ16" i="21" s="1"/>
  <c r="AP16" i="21"/>
  <c r="BO16" i="21" s="1"/>
  <c r="AO16" i="21"/>
  <c r="BN16" i="21" s="1"/>
  <c r="AN16" i="21"/>
  <c r="BM16" i="21" s="1"/>
  <c r="AM16" i="21"/>
  <c r="BL16" i="21" s="1"/>
  <c r="AK16" i="21"/>
  <c r="BJ16" i="21" s="1"/>
  <c r="AJ16" i="21"/>
  <c r="BI16" i="21" s="1"/>
  <c r="AI16" i="21"/>
  <c r="BH16" i="21" s="1"/>
  <c r="AH16" i="21"/>
  <c r="BG16" i="21" s="1"/>
  <c r="AF16" i="21"/>
  <c r="BE16" i="21" s="1"/>
  <c r="AE16" i="21"/>
  <c r="BD16" i="21" s="1"/>
  <c r="AD16" i="21"/>
  <c r="BC16" i="21" s="1"/>
  <c r="AC16" i="21"/>
  <c r="BB16" i="21" s="1"/>
  <c r="AZ15" i="21"/>
  <c r="BY15" i="21" s="1"/>
  <c r="AY15" i="21"/>
  <c r="BX15" i="21" s="1"/>
  <c r="AX15" i="21"/>
  <c r="BW15" i="21" s="1"/>
  <c r="AW15" i="21"/>
  <c r="BV15" i="21" s="1"/>
  <c r="AU15" i="21"/>
  <c r="BT15" i="21" s="1"/>
  <c r="AT15" i="21"/>
  <c r="BS15" i="21" s="1"/>
  <c r="AS15" i="21"/>
  <c r="BR15" i="21" s="1"/>
  <c r="AR15" i="21"/>
  <c r="BQ15" i="21" s="1"/>
  <c r="AP15" i="21"/>
  <c r="BO15" i="21" s="1"/>
  <c r="AO15" i="21"/>
  <c r="BN15" i="21" s="1"/>
  <c r="AN15" i="21"/>
  <c r="BM15" i="21" s="1"/>
  <c r="AM15" i="21"/>
  <c r="BL15" i="21" s="1"/>
  <c r="AK15" i="21"/>
  <c r="BJ15" i="21" s="1"/>
  <c r="AJ15" i="21"/>
  <c r="BI15" i="21" s="1"/>
  <c r="AI15" i="21"/>
  <c r="BH15" i="21" s="1"/>
  <c r="AH15" i="21"/>
  <c r="BG15" i="21" s="1"/>
  <c r="AF15" i="21"/>
  <c r="BE15" i="21" s="1"/>
  <c r="AE15" i="21"/>
  <c r="BD15" i="21" s="1"/>
  <c r="AD15" i="21"/>
  <c r="BC15" i="21" s="1"/>
  <c r="AC15" i="21"/>
  <c r="BB15" i="21" s="1"/>
  <c r="AZ12" i="21"/>
  <c r="BY12" i="21" s="1"/>
  <c r="AY12" i="21"/>
  <c r="BX12" i="21" s="1"/>
  <c r="AX12" i="21"/>
  <c r="BW12" i="21" s="1"/>
  <c r="AW12" i="21"/>
  <c r="BV12" i="21" s="1"/>
  <c r="AU12" i="21"/>
  <c r="BT12" i="21" s="1"/>
  <c r="AT12" i="21"/>
  <c r="BS12" i="21" s="1"/>
  <c r="AS12" i="21"/>
  <c r="BR12" i="21" s="1"/>
  <c r="AR12" i="21"/>
  <c r="BQ12" i="21" s="1"/>
  <c r="AP12" i="21"/>
  <c r="BO12" i="21" s="1"/>
  <c r="AO12" i="21"/>
  <c r="BN12" i="21" s="1"/>
  <c r="AN12" i="21"/>
  <c r="BM12" i="21" s="1"/>
  <c r="AM12" i="21"/>
  <c r="BL12" i="21" s="1"/>
  <c r="AK12" i="21"/>
  <c r="BJ12" i="21" s="1"/>
  <c r="AJ12" i="21"/>
  <c r="BI12" i="21" s="1"/>
  <c r="AI12" i="21"/>
  <c r="BH12" i="21" s="1"/>
  <c r="AH12" i="21"/>
  <c r="BG12" i="21" s="1"/>
  <c r="AF12" i="21"/>
  <c r="BE12" i="21" s="1"/>
  <c r="AE12" i="21"/>
  <c r="BD12" i="21" s="1"/>
  <c r="AD12" i="21"/>
  <c r="BC12" i="21" s="1"/>
  <c r="AC12" i="21"/>
  <c r="BB12" i="21" s="1"/>
  <c r="AZ11" i="21"/>
  <c r="BY11" i="21" s="1"/>
  <c r="AY11" i="21"/>
  <c r="BX11" i="21" s="1"/>
  <c r="AX11" i="21"/>
  <c r="BW11" i="21" s="1"/>
  <c r="AW11" i="21"/>
  <c r="BV11" i="21" s="1"/>
  <c r="AU11" i="21"/>
  <c r="BT11" i="21" s="1"/>
  <c r="AT11" i="21"/>
  <c r="BS11" i="21" s="1"/>
  <c r="AS11" i="21"/>
  <c r="BR11" i="21" s="1"/>
  <c r="AR11" i="21"/>
  <c r="BQ11" i="21" s="1"/>
  <c r="AP11" i="21"/>
  <c r="BO11" i="21" s="1"/>
  <c r="AO11" i="21"/>
  <c r="BN11" i="21" s="1"/>
  <c r="AN11" i="21"/>
  <c r="BM11" i="21" s="1"/>
  <c r="AM11" i="21"/>
  <c r="BL11" i="21" s="1"/>
  <c r="AK11" i="21"/>
  <c r="BJ11" i="21" s="1"/>
  <c r="AJ11" i="21"/>
  <c r="BI11" i="21" s="1"/>
  <c r="AI11" i="21"/>
  <c r="BH11" i="21" s="1"/>
  <c r="AH11" i="21"/>
  <c r="BG11" i="21" s="1"/>
  <c r="AF11" i="21"/>
  <c r="BE11" i="21" s="1"/>
  <c r="AE11" i="21"/>
  <c r="BD11" i="21" s="1"/>
  <c r="AD11" i="21"/>
  <c r="BC11" i="21" s="1"/>
  <c r="AC11" i="21"/>
  <c r="BB11" i="21" s="1"/>
  <c r="AZ10" i="21"/>
  <c r="BY10" i="21" s="1"/>
  <c r="AY10" i="21"/>
  <c r="BX10" i="21" s="1"/>
  <c r="AX10" i="21"/>
  <c r="BW10" i="21" s="1"/>
  <c r="AW10" i="21"/>
  <c r="BV10" i="21" s="1"/>
  <c r="AU10" i="21"/>
  <c r="BT10" i="21" s="1"/>
  <c r="AT10" i="21"/>
  <c r="BS10" i="21" s="1"/>
  <c r="AS10" i="21"/>
  <c r="BR10" i="21" s="1"/>
  <c r="AR10" i="21"/>
  <c r="BQ10" i="21" s="1"/>
  <c r="AP10" i="21"/>
  <c r="BO10" i="21" s="1"/>
  <c r="AO10" i="21"/>
  <c r="BN10" i="21" s="1"/>
  <c r="AN10" i="21"/>
  <c r="BM10" i="21" s="1"/>
  <c r="AM10" i="21"/>
  <c r="BL10" i="21" s="1"/>
  <c r="AK10" i="21"/>
  <c r="BJ10" i="21" s="1"/>
  <c r="AJ10" i="21"/>
  <c r="BI10" i="21" s="1"/>
  <c r="AI10" i="21"/>
  <c r="BH10" i="21" s="1"/>
  <c r="AH10" i="21"/>
  <c r="BG10" i="21" s="1"/>
  <c r="AF10" i="21"/>
  <c r="BE10" i="21" s="1"/>
  <c r="AE10" i="21"/>
  <c r="BD10" i="21" s="1"/>
  <c r="AD10" i="21"/>
  <c r="BC10" i="21" s="1"/>
  <c r="AC10" i="21"/>
  <c r="BB10" i="21" s="1"/>
  <c r="AZ9" i="21"/>
  <c r="BY9" i="21" s="1"/>
  <c r="AY9" i="21"/>
  <c r="BX9" i="21" s="1"/>
  <c r="AX9" i="21"/>
  <c r="BW9" i="21" s="1"/>
  <c r="AW9" i="21"/>
  <c r="BV9" i="21" s="1"/>
  <c r="AU9" i="21"/>
  <c r="BT9" i="21" s="1"/>
  <c r="AT9" i="21"/>
  <c r="BS9" i="21" s="1"/>
  <c r="AS9" i="21"/>
  <c r="BR9" i="21" s="1"/>
  <c r="AR9" i="21"/>
  <c r="BQ9" i="21" s="1"/>
  <c r="AP9" i="21"/>
  <c r="BO9" i="21" s="1"/>
  <c r="AO9" i="21"/>
  <c r="BN9" i="21" s="1"/>
  <c r="AN9" i="21"/>
  <c r="BM9" i="21" s="1"/>
  <c r="AM9" i="21"/>
  <c r="BL9" i="21" s="1"/>
  <c r="AK9" i="21"/>
  <c r="BJ9" i="21" s="1"/>
  <c r="AJ9" i="21"/>
  <c r="BI9" i="21" s="1"/>
  <c r="AI9" i="21"/>
  <c r="BH9" i="21" s="1"/>
  <c r="AH9" i="21"/>
  <c r="BG9" i="21" s="1"/>
  <c r="AF9" i="21"/>
  <c r="BE9" i="21" s="1"/>
  <c r="AE9" i="21"/>
  <c r="BD9" i="21" s="1"/>
  <c r="AD9" i="21"/>
  <c r="BC9" i="21" s="1"/>
  <c r="AC9" i="21"/>
  <c r="BB9" i="21" s="1"/>
  <c r="AZ8" i="21"/>
  <c r="BY8" i="21" s="1"/>
  <c r="AY8" i="21"/>
  <c r="BX8" i="21" s="1"/>
  <c r="AX8" i="21"/>
  <c r="BW8" i="21" s="1"/>
  <c r="AW8" i="21"/>
  <c r="BV8" i="21" s="1"/>
  <c r="AU8" i="21"/>
  <c r="BT8" i="21" s="1"/>
  <c r="AT8" i="21"/>
  <c r="BS8" i="21" s="1"/>
  <c r="AS8" i="21"/>
  <c r="BR8" i="21" s="1"/>
  <c r="AR8" i="21"/>
  <c r="BQ8" i="21" s="1"/>
  <c r="AP8" i="21"/>
  <c r="BO8" i="21" s="1"/>
  <c r="AO8" i="21"/>
  <c r="BN8" i="21" s="1"/>
  <c r="AN8" i="21"/>
  <c r="BM8" i="21" s="1"/>
  <c r="AM8" i="21"/>
  <c r="BL8" i="21" s="1"/>
  <c r="AK8" i="21"/>
  <c r="BJ8" i="21" s="1"/>
  <c r="AJ8" i="21"/>
  <c r="BI8" i="21" s="1"/>
  <c r="AI8" i="21"/>
  <c r="BH8" i="21" s="1"/>
  <c r="AH8" i="21"/>
  <c r="BG8" i="21" s="1"/>
  <c r="AF8" i="21"/>
  <c r="BE8" i="21" s="1"/>
  <c r="AE8" i="21"/>
  <c r="BD8" i="21" s="1"/>
  <c r="AD8" i="21"/>
  <c r="BC8" i="21" s="1"/>
  <c r="AC8" i="21"/>
  <c r="BB8" i="21" s="1"/>
  <c r="AZ7" i="21"/>
  <c r="BY7" i="21" s="1"/>
  <c r="AY7" i="21"/>
  <c r="BX7" i="21" s="1"/>
  <c r="AX7" i="21"/>
  <c r="BW7" i="21" s="1"/>
  <c r="AW7" i="21"/>
  <c r="BV7" i="21" s="1"/>
  <c r="AU7" i="21"/>
  <c r="BT7" i="21" s="1"/>
  <c r="AT7" i="21"/>
  <c r="BS7" i="21" s="1"/>
  <c r="AS7" i="21"/>
  <c r="BR7" i="21" s="1"/>
  <c r="AR7" i="21"/>
  <c r="BQ7" i="21" s="1"/>
  <c r="AP7" i="21"/>
  <c r="BO7" i="21" s="1"/>
  <c r="AO7" i="21"/>
  <c r="BN7" i="21" s="1"/>
  <c r="AN7" i="21"/>
  <c r="BM7" i="21" s="1"/>
  <c r="AM7" i="21"/>
  <c r="BL7" i="21" s="1"/>
  <c r="AK7" i="21"/>
  <c r="BJ7" i="21" s="1"/>
  <c r="AJ7" i="21"/>
  <c r="BI7" i="21" s="1"/>
  <c r="AI7" i="21"/>
  <c r="BH7" i="21" s="1"/>
  <c r="AH7" i="21"/>
  <c r="BG7" i="21" s="1"/>
  <c r="AF7" i="21"/>
  <c r="BE7" i="21" s="1"/>
  <c r="AE7" i="21"/>
  <c r="BD7" i="21" s="1"/>
  <c r="AD7" i="21"/>
  <c r="BC7" i="21" s="1"/>
  <c r="AC7" i="21"/>
  <c r="BB7" i="21" s="1"/>
  <c r="AZ6" i="21"/>
  <c r="BY6" i="21" s="1"/>
  <c r="AY6" i="21"/>
  <c r="BX6" i="21" s="1"/>
  <c r="AX6" i="21"/>
  <c r="BW6" i="21" s="1"/>
  <c r="AW6" i="21"/>
  <c r="BV6" i="21" s="1"/>
  <c r="AU6" i="21"/>
  <c r="BT6" i="21" s="1"/>
  <c r="AT6" i="21"/>
  <c r="BS6" i="21" s="1"/>
  <c r="AS6" i="21"/>
  <c r="BR6" i="21" s="1"/>
  <c r="AR6" i="21"/>
  <c r="BQ6" i="21" s="1"/>
  <c r="AP6" i="21"/>
  <c r="BO6" i="21" s="1"/>
  <c r="AO6" i="21"/>
  <c r="BN6" i="21" s="1"/>
  <c r="AN6" i="21"/>
  <c r="BM6" i="21" s="1"/>
  <c r="AM6" i="21"/>
  <c r="BL6" i="21" s="1"/>
  <c r="AK6" i="21"/>
  <c r="BJ6" i="21" s="1"/>
  <c r="AJ6" i="21"/>
  <c r="BI6" i="21" s="1"/>
  <c r="AI6" i="21"/>
  <c r="BH6" i="21" s="1"/>
  <c r="AH6" i="21"/>
  <c r="BG6" i="21" s="1"/>
  <c r="AF6" i="21"/>
  <c r="BE6" i="21" s="1"/>
  <c r="AE6" i="21"/>
  <c r="BD6" i="21" s="1"/>
  <c r="AD6" i="21"/>
  <c r="BC6" i="21" s="1"/>
  <c r="AC6" i="21"/>
  <c r="BB6" i="21" s="1"/>
  <c r="AZ21" i="20"/>
  <c r="BY21" i="20" s="1"/>
  <c r="AY21" i="20"/>
  <c r="BX21" i="20" s="1"/>
  <c r="AX21" i="20"/>
  <c r="BW21" i="20" s="1"/>
  <c r="AW21" i="20"/>
  <c r="BV21" i="20" s="1"/>
  <c r="AU21" i="20"/>
  <c r="BT21" i="20" s="1"/>
  <c r="AT21" i="20"/>
  <c r="BS21" i="20" s="1"/>
  <c r="AS21" i="20"/>
  <c r="BR21" i="20" s="1"/>
  <c r="AR21" i="20"/>
  <c r="BQ21" i="20" s="1"/>
  <c r="AP21" i="20"/>
  <c r="BO21" i="20" s="1"/>
  <c r="AO21" i="20"/>
  <c r="BN21" i="20" s="1"/>
  <c r="AN21" i="20"/>
  <c r="BM21" i="20" s="1"/>
  <c r="AM21" i="20"/>
  <c r="BL21" i="20" s="1"/>
  <c r="AK21" i="20"/>
  <c r="BJ21" i="20" s="1"/>
  <c r="AJ21" i="20"/>
  <c r="BI21" i="20" s="1"/>
  <c r="AI21" i="20"/>
  <c r="BH21" i="20" s="1"/>
  <c r="AH21" i="20"/>
  <c r="BG21" i="20" s="1"/>
  <c r="AF21" i="20"/>
  <c r="BE21" i="20" s="1"/>
  <c r="AE21" i="20"/>
  <c r="BD21" i="20" s="1"/>
  <c r="AD21" i="20"/>
  <c r="BC21" i="20" s="1"/>
  <c r="AC21" i="20"/>
  <c r="BB21" i="20" s="1"/>
  <c r="AZ20" i="20"/>
  <c r="BY20" i="20" s="1"/>
  <c r="AY20" i="20"/>
  <c r="BX20" i="20" s="1"/>
  <c r="AX20" i="20"/>
  <c r="BW20" i="20" s="1"/>
  <c r="AW20" i="20"/>
  <c r="BV20" i="20" s="1"/>
  <c r="AU20" i="20"/>
  <c r="BT20" i="20" s="1"/>
  <c r="AT20" i="20"/>
  <c r="BS20" i="20" s="1"/>
  <c r="AS20" i="20"/>
  <c r="BR20" i="20" s="1"/>
  <c r="AR20" i="20"/>
  <c r="BQ20" i="20" s="1"/>
  <c r="AP20" i="20"/>
  <c r="BO20" i="20" s="1"/>
  <c r="AO20" i="20"/>
  <c r="BN20" i="20" s="1"/>
  <c r="AN20" i="20"/>
  <c r="BM20" i="20" s="1"/>
  <c r="AM20" i="20"/>
  <c r="BL20" i="20" s="1"/>
  <c r="AK20" i="20"/>
  <c r="BJ20" i="20" s="1"/>
  <c r="AJ20" i="20"/>
  <c r="BI20" i="20" s="1"/>
  <c r="AI20" i="20"/>
  <c r="BH20" i="20" s="1"/>
  <c r="AH20" i="20"/>
  <c r="BG20" i="20" s="1"/>
  <c r="AF20" i="20"/>
  <c r="BE20" i="20" s="1"/>
  <c r="AE20" i="20"/>
  <c r="BD20" i="20" s="1"/>
  <c r="AD20" i="20"/>
  <c r="BC20" i="20" s="1"/>
  <c r="AC20" i="20"/>
  <c r="BB20" i="20" s="1"/>
  <c r="AZ19" i="20"/>
  <c r="BY19" i="20" s="1"/>
  <c r="AY19" i="20"/>
  <c r="BX19" i="20" s="1"/>
  <c r="AX19" i="20"/>
  <c r="BW19" i="20" s="1"/>
  <c r="AW19" i="20"/>
  <c r="BV19" i="20" s="1"/>
  <c r="AU19" i="20"/>
  <c r="BT19" i="20" s="1"/>
  <c r="AT19" i="20"/>
  <c r="BS19" i="20" s="1"/>
  <c r="AS19" i="20"/>
  <c r="BR19" i="20" s="1"/>
  <c r="AR19" i="20"/>
  <c r="BQ19" i="20" s="1"/>
  <c r="AP19" i="20"/>
  <c r="BO19" i="20" s="1"/>
  <c r="AO19" i="20"/>
  <c r="BN19" i="20" s="1"/>
  <c r="AN19" i="20"/>
  <c r="BM19" i="20" s="1"/>
  <c r="AM19" i="20"/>
  <c r="BL19" i="20" s="1"/>
  <c r="AK19" i="20"/>
  <c r="BJ19" i="20" s="1"/>
  <c r="AJ19" i="20"/>
  <c r="BI19" i="20" s="1"/>
  <c r="AI19" i="20"/>
  <c r="BH19" i="20" s="1"/>
  <c r="AH19" i="20"/>
  <c r="BG19" i="20" s="1"/>
  <c r="AF19" i="20"/>
  <c r="BE19" i="20" s="1"/>
  <c r="AE19" i="20"/>
  <c r="BD19" i="20" s="1"/>
  <c r="AD19" i="20"/>
  <c r="BC19" i="20" s="1"/>
  <c r="AC19" i="20"/>
  <c r="BB19" i="20" s="1"/>
  <c r="AZ18" i="20"/>
  <c r="BY18" i="20" s="1"/>
  <c r="AY18" i="20"/>
  <c r="BX18" i="20" s="1"/>
  <c r="AX18" i="20"/>
  <c r="BW18" i="20" s="1"/>
  <c r="AW18" i="20"/>
  <c r="BV18" i="20" s="1"/>
  <c r="AU18" i="20"/>
  <c r="BT18" i="20" s="1"/>
  <c r="AT18" i="20"/>
  <c r="BS18" i="20" s="1"/>
  <c r="AS18" i="20"/>
  <c r="BR18" i="20" s="1"/>
  <c r="AR18" i="20"/>
  <c r="BQ18" i="20" s="1"/>
  <c r="AP18" i="20"/>
  <c r="BO18" i="20" s="1"/>
  <c r="AO18" i="20"/>
  <c r="BN18" i="20" s="1"/>
  <c r="AN18" i="20"/>
  <c r="BM18" i="20" s="1"/>
  <c r="AM18" i="20"/>
  <c r="BL18" i="20" s="1"/>
  <c r="AK18" i="20"/>
  <c r="BJ18" i="20" s="1"/>
  <c r="AJ18" i="20"/>
  <c r="BI18" i="20" s="1"/>
  <c r="AI18" i="20"/>
  <c r="BH18" i="20" s="1"/>
  <c r="AH18" i="20"/>
  <c r="BG18" i="20" s="1"/>
  <c r="AF18" i="20"/>
  <c r="BE18" i="20" s="1"/>
  <c r="AE18" i="20"/>
  <c r="BD18" i="20" s="1"/>
  <c r="AD18" i="20"/>
  <c r="BC18" i="20" s="1"/>
  <c r="AC18" i="20"/>
  <c r="BB18" i="20" s="1"/>
  <c r="AZ17" i="20"/>
  <c r="BY17" i="20" s="1"/>
  <c r="AY17" i="20"/>
  <c r="BX17" i="20" s="1"/>
  <c r="AX17" i="20"/>
  <c r="BW17" i="20" s="1"/>
  <c r="AW17" i="20"/>
  <c r="BV17" i="20" s="1"/>
  <c r="AU17" i="20"/>
  <c r="BT17" i="20" s="1"/>
  <c r="AT17" i="20"/>
  <c r="BS17" i="20" s="1"/>
  <c r="AS17" i="20"/>
  <c r="BR17" i="20" s="1"/>
  <c r="AR17" i="20"/>
  <c r="BQ17" i="20" s="1"/>
  <c r="AP17" i="20"/>
  <c r="BO17" i="20" s="1"/>
  <c r="AO17" i="20"/>
  <c r="BN17" i="20" s="1"/>
  <c r="AN17" i="20"/>
  <c r="BM17" i="20" s="1"/>
  <c r="AM17" i="20"/>
  <c r="BL17" i="20" s="1"/>
  <c r="AK17" i="20"/>
  <c r="BJ17" i="20" s="1"/>
  <c r="AJ17" i="20"/>
  <c r="BI17" i="20" s="1"/>
  <c r="AI17" i="20"/>
  <c r="BH17" i="20" s="1"/>
  <c r="AH17" i="20"/>
  <c r="BG17" i="20" s="1"/>
  <c r="AF17" i="20"/>
  <c r="BE17" i="20" s="1"/>
  <c r="AE17" i="20"/>
  <c r="BD17" i="20" s="1"/>
  <c r="AD17" i="20"/>
  <c r="BC17" i="20" s="1"/>
  <c r="AC17" i="20"/>
  <c r="BB17" i="20" s="1"/>
  <c r="AZ16" i="20"/>
  <c r="BY16" i="20" s="1"/>
  <c r="AY16" i="20"/>
  <c r="BX16" i="20" s="1"/>
  <c r="AX16" i="20"/>
  <c r="BW16" i="20" s="1"/>
  <c r="AW16" i="20"/>
  <c r="BV16" i="20" s="1"/>
  <c r="AU16" i="20"/>
  <c r="BT16" i="20" s="1"/>
  <c r="AT16" i="20"/>
  <c r="BS16" i="20" s="1"/>
  <c r="AS16" i="20"/>
  <c r="BR16" i="20" s="1"/>
  <c r="AR16" i="20"/>
  <c r="BQ16" i="20" s="1"/>
  <c r="AP16" i="20"/>
  <c r="BO16" i="20" s="1"/>
  <c r="AO16" i="20"/>
  <c r="BN16" i="20" s="1"/>
  <c r="AN16" i="20"/>
  <c r="BM16" i="20" s="1"/>
  <c r="AM16" i="20"/>
  <c r="BL16" i="20" s="1"/>
  <c r="AK16" i="20"/>
  <c r="BJ16" i="20" s="1"/>
  <c r="AJ16" i="20"/>
  <c r="BI16" i="20" s="1"/>
  <c r="AI16" i="20"/>
  <c r="BH16" i="20" s="1"/>
  <c r="AH16" i="20"/>
  <c r="BG16" i="20" s="1"/>
  <c r="AF16" i="20"/>
  <c r="BE16" i="20" s="1"/>
  <c r="AE16" i="20"/>
  <c r="BD16" i="20" s="1"/>
  <c r="AD16" i="20"/>
  <c r="BC16" i="20" s="1"/>
  <c r="AC16" i="20"/>
  <c r="BB16" i="20" s="1"/>
  <c r="AZ15" i="20"/>
  <c r="BY15" i="20" s="1"/>
  <c r="AY15" i="20"/>
  <c r="BX15" i="20" s="1"/>
  <c r="AX15" i="20"/>
  <c r="BW15" i="20" s="1"/>
  <c r="AW15" i="20"/>
  <c r="BV15" i="20" s="1"/>
  <c r="AU15" i="20"/>
  <c r="BT15" i="20" s="1"/>
  <c r="AT15" i="20"/>
  <c r="BS15" i="20" s="1"/>
  <c r="AS15" i="20"/>
  <c r="BR15" i="20" s="1"/>
  <c r="AR15" i="20"/>
  <c r="BQ15" i="20" s="1"/>
  <c r="AP15" i="20"/>
  <c r="BO15" i="20" s="1"/>
  <c r="AO15" i="20"/>
  <c r="BN15" i="20" s="1"/>
  <c r="AN15" i="20"/>
  <c r="BM15" i="20" s="1"/>
  <c r="AM15" i="20"/>
  <c r="BL15" i="20" s="1"/>
  <c r="AK15" i="20"/>
  <c r="BJ15" i="20" s="1"/>
  <c r="AJ15" i="20"/>
  <c r="BI15" i="20" s="1"/>
  <c r="AI15" i="20"/>
  <c r="BH15" i="20" s="1"/>
  <c r="AH15" i="20"/>
  <c r="BG15" i="20" s="1"/>
  <c r="AF15" i="20"/>
  <c r="BE15" i="20" s="1"/>
  <c r="AE15" i="20"/>
  <c r="BD15" i="20" s="1"/>
  <c r="AD15" i="20"/>
  <c r="BC15" i="20" s="1"/>
  <c r="AC15" i="20"/>
  <c r="BB15" i="20" s="1"/>
  <c r="AZ12" i="20"/>
  <c r="BY12" i="20" s="1"/>
  <c r="AY12" i="20"/>
  <c r="BX12" i="20" s="1"/>
  <c r="AX12" i="20"/>
  <c r="BW12" i="20" s="1"/>
  <c r="AW12" i="20"/>
  <c r="BV12" i="20" s="1"/>
  <c r="AU12" i="20"/>
  <c r="BT12" i="20" s="1"/>
  <c r="AT12" i="20"/>
  <c r="BS12" i="20" s="1"/>
  <c r="AS12" i="20"/>
  <c r="BR12" i="20" s="1"/>
  <c r="AR12" i="20"/>
  <c r="BQ12" i="20" s="1"/>
  <c r="AP12" i="20"/>
  <c r="BO12" i="20" s="1"/>
  <c r="AO12" i="20"/>
  <c r="BN12" i="20" s="1"/>
  <c r="AN12" i="20"/>
  <c r="BM12" i="20" s="1"/>
  <c r="AM12" i="20"/>
  <c r="BL12" i="20" s="1"/>
  <c r="AK12" i="20"/>
  <c r="BJ12" i="20" s="1"/>
  <c r="AJ12" i="20"/>
  <c r="BI12" i="20" s="1"/>
  <c r="AI12" i="20"/>
  <c r="BH12" i="20" s="1"/>
  <c r="AH12" i="20"/>
  <c r="BG12" i="20" s="1"/>
  <c r="AF12" i="20"/>
  <c r="BE12" i="20" s="1"/>
  <c r="AE12" i="20"/>
  <c r="BD12" i="20" s="1"/>
  <c r="AD12" i="20"/>
  <c r="BC12" i="20" s="1"/>
  <c r="AC12" i="20"/>
  <c r="BB12" i="20" s="1"/>
  <c r="AZ11" i="20"/>
  <c r="BY11" i="20" s="1"/>
  <c r="AY11" i="20"/>
  <c r="BX11" i="20" s="1"/>
  <c r="AX11" i="20"/>
  <c r="BW11" i="20" s="1"/>
  <c r="AW11" i="20"/>
  <c r="BV11" i="20" s="1"/>
  <c r="AU11" i="20"/>
  <c r="BT11" i="20" s="1"/>
  <c r="AT11" i="20"/>
  <c r="BS11" i="20" s="1"/>
  <c r="AS11" i="20"/>
  <c r="BR11" i="20" s="1"/>
  <c r="AR11" i="20"/>
  <c r="BQ11" i="20" s="1"/>
  <c r="AP11" i="20"/>
  <c r="BO11" i="20" s="1"/>
  <c r="AO11" i="20"/>
  <c r="BN11" i="20" s="1"/>
  <c r="AN11" i="20"/>
  <c r="BM11" i="20" s="1"/>
  <c r="AM11" i="20"/>
  <c r="BL11" i="20" s="1"/>
  <c r="AK11" i="20"/>
  <c r="BJ11" i="20" s="1"/>
  <c r="AJ11" i="20"/>
  <c r="BI11" i="20" s="1"/>
  <c r="AI11" i="20"/>
  <c r="BH11" i="20" s="1"/>
  <c r="AH11" i="20"/>
  <c r="BG11" i="20" s="1"/>
  <c r="AF11" i="20"/>
  <c r="BE11" i="20" s="1"/>
  <c r="AE11" i="20"/>
  <c r="BD11" i="20" s="1"/>
  <c r="AD11" i="20"/>
  <c r="BC11" i="20" s="1"/>
  <c r="AC11" i="20"/>
  <c r="BB11" i="20" s="1"/>
  <c r="AZ10" i="20"/>
  <c r="BY10" i="20" s="1"/>
  <c r="AY10" i="20"/>
  <c r="BX10" i="20" s="1"/>
  <c r="AX10" i="20"/>
  <c r="BW10" i="20" s="1"/>
  <c r="AW10" i="20"/>
  <c r="BV10" i="20" s="1"/>
  <c r="AU10" i="20"/>
  <c r="BT10" i="20" s="1"/>
  <c r="AT10" i="20"/>
  <c r="BS10" i="20" s="1"/>
  <c r="AS10" i="20"/>
  <c r="BR10" i="20" s="1"/>
  <c r="AR10" i="20"/>
  <c r="BQ10" i="20" s="1"/>
  <c r="AP10" i="20"/>
  <c r="BO10" i="20" s="1"/>
  <c r="AO10" i="20"/>
  <c r="BN10" i="20" s="1"/>
  <c r="AN10" i="20"/>
  <c r="BM10" i="20" s="1"/>
  <c r="AM10" i="20"/>
  <c r="BL10" i="20" s="1"/>
  <c r="AK10" i="20"/>
  <c r="BJ10" i="20" s="1"/>
  <c r="AJ10" i="20"/>
  <c r="BI10" i="20" s="1"/>
  <c r="AI10" i="20"/>
  <c r="BH10" i="20" s="1"/>
  <c r="AH10" i="20"/>
  <c r="BG10" i="20" s="1"/>
  <c r="AF10" i="20"/>
  <c r="BE10" i="20" s="1"/>
  <c r="AE10" i="20"/>
  <c r="BD10" i="20" s="1"/>
  <c r="AD10" i="20"/>
  <c r="BC10" i="20" s="1"/>
  <c r="AC10" i="20"/>
  <c r="BB10" i="20" s="1"/>
  <c r="AZ9" i="20"/>
  <c r="BY9" i="20" s="1"/>
  <c r="AY9" i="20"/>
  <c r="BX9" i="20" s="1"/>
  <c r="AX9" i="20"/>
  <c r="BW9" i="20" s="1"/>
  <c r="AW9" i="20"/>
  <c r="BV9" i="20" s="1"/>
  <c r="AU9" i="20"/>
  <c r="BT9" i="20" s="1"/>
  <c r="AT9" i="20"/>
  <c r="BS9" i="20" s="1"/>
  <c r="AS9" i="20"/>
  <c r="BR9" i="20" s="1"/>
  <c r="AR9" i="20"/>
  <c r="BQ9" i="20" s="1"/>
  <c r="AP9" i="20"/>
  <c r="BO9" i="20" s="1"/>
  <c r="AO9" i="20"/>
  <c r="BN9" i="20" s="1"/>
  <c r="AN9" i="20"/>
  <c r="BM9" i="20" s="1"/>
  <c r="AM9" i="20"/>
  <c r="BL9" i="20" s="1"/>
  <c r="AK9" i="20"/>
  <c r="BJ9" i="20" s="1"/>
  <c r="AJ9" i="20"/>
  <c r="BI9" i="20" s="1"/>
  <c r="AI9" i="20"/>
  <c r="BH9" i="20" s="1"/>
  <c r="AH9" i="20"/>
  <c r="BG9" i="20" s="1"/>
  <c r="AF9" i="20"/>
  <c r="BE9" i="20" s="1"/>
  <c r="AE9" i="20"/>
  <c r="BD9" i="20" s="1"/>
  <c r="AD9" i="20"/>
  <c r="BC9" i="20" s="1"/>
  <c r="AC9" i="20"/>
  <c r="BB9" i="20" s="1"/>
  <c r="AZ8" i="20"/>
  <c r="BY8" i="20" s="1"/>
  <c r="AY8" i="20"/>
  <c r="BX8" i="20" s="1"/>
  <c r="AX8" i="20"/>
  <c r="BW8" i="20" s="1"/>
  <c r="AW8" i="20"/>
  <c r="BV8" i="20" s="1"/>
  <c r="AU8" i="20"/>
  <c r="BT8" i="20" s="1"/>
  <c r="AT8" i="20"/>
  <c r="BS8" i="20" s="1"/>
  <c r="AS8" i="20"/>
  <c r="BR8" i="20" s="1"/>
  <c r="AR8" i="20"/>
  <c r="BQ8" i="20" s="1"/>
  <c r="AP8" i="20"/>
  <c r="BO8" i="20" s="1"/>
  <c r="AO8" i="20"/>
  <c r="BN8" i="20" s="1"/>
  <c r="AN8" i="20"/>
  <c r="BM8" i="20" s="1"/>
  <c r="AM8" i="20"/>
  <c r="BL8" i="20" s="1"/>
  <c r="AK8" i="20"/>
  <c r="BJ8" i="20" s="1"/>
  <c r="AJ8" i="20"/>
  <c r="BI8" i="20" s="1"/>
  <c r="AI8" i="20"/>
  <c r="BH8" i="20" s="1"/>
  <c r="AH8" i="20"/>
  <c r="BG8" i="20" s="1"/>
  <c r="AF8" i="20"/>
  <c r="BE8" i="20" s="1"/>
  <c r="AE8" i="20"/>
  <c r="BD8" i="20" s="1"/>
  <c r="AD8" i="20"/>
  <c r="BC8" i="20" s="1"/>
  <c r="AC8" i="20"/>
  <c r="BB8" i="20" s="1"/>
  <c r="AZ7" i="20"/>
  <c r="BY7" i="20" s="1"/>
  <c r="AY7" i="20"/>
  <c r="BX7" i="20" s="1"/>
  <c r="AX7" i="20"/>
  <c r="BW7" i="20" s="1"/>
  <c r="AW7" i="20"/>
  <c r="BV7" i="20" s="1"/>
  <c r="AU7" i="20"/>
  <c r="BT7" i="20" s="1"/>
  <c r="AT7" i="20"/>
  <c r="BS7" i="20" s="1"/>
  <c r="AS7" i="20"/>
  <c r="BR7" i="20" s="1"/>
  <c r="AR7" i="20"/>
  <c r="BQ7" i="20" s="1"/>
  <c r="AP7" i="20"/>
  <c r="BO7" i="20" s="1"/>
  <c r="AO7" i="20"/>
  <c r="BN7" i="20" s="1"/>
  <c r="AN7" i="20"/>
  <c r="BM7" i="20" s="1"/>
  <c r="AM7" i="20"/>
  <c r="BL7" i="20" s="1"/>
  <c r="AK7" i="20"/>
  <c r="BJ7" i="20" s="1"/>
  <c r="AJ7" i="20"/>
  <c r="BI7" i="20" s="1"/>
  <c r="AI7" i="20"/>
  <c r="BH7" i="20" s="1"/>
  <c r="AH7" i="20"/>
  <c r="BG7" i="20" s="1"/>
  <c r="AF7" i="20"/>
  <c r="BE7" i="20" s="1"/>
  <c r="AE7" i="20"/>
  <c r="BD7" i="20" s="1"/>
  <c r="AD7" i="20"/>
  <c r="BC7" i="20" s="1"/>
  <c r="AC7" i="20"/>
  <c r="BB7" i="20" s="1"/>
  <c r="AZ6" i="20"/>
  <c r="BY6" i="20" s="1"/>
  <c r="AY6" i="20"/>
  <c r="BX6" i="20" s="1"/>
  <c r="AX6" i="20"/>
  <c r="BW6" i="20" s="1"/>
  <c r="AW6" i="20"/>
  <c r="BV6" i="20" s="1"/>
  <c r="AU6" i="20"/>
  <c r="BT6" i="20" s="1"/>
  <c r="AT6" i="20"/>
  <c r="BS6" i="20" s="1"/>
  <c r="AS6" i="20"/>
  <c r="BR6" i="20" s="1"/>
  <c r="AR6" i="20"/>
  <c r="BQ6" i="20" s="1"/>
  <c r="AP6" i="20"/>
  <c r="BO6" i="20" s="1"/>
  <c r="AO6" i="20"/>
  <c r="BN6" i="20" s="1"/>
  <c r="AN6" i="20"/>
  <c r="BM6" i="20" s="1"/>
  <c r="AM6" i="20"/>
  <c r="BL6" i="20" s="1"/>
  <c r="AK6" i="20"/>
  <c r="BJ6" i="20" s="1"/>
  <c r="AJ6" i="20"/>
  <c r="BI6" i="20" s="1"/>
  <c r="AI6" i="20"/>
  <c r="BH6" i="20" s="1"/>
  <c r="AH6" i="20"/>
  <c r="BG6" i="20" s="1"/>
  <c r="AF6" i="20"/>
  <c r="BE6" i="20" s="1"/>
  <c r="AE6" i="20"/>
  <c r="BD6" i="20" s="1"/>
  <c r="AD6" i="20"/>
  <c r="BC6" i="20" s="1"/>
  <c r="AC6" i="20"/>
  <c r="BB6" i="20" s="1"/>
  <c r="AZ21" i="19"/>
  <c r="BY21" i="19" s="1"/>
  <c r="AY21" i="19"/>
  <c r="BX21" i="19" s="1"/>
  <c r="AX21" i="19"/>
  <c r="BW21" i="19" s="1"/>
  <c r="AW21" i="19"/>
  <c r="BV21" i="19" s="1"/>
  <c r="AU21" i="19"/>
  <c r="BT21" i="19" s="1"/>
  <c r="AT21" i="19"/>
  <c r="BS21" i="19" s="1"/>
  <c r="AS21" i="19"/>
  <c r="BR21" i="19" s="1"/>
  <c r="AR21" i="19"/>
  <c r="BQ21" i="19" s="1"/>
  <c r="AP21" i="19"/>
  <c r="BO21" i="19" s="1"/>
  <c r="AO21" i="19"/>
  <c r="BN21" i="19" s="1"/>
  <c r="AN21" i="19"/>
  <c r="BM21" i="19" s="1"/>
  <c r="AM21" i="19"/>
  <c r="BL21" i="19" s="1"/>
  <c r="AK21" i="19"/>
  <c r="BJ21" i="19" s="1"/>
  <c r="AJ21" i="19"/>
  <c r="BI21" i="19" s="1"/>
  <c r="AI21" i="19"/>
  <c r="BH21" i="19" s="1"/>
  <c r="AH21" i="19"/>
  <c r="BG21" i="19" s="1"/>
  <c r="AF21" i="19"/>
  <c r="BE21" i="19" s="1"/>
  <c r="AE21" i="19"/>
  <c r="BD21" i="19" s="1"/>
  <c r="AD21" i="19"/>
  <c r="BC21" i="19" s="1"/>
  <c r="AC21" i="19"/>
  <c r="BB21" i="19" s="1"/>
  <c r="AZ20" i="19"/>
  <c r="BY20" i="19" s="1"/>
  <c r="AY20" i="19"/>
  <c r="BX20" i="19" s="1"/>
  <c r="AX20" i="19"/>
  <c r="BW20" i="19" s="1"/>
  <c r="AW20" i="19"/>
  <c r="BV20" i="19" s="1"/>
  <c r="AU20" i="19"/>
  <c r="BT20" i="19" s="1"/>
  <c r="AT20" i="19"/>
  <c r="BS20" i="19" s="1"/>
  <c r="AS20" i="19"/>
  <c r="BR20" i="19" s="1"/>
  <c r="AR20" i="19"/>
  <c r="BQ20" i="19" s="1"/>
  <c r="AP20" i="19"/>
  <c r="BO20" i="19" s="1"/>
  <c r="AO20" i="19"/>
  <c r="BN20" i="19" s="1"/>
  <c r="AN20" i="19"/>
  <c r="BM20" i="19" s="1"/>
  <c r="AM20" i="19"/>
  <c r="BL20" i="19" s="1"/>
  <c r="AK20" i="19"/>
  <c r="BJ20" i="19" s="1"/>
  <c r="AJ20" i="19"/>
  <c r="BI20" i="19" s="1"/>
  <c r="AI20" i="19"/>
  <c r="BH20" i="19" s="1"/>
  <c r="AH20" i="19"/>
  <c r="BG20" i="19" s="1"/>
  <c r="AF20" i="19"/>
  <c r="BE20" i="19" s="1"/>
  <c r="AE20" i="19"/>
  <c r="BD20" i="19" s="1"/>
  <c r="AD20" i="19"/>
  <c r="BC20" i="19" s="1"/>
  <c r="AC20" i="19"/>
  <c r="BB20" i="19" s="1"/>
  <c r="AZ19" i="19"/>
  <c r="BY19" i="19" s="1"/>
  <c r="AY19" i="19"/>
  <c r="BX19" i="19" s="1"/>
  <c r="AX19" i="19"/>
  <c r="BW19" i="19" s="1"/>
  <c r="AW19" i="19"/>
  <c r="BV19" i="19" s="1"/>
  <c r="AU19" i="19"/>
  <c r="BT19" i="19" s="1"/>
  <c r="AT19" i="19"/>
  <c r="BS19" i="19" s="1"/>
  <c r="AS19" i="19"/>
  <c r="BR19" i="19" s="1"/>
  <c r="AR19" i="19"/>
  <c r="BQ19" i="19" s="1"/>
  <c r="AP19" i="19"/>
  <c r="BO19" i="19" s="1"/>
  <c r="AO19" i="19"/>
  <c r="BN19" i="19" s="1"/>
  <c r="AN19" i="19"/>
  <c r="BM19" i="19" s="1"/>
  <c r="AM19" i="19"/>
  <c r="BL19" i="19" s="1"/>
  <c r="AK19" i="19"/>
  <c r="BJ19" i="19" s="1"/>
  <c r="AJ19" i="19"/>
  <c r="BI19" i="19" s="1"/>
  <c r="AI19" i="19"/>
  <c r="BH19" i="19" s="1"/>
  <c r="AH19" i="19"/>
  <c r="BG19" i="19" s="1"/>
  <c r="AF19" i="19"/>
  <c r="BE19" i="19" s="1"/>
  <c r="AE19" i="19"/>
  <c r="BD19" i="19" s="1"/>
  <c r="AD19" i="19"/>
  <c r="BC19" i="19" s="1"/>
  <c r="AC19" i="19"/>
  <c r="BB19" i="19" s="1"/>
  <c r="AZ18" i="19"/>
  <c r="BY18" i="19" s="1"/>
  <c r="AY18" i="19"/>
  <c r="BX18" i="19" s="1"/>
  <c r="AX18" i="19"/>
  <c r="BW18" i="19" s="1"/>
  <c r="AW18" i="19"/>
  <c r="BV18" i="19" s="1"/>
  <c r="AU18" i="19"/>
  <c r="BT18" i="19" s="1"/>
  <c r="AT18" i="19"/>
  <c r="BS18" i="19" s="1"/>
  <c r="AS18" i="19"/>
  <c r="BR18" i="19" s="1"/>
  <c r="AR18" i="19"/>
  <c r="BQ18" i="19" s="1"/>
  <c r="AP18" i="19"/>
  <c r="BO18" i="19" s="1"/>
  <c r="AO18" i="19"/>
  <c r="BN18" i="19" s="1"/>
  <c r="AN18" i="19"/>
  <c r="BM18" i="19" s="1"/>
  <c r="AM18" i="19"/>
  <c r="BL18" i="19" s="1"/>
  <c r="AK18" i="19"/>
  <c r="BJ18" i="19" s="1"/>
  <c r="AJ18" i="19"/>
  <c r="BI18" i="19" s="1"/>
  <c r="AI18" i="19"/>
  <c r="BH18" i="19" s="1"/>
  <c r="AH18" i="19"/>
  <c r="BG18" i="19" s="1"/>
  <c r="AF18" i="19"/>
  <c r="BE18" i="19" s="1"/>
  <c r="AE18" i="19"/>
  <c r="BD18" i="19" s="1"/>
  <c r="AD18" i="19"/>
  <c r="BC18" i="19" s="1"/>
  <c r="AC18" i="19"/>
  <c r="BB18" i="19" s="1"/>
  <c r="AZ17" i="19"/>
  <c r="BY17" i="19" s="1"/>
  <c r="AY17" i="19"/>
  <c r="BX17" i="19" s="1"/>
  <c r="AX17" i="19"/>
  <c r="BW17" i="19" s="1"/>
  <c r="AW17" i="19"/>
  <c r="BV17" i="19" s="1"/>
  <c r="AU17" i="19"/>
  <c r="BT17" i="19" s="1"/>
  <c r="AT17" i="19"/>
  <c r="BS17" i="19" s="1"/>
  <c r="AS17" i="19"/>
  <c r="BR17" i="19" s="1"/>
  <c r="AR17" i="19"/>
  <c r="BQ17" i="19" s="1"/>
  <c r="AP17" i="19"/>
  <c r="BO17" i="19" s="1"/>
  <c r="AO17" i="19"/>
  <c r="BN17" i="19" s="1"/>
  <c r="AN17" i="19"/>
  <c r="BM17" i="19" s="1"/>
  <c r="AM17" i="19"/>
  <c r="BL17" i="19" s="1"/>
  <c r="AK17" i="19"/>
  <c r="BJ17" i="19" s="1"/>
  <c r="AJ17" i="19"/>
  <c r="BI17" i="19" s="1"/>
  <c r="AI17" i="19"/>
  <c r="BH17" i="19" s="1"/>
  <c r="AH17" i="19"/>
  <c r="BG17" i="19" s="1"/>
  <c r="AF17" i="19"/>
  <c r="BE17" i="19" s="1"/>
  <c r="AE17" i="19"/>
  <c r="BD17" i="19" s="1"/>
  <c r="AD17" i="19"/>
  <c r="BC17" i="19" s="1"/>
  <c r="AC17" i="19"/>
  <c r="BB17" i="19" s="1"/>
  <c r="AZ16" i="19"/>
  <c r="BY16" i="19" s="1"/>
  <c r="AY16" i="19"/>
  <c r="BX16" i="19" s="1"/>
  <c r="AX16" i="19"/>
  <c r="BW16" i="19" s="1"/>
  <c r="AW16" i="19"/>
  <c r="BV16" i="19" s="1"/>
  <c r="AU16" i="19"/>
  <c r="BT16" i="19" s="1"/>
  <c r="AT16" i="19"/>
  <c r="BS16" i="19" s="1"/>
  <c r="AS16" i="19"/>
  <c r="BR16" i="19" s="1"/>
  <c r="AR16" i="19"/>
  <c r="BQ16" i="19" s="1"/>
  <c r="AP16" i="19"/>
  <c r="BO16" i="19" s="1"/>
  <c r="AO16" i="19"/>
  <c r="BN16" i="19" s="1"/>
  <c r="AN16" i="19"/>
  <c r="BM16" i="19" s="1"/>
  <c r="AM16" i="19"/>
  <c r="BL16" i="19" s="1"/>
  <c r="AK16" i="19"/>
  <c r="BJ16" i="19" s="1"/>
  <c r="AJ16" i="19"/>
  <c r="BI16" i="19" s="1"/>
  <c r="AI16" i="19"/>
  <c r="BH16" i="19" s="1"/>
  <c r="AH16" i="19"/>
  <c r="BG16" i="19" s="1"/>
  <c r="AF16" i="19"/>
  <c r="BE16" i="19" s="1"/>
  <c r="AE16" i="19"/>
  <c r="BD16" i="19" s="1"/>
  <c r="AD16" i="19"/>
  <c r="BC16" i="19" s="1"/>
  <c r="AC16" i="19"/>
  <c r="BB16" i="19" s="1"/>
  <c r="AZ15" i="19"/>
  <c r="BY15" i="19" s="1"/>
  <c r="AY15" i="19"/>
  <c r="BX15" i="19" s="1"/>
  <c r="AX15" i="19"/>
  <c r="BW15" i="19" s="1"/>
  <c r="AW15" i="19"/>
  <c r="BV15" i="19" s="1"/>
  <c r="AU15" i="19"/>
  <c r="BT15" i="19" s="1"/>
  <c r="AT15" i="19"/>
  <c r="BS15" i="19" s="1"/>
  <c r="AS15" i="19"/>
  <c r="BR15" i="19" s="1"/>
  <c r="AR15" i="19"/>
  <c r="BQ15" i="19" s="1"/>
  <c r="AP15" i="19"/>
  <c r="BO15" i="19" s="1"/>
  <c r="AO15" i="19"/>
  <c r="BN15" i="19" s="1"/>
  <c r="AN15" i="19"/>
  <c r="BM15" i="19" s="1"/>
  <c r="AM15" i="19"/>
  <c r="BL15" i="19" s="1"/>
  <c r="AK15" i="19"/>
  <c r="BJ15" i="19" s="1"/>
  <c r="AJ15" i="19"/>
  <c r="BI15" i="19" s="1"/>
  <c r="AI15" i="19"/>
  <c r="BH15" i="19" s="1"/>
  <c r="AH15" i="19"/>
  <c r="BG15" i="19" s="1"/>
  <c r="AF15" i="19"/>
  <c r="BE15" i="19" s="1"/>
  <c r="AE15" i="19"/>
  <c r="BD15" i="19" s="1"/>
  <c r="AD15" i="19"/>
  <c r="BC15" i="19" s="1"/>
  <c r="AC15" i="19"/>
  <c r="BB15" i="19" s="1"/>
  <c r="AZ12" i="19"/>
  <c r="BY12" i="19" s="1"/>
  <c r="AY12" i="19"/>
  <c r="BX12" i="19" s="1"/>
  <c r="AX12" i="19"/>
  <c r="BW12" i="19" s="1"/>
  <c r="AW12" i="19"/>
  <c r="BV12" i="19" s="1"/>
  <c r="AU12" i="19"/>
  <c r="BT12" i="19" s="1"/>
  <c r="AT12" i="19"/>
  <c r="BS12" i="19" s="1"/>
  <c r="AS12" i="19"/>
  <c r="BR12" i="19" s="1"/>
  <c r="AR12" i="19"/>
  <c r="BQ12" i="19" s="1"/>
  <c r="AP12" i="19"/>
  <c r="BO12" i="19" s="1"/>
  <c r="AO12" i="19"/>
  <c r="BN12" i="19" s="1"/>
  <c r="AN12" i="19"/>
  <c r="BM12" i="19" s="1"/>
  <c r="AM12" i="19"/>
  <c r="BL12" i="19" s="1"/>
  <c r="AK12" i="19"/>
  <c r="BJ12" i="19" s="1"/>
  <c r="AJ12" i="19"/>
  <c r="BI12" i="19" s="1"/>
  <c r="AI12" i="19"/>
  <c r="BH12" i="19" s="1"/>
  <c r="AH12" i="19"/>
  <c r="BG12" i="19" s="1"/>
  <c r="AF12" i="19"/>
  <c r="BE12" i="19" s="1"/>
  <c r="AE12" i="19"/>
  <c r="BD12" i="19" s="1"/>
  <c r="AD12" i="19"/>
  <c r="BC12" i="19" s="1"/>
  <c r="AC12" i="19"/>
  <c r="BB12" i="19" s="1"/>
  <c r="AZ11" i="19"/>
  <c r="BY11" i="19" s="1"/>
  <c r="AY11" i="19"/>
  <c r="BX11" i="19" s="1"/>
  <c r="AX11" i="19"/>
  <c r="BW11" i="19" s="1"/>
  <c r="AW11" i="19"/>
  <c r="BV11" i="19" s="1"/>
  <c r="AU11" i="19"/>
  <c r="BT11" i="19" s="1"/>
  <c r="AT11" i="19"/>
  <c r="BS11" i="19" s="1"/>
  <c r="AS11" i="19"/>
  <c r="BR11" i="19" s="1"/>
  <c r="AR11" i="19"/>
  <c r="BQ11" i="19" s="1"/>
  <c r="AP11" i="19"/>
  <c r="BO11" i="19" s="1"/>
  <c r="AO11" i="19"/>
  <c r="BN11" i="19" s="1"/>
  <c r="AN11" i="19"/>
  <c r="BM11" i="19" s="1"/>
  <c r="AM11" i="19"/>
  <c r="BL11" i="19" s="1"/>
  <c r="AK11" i="19"/>
  <c r="BJ11" i="19" s="1"/>
  <c r="AJ11" i="19"/>
  <c r="BI11" i="19" s="1"/>
  <c r="AI11" i="19"/>
  <c r="BH11" i="19" s="1"/>
  <c r="AH11" i="19"/>
  <c r="BG11" i="19" s="1"/>
  <c r="AF11" i="19"/>
  <c r="BE11" i="19" s="1"/>
  <c r="AE11" i="19"/>
  <c r="BD11" i="19" s="1"/>
  <c r="AD11" i="19"/>
  <c r="BC11" i="19" s="1"/>
  <c r="AC11" i="19"/>
  <c r="BB11" i="19" s="1"/>
  <c r="AZ10" i="19"/>
  <c r="BY10" i="19" s="1"/>
  <c r="AY10" i="19"/>
  <c r="BX10" i="19" s="1"/>
  <c r="AX10" i="19"/>
  <c r="BW10" i="19" s="1"/>
  <c r="AW10" i="19"/>
  <c r="BV10" i="19" s="1"/>
  <c r="AU10" i="19"/>
  <c r="BT10" i="19" s="1"/>
  <c r="AT10" i="19"/>
  <c r="BS10" i="19" s="1"/>
  <c r="AS10" i="19"/>
  <c r="BR10" i="19" s="1"/>
  <c r="AR10" i="19"/>
  <c r="BQ10" i="19" s="1"/>
  <c r="AP10" i="19"/>
  <c r="BO10" i="19" s="1"/>
  <c r="AO10" i="19"/>
  <c r="BN10" i="19" s="1"/>
  <c r="AN10" i="19"/>
  <c r="BM10" i="19" s="1"/>
  <c r="AM10" i="19"/>
  <c r="BL10" i="19" s="1"/>
  <c r="AK10" i="19"/>
  <c r="BJ10" i="19" s="1"/>
  <c r="AJ10" i="19"/>
  <c r="BI10" i="19" s="1"/>
  <c r="AI10" i="19"/>
  <c r="BH10" i="19" s="1"/>
  <c r="AH10" i="19"/>
  <c r="BG10" i="19" s="1"/>
  <c r="AF10" i="19"/>
  <c r="BE10" i="19" s="1"/>
  <c r="AE10" i="19"/>
  <c r="BD10" i="19" s="1"/>
  <c r="AD10" i="19"/>
  <c r="BC10" i="19" s="1"/>
  <c r="AC10" i="19"/>
  <c r="BB10" i="19" s="1"/>
  <c r="AZ9" i="19"/>
  <c r="BY9" i="19" s="1"/>
  <c r="AY9" i="19"/>
  <c r="BX9" i="19" s="1"/>
  <c r="AX9" i="19"/>
  <c r="BW9" i="19" s="1"/>
  <c r="AW9" i="19"/>
  <c r="BV9" i="19" s="1"/>
  <c r="AU9" i="19"/>
  <c r="BT9" i="19" s="1"/>
  <c r="AT9" i="19"/>
  <c r="BS9" i="19" s="1"/>
  <c r="AS9" i="19"/>
  <c r="BR9" i="19" s="1"/>
  <c r="AR9" i="19"/>
  <c r="BQ9" i="19" s="1"/>
  <c r="AP9" i="19"/>
  <c r="BO9" i="19" s="1"/>
  <c r="AO9" i="19"/>
  <c r="BN9" i="19" s="1"/>
  <c r="AN9" i="19"/>
  <c r="BM9" i="19" s="1"/>
  <c r="AM9" i="19"/>
  <c r="BL9" i="19" s="1"/>
  <c r="AK9" i="19"/>
  <c r="BJ9" i="19" s="1"/>
  <c r="AJ9" i="19"/>
  <c r="BI9" i="19" s="1"/>
  <c r="AI9" i="19"/>
  <c r="BH9" i="19" s="1"/>
  <c r="AH9" i="19"/>
  <c r="BG9" i="19" s="1"/>
  <c r="AF9" i="19"/>
  <c r="BE9" i="19" s="1"/>
  <c r="AE9" i="19"/>
  <c r="BD9" i="19" s="1"/>
  <c r="AD9" i="19"/>
  <c r="BC9" i="19" s="1"/>
  <c r="AC9" i="19"/>
  <c r="BB9" i="19" s="1"/>
  <c r="AZ8" i="19"/>
  <c r="BY8" i="19" s="1"/>
  <c r="AY8" i="19"/>
  <c r="BX8" i="19" s="1"/>
  <c r="AX8" i="19"/>
  <c r="BW8" i="19" s="1"/>
  <c r="AW8" i="19"/>
  <c r="BV8" i="19" s="1"/>
  <c r="AU8" i="19"/>
  <c r="BT8" i="19" s="1"/>
  <c r="AT8" i="19"/>
  <c r="BS8" i="19" s="1"/>
  <c r="AS8" i="19"/>
  <c r="BR8" i="19" s="1"/>
  <c r="AR8" i="19"/>
  <c r="BQ8" i="19" s="1"/>
  <c r="AP8" i="19"/>
  <c r="BO8" i="19" s="1"/>
  <c r="AO8" i="19"/>
  <c r="BN8" i="19" s="1"/>
  <c r="AN8" i="19"/>
  <c r="BM8" i="19" s="1"/>
  <c r="AM8" i="19"/>
  <c r="BL8" i="19" s="1"/>
  <c r="AK8" i="19"/>
  <c r="BJ8" i="19" s="1"/>
  <c r="AJ8" i="19"/>
  <c r="BI8" i="19" s="1"/>
  <c r="AI8" i="19"/>
  <c r="BH8" i="19" s="1"/>
  <c r="AH8" i="19"/>
  <c r="BG8" i="19" s="1"/>
  <c r="AF8" i="19"/>
  <c r="BE8" i="19" s="1"/>
  <c r="AE8" i="19"/>
  <c r="BD8" i="19" s="1"/>
  <c r="AD8" i="19"/>
  <c r="BC8" i="19" s="1"/>
  <c r="AC8" i="19"/>
  <c r="BB8" i="19" s="1"/>
  <c r="AZ7" i="19"/>
  <c r="BY7" i="19" s="1"/>
  <c r="AY7" i="19"/>
  <c r="BX7" i="19" s="1"/>
  <c r="AX7" i="19"/>
  <c r="BW7" i="19" s="1"/>
  <c r="AW7" i="19"/>
  <c r="BV7" i="19" s="1"/>
  <c r="AU7" i="19"/>
  <c r="BT7" i="19" s="1"/>
  <c r="AT7" i="19"/>
  <c r="BS7" i="19" s="1"/>
  <c r="AS7" i="19"/>
  <c r="BR7" i="19" s="1"/>
  <c r="AR7" i="19"/>
  <c r="BQ7" i="19" s="1"/>
  <c r="AP7" i="19"/>
  <c r="BO7" i="19" s="1"/>
  <c r="AO7" i="19"/>
  <c r="BN7" i="19" s="1"/>
  <c r="AN7" i="19"/>
  <c r="BM7" i="19" s="1"/>
  <c r="AM7" i="19"/>
  <c r="BL7" i="19" s="1"/>
  <c r="AK7" i="19"/>
  <c r="BJ7" i="19" s="1"/>
  <c r="AJ7" i="19"/>
  <c r="BI7" i="19" s="1"/>
  <c r="AI7" i="19"/>
  <c r="BH7" i="19" s="1"/>
  <c r="AH7" i="19"/>
  <c r="BG7" i="19" s="1"/>
  <c r="AF7" i="19"/>
  <c r="BE7" i="19" s="1"/>
  <c r="AE7" i="19"/>
  <c r="BD7" i="19" s="1"/>
  <c r="AD7" i="19"/>
  <c r="BC7" i="19" s="1"/>
  <c r="AC7" i="19"/>
  <c r="BB7" i="19" s="1"/>
  <c r="AZ6" i="19"/>
  <c r="BY6" i="19" s="1"/>
  <c r="AY6" i="19"/>
  <c r="BX6" i="19" s="1"/>
  <c r="AX6" i="19"/>
  <c r="BW6" i="19" s="1"/>
  <c r="AW6" i="19"/>
  <c r="BV6" i="19" s="1"/>
  <c r="AU6" i="19"/>
  <c r="BT6" i="19" s="1"/>
  <c r="AT6" i="19"/>
  <c r="BS6" i="19" s="1"/>
  <c r="AS6" i="19"/>
  <c r="BR6" i="19" s="1"/>
  <c r="AR6" i="19"/>
  <c r="BQ6" i="19" s="1"/>
  <c r="AP6" i="19"/>
  <c r="BO6" i="19" s="1"/>
  <c r="AO6" i="19"/>
  <c r="BN6" i="19" s="1"/>
  <c r="AN6" i="19"/>
  <c r="BM6" i="19" s="1"/>
  <c r="AM6" i="19"/>
  <c r="BL6" i="19" s="1"/>
  <c r="AK6" i="19"/>
  <c r="BJ6" i="19" s="1"/>
  <c r="AJ6" i="19"/>
  <c r="BI6" i="19" s="1"/>
  <c r="AI6" i="19"/>
  <c r="BH6" i="19" s="1"/>
  <c r="AH6" i="19"/>
  <c r="BG6" i="19" s="1"/>
  <c r="AF6" i="19"/>
  <c r="BE6" i="19" s="1"/>
  <c r="AE6" i="19"/>
  <c r="BD6" i="19" s="1"/>
  <c r="AD6" i="19"/>
  <c r="BC6" i="19" s="1"/>
  <c r="AC6" i="19"/>
  <c r="BB6" i="19" s="1"/>
  <c r="AZ21" i="18"/>
  <c r="BY21" i="18" s="1"/>
  <c r="AY21" i="18"/>
  <c r="BX21" i="18" s="1"/>
  <c r="AX21" i="18"/>
  <c r="BW21" i="18" s="1"/>
  <c r="AW21" i="18"/>
  <c r="BV21" i="18" s="1"/>
  <c r="AU21" i="18"/>
  <c r="BT21" i="18" s="1"/>
  <c r="AT21" i="18"/>
  <c r="BS21" i="18" s="1"/>
  <c r="AS21" i="18"/>
  <c r="BR21" i="18" s="1"/>
  <c r="AR21" i="18"/>
  <c r="BQ21" i="18" s="1"/>
  <c r="AP21" i="18"/>
  <c r="BO21" i="18" s="1"/>
  <c r="AO21" i="18"/>
  <c r="BN21" i="18" s="1"/>
  <c r="AN21" i="18"/>
  <c r="BM21" i="18" s="1"/>
  <c r="AM21" i="18"/>
  <c r="BL21" i="18" s="1"/>
  <c r="AK21" i="18"/>
  <c r="BJ21" i="18" s="1"/>
  <c r="AJ21" i="18"/>
  <c r="BI21" i="18" s="1"/>
  <c r="AI21" i="18"/>
  <c r="BH21" i="18" s="1"/>
  <c r="AH21" i="18"/>
  <c r="BG21" i="18" s="1"/>
  <c r="AF21" i="18"/>
  <c r="BE21" i="18" s="1"/>
  <c r="AE21" i="18"/>
  <c r="BD21" i="18" s="1"/>
  <c r="AD21" i="18"/>
  <c r="BC21" i="18" s="1"/>
  <c r="AC21" i="18"/>
  <c r="BB21" i="18" s="1"/>
  <c r="AZ20" i="18"/>
  <c r="BY20" i="18" s="1"/>
  <c r="AY20" i="18"/>
  <c r="BX20" i="18" s="1"/>
  <c r="AX20" i="18"/>
  <c r="BW20" i="18" s="1"/>
  <c r="AW20" i="18"/>
  <c r="BV20" i="18" s="1"/>
  <c r="AU20" i="18"/>
  <c r="BT20" i="18" s="1"/>
  <c r="AT20" i="18"/>
  <c r="BS20" i="18" s="1"/>
  <c r="AS20" i="18"/>
  <c r="BR20" i="18" s="1"/>
  <c r="AR20" i="18"/>
  <c r="BQ20" i="18" s="1"/>
  <c r="AP20" i="18"/>
  <c r="BO20" i="18" s="1"/>
  <c r="AO20" i="18"/>
  <c r="BN20" i="18" s="1"/>
  <c r="AN20" i="18"/>
  <c r="BM20" i="18" s="1"/>
  <c r="AM20" i="18"/>
  <c r="BL20" i="18" s="1"/>
  <c r="AK20" i="18"/>
  <c r="BJ20" i="18" s="1"/>
  <c r="AJ20" i="18"/>
  <c r="BI20" i="18" s="1"/>
  <c r="AI20" i="18"/>
  <c r="BH20" i="18" s="1"/>
  <c r="AH20" i="18"/>
  <c r="BG20" i="18" s="1"/>
  <c r="AF20" i="18"/>
  <c r="BE20" i="18" s="1"/>
  <c r="AE20" i="18"/>
  <c r="BD20" i="18" s="1"/>
  <c r="AD20" i="18"/>
  <c r="BC20" i="18" s="1"/>
  <c r="AC20" i="18"/>
  <c r="BB20" i="18" s="1"/>
  <c r="AZ19" i="18"/>
  <c r="BY19" i="18" s="1"/>
  <c r="AY19" i="18"/>
  <c r="BX19" i="18" s="1"/>
  <c r="AX19" i="18"/>
  <c r="BW19" i="18" s="1"/>
  <c r="AW19" i="18"/>
  <c r="BV19" i="18" s="1"/>
  <c r="AU19" i="18"/>
  <c r="BT19" i="18" s="1"/>
  <c r="AT19" i="18"/>
  <c r="BS19" i="18" s="1"/>
  <c r="AS19" i="18"/>
  <c r="BR19" i="18" s="1"/>
  <c r="AR19" i="18"/>
  <c r="BQ19" i="18" s="1"/>
  <c r="AP19" i="18"/>
  <c r="BO19" i="18" s="1"/>
  <c r="AO19" i="18"/>
  <c r="BN19" i="18" s="1"/>
  <c r="AN19" i="18"/>
  <c r="BM19" i="18" s="1"/>
  <c r="AM19" i="18"/>
  <c r="BL19" i="18" s="1"/>
  <c r="AK19" i="18"/>
  <c r="BJ19" i="18" s="1"/>
  <c r="AJ19" i="18"/>
  <c r="BI19" i="18" s="1"/>
  <c r="AI19" i="18"/>
  <c r="BH19" i="18" s="1"/>
  <c r="AH19" i="18"/>
  <c r="BG19" i="18" s="1"/>
  <c r="AF19" i="18"/>
  <c r="BE19" i="18" s="1"/>
  <c r="AE19" i="18"/>
  <c r="BD19" i="18" s="1"/>
  <c r="AD19" i="18"/>
  <c r="BC19" i="18" s="1"/>
  <c r="AC19" i="18"/>
  <c r="BB19" i="18" s="1"/>
  <c r="AZ18" i="18"/>
  <c r="BY18" i="18" s="1"/>
  <c r="AY18" i="18"/>
  <c r="BX18" i="18" s="1"/>
  <c r="AX18" i="18"/>
  <c r="BW18" i="18" s="1"/>
  <c r="AW18" i="18"/>
  <c r="BV18" i="18" s="1"/>
  <c r="AU18" i="18"/>
  <c r="BT18" i="18" s="1"/>
  <c r="AT18" i="18"/>
  <c r="BS18" i="18" s="1"/>
  <c r="AS18" i="18"/>
  <c r="BR18" i="18" s="1"/>
  <c r="AR18" i="18"/>
  <c r="BQ18" i="18" s="1"/>
  <c r="AP18" i="18"/>
  <c r="BO18" i="18" s="1"/>
  <c r="AO18" i="18"/>
  <c r="BN18" i="18" s="1"/>
  <c r="AN18" i="18"/>
  <c r="BM18" i="18" s="1"/>
  <c r="AM18" i="18"/>
  <c r="BL18" i="18" s="1"/>
  <c r="AK18" i="18"/>
  <c r="BJ18" i="18" s="1"/>
  <c r="AJ18" i="18"/>
  <c r="BI18" i="18" s="1"/>
  <c r="AI18" i="18"/>
  <c r="BH18" i="18" s="1"/>
  <c r="AH18" i="18"/>
  <c r="BG18" i="18" s="1"/>
  <c r="AF18" i="18"/>
  <c r="BE18" i="18" s="1"/>
  <c r="AE18" i="18"/>
  <c r="BD18" i="18" s="1"/>
  <c r="AD18" i="18"/>
  <c r="BC18" i="18" s="1"/>
  <c r="AC18" i="18"/>
  <c r="BB18" i="18" s="1"/>
  <c r="AZ17" i="18"/>
  <c r="BY17" i="18" s="1"/>
  <c r="AY17" i="18"/>
  <c r="BX17" i="18" s="1"/>
  <c r="AX17" i="18"/>
  <c r="BW17" i="18" s="1"/>
  <c r="AW17" i="18"/>
  <c r="BV17" i="18" s="1"/>
  <c r="AU17" i="18"/>
  <c r="BT17" i="18" s="1"/>
  <c r="AT17" i="18"/>
  <c r="BS17" i="18" s="1"/>
  <c r="AS17" i="18"/>
  <c r="BR17" i="18" s="1"/>
  <c r="AR17" i="18"/>
  <c r="BQ17" i="18" s="1"/>
  <c r="AP17" i="18"/>
  <c r="BO17" i="18" s="1"/>
  <c r="AO17" i="18"/>
  <c r="BN17" i="18" s="1"/>
  <c r="AN17" i="18"/>
  <c r="BM17" i="18" s="1"/>
  <c r="AM17" i="18"/>
  <c r="BL17" i="18" s="1"/>
  <c r="AK17" i="18"/>
  <c r="BJ17" i="18" s="1"/>
  <c r="AJ17" i="18"/>
  <c r="BI17" i="18" s="1"/>
  <c r="AI17" i="18"/>
  <c r="BH17" i="18" s="1"/>
  <c r="AH17" i="18"/>
  <c r="BG17" i="18" s="1"/>
  <c r="AF17" i="18"/>
  <c r="BE17" i="18" s="1"/>
  <c r="AE17" i="18"/>
  <c r="BD17" i="18" s="1"/>
  <c r="AD17" i="18"/>
  <c r="BC17" i="18" s="1"/>
  <c r="AC17" i="18"/>
  <c r="BB17" i="18" s="1"/>
  <c r="AZ16" i="18"/>
  <c r="BY16" i="18" s="1"/>
  <c r="AY16" i="18"/>
  <c r="BX16" i="18" s="1"/>
  <c r="AX16" i="18"/>
  <c r="BW16" i="18" s="1"/>
  <c r="AW16" i="18"/>
  <c r="BV16" i="18" s="1"/>
  <c r="AU16" i="18"/>
  <c r="BT16" i="18" s="1"/>
  <c r="AT16" i="18"/>
  <c r="BS16" i="18" s="1"/>
  <c r="AS16" i="18"/>
  <c r="BR16" i="18" s="1"/>
  <c r="AR16" i="18"/>
  <c r="BQ16" i="18" s="1"/>
  <c r="AP16" i="18"/>
  <c r="BO16" i="18" s="1"/>
  <c r="AO16" i="18"/>
  <c r="BN16" i="18" s="1"/>
  <c r="AN16" i="18"/>
  <c r="BM16" i="18" s="1"/>
  <c r="AM16" i="18"/>
  <c r="BL16" i="18" s="1"/>
  <c r="AK16" i="18"/>
  <c r="BJ16" i="18" s="1"/>
  <c r="AJ16" i="18"/>
  <c r="BI16" i="18" s="1"/>
  <c r="AI16" i="18"/>
  <c r="BH16" i="18" s="1"/>
  <c r="AH16" i="18"/>
  <c r="BG16" i="18" s="1"/>
  <c r="AF16" i="18"/>
  <c r="BE16" i="18" s="1"/>
  <c r="AE16" i="18"/>
  <c r="BD16" i="18" s="1"/>
  <c r="AD16" i="18"/>
  <c r="BC16" i="18" s="1"/>
  <c r="AC16" i="18"/>
  <c r="BB16" i="18" s="1"/>
  <c r="AZ15" i="18"/>
  <c r="BY15" i="18" s="1"/>
  <c r="AY15" i="18"/>
  <c r="BX15" i="18" s="1"/>
  <c r="AX15" i="18"/>
  <c r="BW15" i="18" s="1"/>
  <c r="AW15" i="18"/>
  <c r="BV15" i="18" s="1"/>
  <c r="AU15" i="18"/>
  <c r="BT15" i="18" s="1"/>
  <c r="AT15" i="18"/>
  <c r="BS15" i="18" s="1"/>
  <c r="AS15" i="18"/>
  <c r="BR15" i="18" s="1"/>
  <c r="AR15" i="18"/>
  <c r="BQ15" i="18" s="1"/>
  <c r="AP15" i="18"/>
  <c r="BO15" i="18" s="1"/>
  <c r="AO15" i="18"/>
  <c r="BN15" i="18" s="1"/>
  <c r="AN15" i="18"/>
  <c r="BM15" i="18" s="1"/>
  <c r="AM15" i="18"/>
  <c r="BL15" i="18" s="1"/>
  <c r="AK15" i="18"/>
  <c r="BJ15" i="18" s="1"/>
  <c r="AJ15" i="18"/>
  <c r="BI15" i="18" s="1"/>
  <c r="AI15" i="18"/>
  <c r="BH15" i="18" s="1"/>
  <c r="AH15" i="18"/>
  <c r="BG15" i="18" s="1"/>
  <c r="AF15" i="18"/>
  <c r="BE15" i="18" s="1"/>
  <c r="AE15" i="18"/>
  <c r="BD15" i="18" s="1"/>
  <c r="AD15" i="18"/>
  <c r="BC15" i="18" s="1"/>
  <c r="AC15" i="18"/>
  <c r="BB15" i="18" s="1"/>
  <c r="AZ12" i="18"/>
  <c r="BY12" i="18" s="1"/>
  <c r="AY12" i="18"/>
  <c r="BX12" i="18" s="1"/>
  <c r="AX12" i="18"/>
  <c r="BW12" i="18" s="1"/>
  <c r="AW12" i="18"/>
  <c r="BV12" i="18" s="1"/>
  <c r="AU12" i="18"/>
  <c r="BT12" i="18" s="1"/>
  <c r="AT12" i="18"/>
  <c r="BS12" i="18" s="1"/>
  <c r="AS12" i="18"/>
  <c r="BR12" i="18" s="1"/>
  <c r="AR12" i="18"/>
  <c r="BQ12" i="18" s="1"/>
  <c r="AP12" i="18"/>
  <c r="BO12" i="18" s="1"/>
  <c r="AO12" i="18"/>
  <c r="BN12" i="18" s="1"/>
  <c r="AN12" i="18"/>
  <c r="BM12" i="18" s="1"/>
  <c r="AM12" i="18"/>
  <c r="BL12" i="18" s="1"/>
  <c r="AK12" i="18"/>
  <c r="BJ12" i="18" s="1"/>
  <c r="AJ12" i="18"/>
  <c r="BI12" i="18" s="1"/>
  <c r="AI12" i="18"/>
  <c r="BH12" i="18" s="1"/>
  <c r="AH12" i="18"/>
  <c r="BG12" i="18" s="1"/>
  <c r="AF12" i="18"/>
  <c r="BE12" i="18" s="1"/>
  <c r="AE12" i="18"/>
  <c r="BD12" i="18" s="1"/>
  <c r="AD12" i="18"/>
  <c r="BC12" i="18" s="1"/>
  <c r="AC12" i="18"/>
  <c r="BB12" i="18" s="1"/>
  <c r="AZ11" i="18"/>
  <c r="BY11" i="18" s="1"/>
  <c r="AY11" i="18"/>
  <c r="BX11" i="18" s="1"/>
  <c r="AX11" i="18"/>
  <c r="BW11" i="18" s="1"/>
  <c r="AW11" i="18"/>
  <c r="BV11" i="18" s="1"/>
  <c r="AU11" i="18"/>
  <c r="BT11" i="18" s="1"/>
  <c r="AT11" i="18"/>
  <c r="BS11" i="18" s="1"/>
  <c r="AS11" i="18"/>
  <c r="BR11" i="18" s="1"/>
  <c r="AR11" i="18"/>
  <c r="BQ11" i="18" s="1"/>
  <c r="AP11" i="18"/>
  <c r="BO11" i="18" s="1"/>
  <c r="AO11" i="18"/>
  <c r="BN11" i="18" s="1"/>
  <c r="AN11" i="18"/>
  <c r="BM11" i="18" s="1"/>
  <c r="AM11" i="18"/>
  <c r="BL11" i="18" s="1"/>
  <c r="AK11" i="18"/>
  <c r="BJ11" i="18" s="1"/>
  <c r="AJ11" i="18"/>
  <c r="BI11" i="18" s="1"/>
  <c r="AI11" i="18"/>
  <c r="BH11" i="18" s="1"/>
  <c r="AH11" i="18"/>
  <c r="BG11" i="18" s="1"/>
  <c r="AF11" i="18"/>
  <c r="BE11" i="18" s="1"/>
  <c r="AE11" i="18"/>
  <c r="BD11" i="18" s="1"/>
  <c r="AD11" i="18"/>
  <c r="BC11" i="18" s="1"/>
  <c r="AC11" i="18"/>
  <c r="BB11" i="18" s="1"/>
  <c r="AZ10" i="18"/>
  <c r="BY10" i="18" s="1"/>
  <c r="AY10" i="18"/>
  <c r="BX10" i="18" s="1"/>
  <c r="AX10" i="18"/>
  <c r="BW10" i="18" s="1"/>
  <c r="AW10" i="18"/>
  <c r="BV10" i="18" s="1"/>
  <c r="AU10" i="18"/>
  <c r="BT10" i="18" s="1"/>
  <c r="AT10" i="18"/>
  <c r="BS10" i="18" s="1"/>
  <c r="AS10" i="18"/>
  <c r="BR10" i="18" s="1"/>
  <c r="AR10" i="18"/>
  <c r="BQ10" i="18" s="1"/>
  <c r="AP10" i="18"/>
  <c r="BO10" i="18" s="1"/>
  <c r="AO10" i="18"/>
  <c r="BN10" i="18" s="1"/>
  <c r="AN10" i="18"/>
  <c r="BM10" i="18" s="1"/>
  <c r="AM10" i="18"/>
  <c r="BL10" i="18" s="1"/>
  <c r="AK10" i="18"/>
  <c r="BJ10" i="18" s="1"/>
  <c r="AJ10" i="18"/>
  <c r="BI10" i="18" s="1"/>
  <c r="AI10" i="18"/>
  <c r="BH10" i="18" s="1"/>
  <c r="AH10" i="18"/>
  <c r="BG10" i="18" s="1"/>
  <c r="AF10" i="18"/>
  <c r="BE10" i="18" s="1"/>
  <c r="AE10" i="18"/>
  <c r="BD10" i="18" s="1"/>
  <c r="AD10" i="18"/>
  <c r="BC10" i="18" s="1"/>
  <c r="AC10" i="18"/>
  <c r="BB10" i="18" s="1"/>
  <c r="AZ9" i="18"/>
  <c r="BY9" i="18" s="1"/>
  <c r="AY9" i="18"/>
  <c r="BX9" i="18" s="1"/>
  <c r="AX9" i="18"/>
  <c r="BW9" i="18" s="1"/>
  <c r="AW9" i="18"/>
  <c r="BV9" i="18" s="1"/>
  <c r="AU9" i="18"/>
  <c r="BT9" i="18" s="1"/>
  <c r="AT9" i="18"/>
  <c r="BS9" i="18" s="1"/>
  <c r="AS9" i="18"/>
  <c r="BR9" i="18" s="1"/>
  <c r="AR9" i="18"/>
  <c r="BQ9" i="18" s="1"/>
  <c r="AP9" i="18"/>
  <c r="BO9" i="18" s="1"/>
  <c r="AO9" i="18"/>
  <c r="BN9" i="18" s="1"/>
  <c r="AN9" i="18"/>
  <c r="BM9" i="18" s="1"/>
  <c r="AM9" i="18"/>
  <c r="BL9" i="18" s="1"/>
  <c r="AK9" i="18"/>
  <c r="BJ9" i="18" s="1"/>
  <c r="AJ9" i="18"/>
  <c r="BI9" i="18" s="1"/>
  <c r="AI9" i="18"/>
  <c r="BH9" i="18" s="1"/>
  <c r="AH9" i="18"/>
  <c r="BG9" i="18" s="1"/>
  <c r="AF9" i="18"/>
  <c r="BE9" i="18" s="1"/>
  <c r="AE9" i="18"/>
  <c r="BD9" i="18" s="1"/>
  <c r="AD9" i="18"/>
  <c r="BC9" i="18" s="1"/>
  <c r="AC9" i="18"/>
  <c r="BB9" i="18" s="1"/>
  <c r="AZ8" i="18"/>
  <c r="BY8" i="18" s="1"/>
  <c r="AY8" i="18"/>
  <c r="BX8" i="18" s="1"/>
  <c r="AX8" i="18"/>
  <c r="BW8" i="18" s="1"/>
  <c r="AW8" i="18"/>
  <c r="BV8" i="18" s="1"/>
  <c r="AU8" i="18"/>
  <c r="BT8" i="18" s="1"/>
  <c r="AT8" i="18"/>
  <c r="BS8" i="18" s="1"/>
  <c r="AS8" i="18"/>
  <c r="BR8" i="18" s="1"/>
  <c r="AR8" i="18"/>
  <c r="BQ8" i="18" s="1"/>
  <c r="AP8" i="18"/>
  <c r="BO8" i="18" s="1"/>
  <c r="AO8" i="18"/>
  <c r="BN8" i="18" s="1"/>
  <c r="AN8" i="18"/>
  <c r="BM8" i="18" s="1"/>
  <c r="AM8" i="18"/>
  <c r="BL8" i="18" s="1"/>
  <c r="AK8" i="18"/>
  <c r="BJ8" i="18" s="1"/>
  <c r="AJ8" i="18"/>
  <c r="BI8" i="18" s="1"/>
  <c r="AI8" i="18"/>
  <c r="BH8" i="18" s="1"/>
  <c r="AH8" i="18"/>
  <c r="BG8" i="18" s="1"/>
  <c r="AF8" i="18"/>
  <c r="BE8" i="18" s="1"/>
  <c r="AE8" i="18"/>
  <c r="BD8" i="18" s="1"/>
  <c r="AD8" i="18"/>
  <c r="BC8" i="18" s="1"/>
  <c r="AC8" i="18"/>
  <c r="BB8" i="18" s="1"/>
  <c r="AZ7" i="18"/>
  <c r="BY7" i="18" s="1"/>
  <c r="AY7" i="18"/>
  <c r="BX7" i="18" s="1"/>
  <c r="AX7" i="18"/>
  <c r="BW7" i="18" s="1"/>
  <c r="AW7" i="18"/>
  <c r="BV7" i="18" s="1"/>
  <c r="AU7" i="18"/>
  <c r="BT7" i="18" s="1"/>
  <c r="AT7" i="18"/>
  <c r="BS7" i="18" s="1"/>
  <c r="AS7" i="18"/>
  <c r="BR7" i="18" s="1"/>
  <c r="AR7" i="18"/>
  <c r="BQ7" i="18" s="1"/>
  <c r="AP7" i="18"/>
  <c r="BO7" i="18" s="1"/>
  <c r="AO7" i="18"/>
  <c r="BN7" i="18" s="1"/>
  <c r="AN7" i="18"/>
  <c r="BM7" i="18" s="1"/>
  <c r="AM7" i="18"/>
  <c r="BL7" i="18" s="1"/>
  <c r="AK7" i="18"/>
  <c r="BJ7" i="18" s="1"/>
  <c r="AJ7" i="18"/>
  <c r="BI7" i="18" s="1"/>
  <c r="AI7" i="18"/>
  <c r="BH7" i="18" s="1"/>
  <c r="AH7" i="18"/>
  <c r="BG7" i="18" s="1"/>
  <c r="AF7" i="18"/>
  <c r="BE7" i="18" s="1"/>
  <c r="AE7" i="18"/>
  <c r="BD7" i="18" s="1"/>
  <c r="AD7" i="18"/>
  <c r="BC7" i="18" s="1"/>
  <c r="AC7" i="18"/>
  <c r="BB7" i="18" s="1"/>
  <c r="AZ6" i="18"/>
  <c r="BY6" i="18" s="1"/>
  <c r="AY6" i="18"/>
  <c r="BX6" i="18" s="1"/>
  <c r="AX6" i="18"/>
  <c r="BW6" i="18" s="1"/>
  <c r="AW6" i="18"/>
  <c r="BV6" i="18" s="1"/>
  <c r="AU6" i="18"/>
  <c r="BT6" i="18" s="1"/>
  <c r="AT6" i="18"/>
  <c r="BS6" i="18" s="1"/>
  <c r="AS6" i="18"/>
  <c r="BR6" i="18" s="1"/>
  <c r="AR6" i="18"/>
  <c r="BQ6" i="18" s="1"/>
  <c r="AP6" i="18"/>
  <c r="BO6" i="18" s="1"/>
  <c r="AO6" i="18"/>
  <c r="BN6" i="18" s="1"/>
  <c r="AN6" i="18"/>
  <c r="BM6" i="18" s="1"/>
  <c r="AM6" i="18"/>
  <c r="BL6" i="18" s="1"/>
  <c r="AK6" i="18"/>
  <c r="BJ6" i="18" s="1"/>
  <c r="AJ6" i="18"/>
  <c r="BI6" i="18" s="1"/>
  <c r="AI6" i="18"/>
  <c r="BH6" i="18" s="1"/>
  <c r="AH6" i="18"/>
  <c r="BG6" i="18" s="1"/>
  <c r="AF6" i="18"/>
  <c r="BE6" i="18" s="1"/>
  <c r="AE6" i="18"/>
  <c r="BD6" i="18" s="1"/>
  <c r="AD6" i="18"/>
  <c r="BC6" i="18" s="1"/>
  <c r="AC6" i="18"/>
  <c r="BB6" i="18" s="1"/>
  <c r="AZ21" i="17"/>
  <c r="BY21" i="17" s="1"/>
  <c r="AY21" i="17"/>
  <c r="BX21" i="17" s="1"/>
  <c r="AX21" i="17"/>
  <c r="BW21" i="17" s="1"/>
  <c r="AW21" i="17"/>
  <c r="BV21" i="17" s="1"/>
  <c r="AU21" i="17"/>
  <c r="BT21" i="17" s="1"/>
  <c r="AT21" i="17"/>
  <c r="BS21" i="17" s="1"/>
  <c r="AS21" i="17"/>
  <c r="BR21" i="17" s="1"/>
  <c r="AR21" i="17"/>
  <c r="BQ21" i="17" s="1"/>
  <c r="AP21" i="17"/>
  <c r="BO21" i="17" s="1"/>
  <c r="AO21" i="17"/>
  <c r="BN21" i="17" s="1"/>
  <c r="AN21" i="17"/>
  <c r="BM21" i="17" s="1"/>
  <c r="AM21" i="17"/>
  <c r="BL21" i="17" s="1"/>
  <c r="AK21" i="17"/>
  <c r="BJ21" i="17" s="1"/>
  <c r="AJ21" i="17"/>
  <c r="BI21" i="17" s="1"/>
  <c r="AI21" i="17"/>
  <c r="BH21" i="17" s="1"/>
  <c r="AH21" i="17"/>
  <c r="BG21" i="17" s="1"/>
  <c r="AF21" i="17"/>
  <c r="BE21" i="17" s="1"/>
  <c r="AE21" i="17"/>
  <c r="BD21" i="17" s="1"/>
  <c r="AD21" i="17"/>
  <c r="BC21" i="17" s="1"/>
  <c r="AC21" i="17"/>
  <c r="BB21" i="17" s="1"/>
  <c r="AZ20" i="17"/>
  <c r="BY20" i="17" s="1"/>
  <c r="AY20" i="17"/>
  <c r="BX20" i="17" s="1"/>
  <c r="AX20" i="17"/>
  <c r="BW20" i="17" s="1"/>
  <c r="AW20" i="17"/>
  <c r="BV20" i="17" s="1"/>
  <c r="AU20" i="17"/>
  <c r="BT20" i="17" s="1"/>
  <c r="AT20" i="17"/>
  <c r="BS20" i="17" s="1"/>
  <c r="AS20" i="17"/>
  <c r="BR20" i="17" s="1"/>
  <c r="AR20" i="17"/>
  <c r="BQ20" i="17" s="1"/>
  <c r="AP20" i="17"/>
  <c r="BO20" i="17" s="1"/>
  <c r="AO20" i="17"/>
  <c r="BN20" i="17" s="1"/>
  <c r="AN20" i="17"/>
  <c r="BM20" i="17" s="1"/>
  <c r="AM20" i="17"/>
  <c r="BL20" i="17" s="1"/>
  <c r="AK20" i="17"/>
  <c r="BJ20" i="17" s="1"/>
  <c r="AJ20" i="17"/>
  <c r="BI20" i="17" s="1"/>
  <c r="AI20" i="17"/>
  <c r="BH20" i="17" s="1"/>
  <c r="AH20" i="17"/>
  <c r="BG20" i="17" s="1"/>
  <c r="AF20" i="17"/>
  <c r="BE20" i="17" s="1"/>
  <c r="AE20" i="17"/>
  <c r="BD20" i="17" s="1"/>
  <c r="AD20" i="17"/>
  <c r="BC20" i="17" s="1"/>
  <c r="AC20" i="17"/>
  <c r="BB20" i="17" s="1"/>
  <c r="AZ19" i="17"/>
  <c r="BY19" i="17" s="1"/>
  <c r="AY19" i="17"/>
  <c r="BX19" i="17" s="1"/>
  <c r="AX19" i="17"/>
  <c r="BW19" i="17" s="1"/>
  <c r="AW19" i="17"/>
  <c r="BV19" i="17" s="1"/>
  <c r="AU19" i="17"/>
  <c r="BT19" i="17" s="1"/>
  <c r="AT19" i="17"/>
  <c r="BS19" i="17" s="1"/>
  <c r="AS19" i="17"/>
  <c r="BR19" i="17" s="1"/>
  <c r="AR19" i="17"/>
  <c r="BQ19" i="17" s="1"/>
  <c r="AP19" i="17"/>
  <c r="BO19" i="17" s="1"/>
  <c r="AO19" i="17"/>
  <c r="BN19" i="17" s="1"/>
  <c r="AN19" i="17"/>
  <c r="BM19" i="17" s="1"/>
  <c r="AM19" i="17"/>
  <c r="BL19" i="17" s="1"/>
  <c r="AK19" i="17"/>
  <c r="BJ19" i="17" s="1"/>
  <c r="AJ19" i="17"/>
  <c r="BI19" i="17" s="1"/>
  <c r="AI19" i="17"/>
  <c r="BH19" i="17" s="1"/>
  <c r="AH19" i="17"/>
  <c r="BG19" i="17" s="1"/>
  <c r="AF19" i="17"/>
  <c r="BE19" i="17" s="1"/>
  <c r="AE19" i="17"/>
  <c r="BD19" i="17" s="1"/>
  <c r="AD19" i="17"/>
  <c r="BC19" i="17" s="1"/>
  <c r="AC19" i="17"/>
  <c r="BB19" i="17" s="1"/>
  <c r="AZ18" i="17"/>
  <c r="BY18" i="17" s="1"/>
  <c r="AY18" i="17"/>
  <c r="BX18" i="17" s="1"/>
  <c r="AX18" i="17"/>
  <c r="BW18" i="17" s="1"/>
  <c r="AW18" i="17"/>
  <c r="BV18" i="17" s="1"/>
  <c r="AU18" i="17"/>
  <c r="BT18" i="17" s="1"/>
  <c r="AT18" i="17"/>
  <c r="BS18" i="17" s="1"/>
  <c r="AS18" i="17"/>
  <c r="BR18" i="17" s="1"/>
  <c r="AR18" i="17"/>
  <c r="BQ18" i="17" s="1"/>
  <c r="AP18" i="17"/>
  <c r="BO18" i="17" s="1"/>
  <c r="AO18" i="17"/>
  <c r="BN18" i="17" s="1"/>
  <c r="AN18" i="17"/>
  <c r="BM18" i="17" s="1"/>
  <c r="AM18" i="17"/>
  <c r="BL18" i="17" s="1"/>
  <c r="AK18" i="17"/>
  <c r="BJ18" i="17" s="1"/>
  <c r="AJ18" i="17"/>
  <c r="BI18" i="17" s="1"/>
  <c r="AI18" i="17"/>
  <c r="BH18" i="17" s="1"/>
  <c r="AH18" i="17"/>
  <c r="BG18" i="17" s="1"/>
  <c r="AF18" i="17"/>
  <c r="BE18" i="17" s="1"/>
  <c r="AE18" i="17"/>
  <c r="BD18" i="17" s="1"/>
  <c r="AD18" i="17"/>
  <c r="BC18" i="17" s="1"/>
  <c r="AC18" i="17"/>
  <c r="BB18" i="17" s="1"/>
  <c r="AZ17" i="17"/>
  <c r="BY17" i="17" s="1"/>
  <c r="AY17" i="17"/>
  <c r="BX17" i="17" s="1"/>
  <c r="AX17" i="17"/>
  <c r="BW17" i="17" s="1"/>
  <c r="AW17" i="17"/>
  <c r="BV17" i="17" s="1"/>
  <c r="AU17" i="17"/>
  <c r="BT17" i="17" s="1"/>
  <c r="AT17" i="17"/>
  <c r="BS17" i="17" s="1"/>
  <c r="AS17" i="17"/>
  <c r="BR17" i="17" s="1"/>
  <c r="AR17" i="17"/>
  <c r="BQ17" i="17" s="1"/>
  <c r="AP17" i="17"/>
  <c r="BO17" i="17" s="1"/>
  <c r="AO17" i="17"/>
  <c r="BN17" i="17" s="1"/>
  <c r="AN17" i="17"/>
  <c r="BM17" i="17" s="1"/>
  <c r="AM17" i="17"/>
  <c r="BL17" i="17" s="1"/>
  <c r="AK17" i="17"/>
  <c r="BJ17" i="17" s="1"/>
  <c r="AJ17" i="17"/>
  <c r="BI17" i="17" s="1"/>
  <c r="AI17" i="17"/>
  <c r="BH17" i="17" s="1"/>
  <c r="AH17" i="17"/>
  <c r="BG17" i="17" s="1"/>
  <c r="AF17" i="17"/>
  <c r="BE17" i="17" s="1"/>
  <c r="AE17" i="17"/>
  <c r="BD17" i="17" s="1"/>
  <c r="AD17" i="17"/>
  <c r="BC17" i="17" s="1"/>
  <c r="AC17" i="17"/>
  <c r="BB17" i="17" s="1"/>
  <c r="AZ16" i="17"/>
  <c r="BY16" i="17" s="1"/>
  <c r="AY16" i="17"/>
  <c r="BX16" i="17" s="1"/>
  <c r="AX16" i="17"/>
  <c r="BW16" i="17" s="1"/>
  <c r="AW16" i="17"/>
  <c r="BV16" i="17" s="1"/>
  <c r="AU16" i="17"/>
  <c r="BT16" i="17" s="1"/>
  <c r="AT16" i="17"/>
  <c r="BS16" i="17" s="1"/>
  <c r="AS16" i="17"/>
  <c r="BR16" i="17" s="1"/>
  <c r="AR16" i="17"/>
  <c r="BQ16" i="17" s="1"/>
  <c r="AP16" i="17"/>
  <c r="BO16" i="17" s="1"/>
  <c r="AO16" i="17"/>
  <c r="BN16" i="17" s="1"/>
  <c r="AN16" i="17"/>
  <c r="BM16" i="17" s="1"/>
  <c r="AM16" i="17"/>
  <c r="BL16" i="17" s="1"/>
  <c r="AK16" i="17"/>
  <c r="BJ16" i="17" s="1"/>
  <c r="AJ16" i="17"/>
  <c r="BI16" i="17" s="1"/>
  <c r="AI16" i="17"/>
  <c r="BH16" i="17" s="1"/>
  <c r="AH16" i="17"/>
  <c r="BG16" i="17" s="1"/>
  <c r="AF16" i="17"/>
  <c r="BE16" i="17" s="1"/>
  <c r="AE16" i="17"/>
  <c r="BD16" i="17" s="1"/>
  <c r="AD16" i="17"/>
  <c r="BC16" i="17" s="1"/>
  <c r="AC16" i="17"/>
  <c r="BB16" i="17" s="1"/>
  <c r="AZ15" i="17"/>
  <c r="BY15" i="17" s="1"/>
  <c r="AY15" i="17"/>
  <c r="BX15" i="17" s="1"/>
  <c r="AX15" i="17"/>
  <c r="BW15" i="17" s="1"/>
  <c r="AW15" i="17"/>
  <c r="BV15" i="17" s="1"/>
  <c r="AU15" i="17"/>
  <c r="BT15" i="17" s="1"/>
  <c r="AT15" i="17"/>
  <c r="BS15" i="17" s="1"/>
  <c r="AS15" i="17"/>
  <c r="BR15" i="17" s="1"/>
  <c r="AR15" i="17"/>
  <c r="BQ15" i="17" s="1"/>
  <c r="AP15" i="17"/>
  <c r="BO15" i="17" s="1"/>
  <c r="AO15" i="17"/>
  <c r="BN15" i="17" s="1"/>
  <c r="AN15" i="17"/>
  <c r="BM15" i="17" s="1"/>
  <c r="AM15" i="17"/>
  <c r="BL15" i="17" s="1"/>
  <c r="AK15" i="17"/>
  <c r="BJ15" i="17" s="1"/>
  <c r="AJ15" i="17"/>
  <c r="BI15" i="17" s="1"/>
  <c r="AI15" i="17"/>
  <c r="BH15" i="17" s="1"/>
  <c r="AH15" i="17"/>
  <c r="BG15" i="17" s="1"/>
  <c r="AF15" i="17"/>
  <c r="BE15" i="17" s="1"/>
  <c r="AE15" i="17"/>
  <c r="BD15" i="17" s="1"/>
  <c r="AD15" i="17"/>
  <c r="BC15" i="17" s="1"/>
  <c r="AC15" i="17"/>
  <c r="BB15" i="17" s="1"/>
  <c r="AZ12" i="17"/>
  <c r="BY12" i="17" s="1"/>
  <c r="AY12" i="17"/>
  <c r="BX12" i="17" s="1"/>
  <c r="AX12" i="17"/>
  <c r="BW12" i="17" s="1"/>
  <c r="AW12" i="17"/>
  <c r="BV12" i="17" s="1"/>
  <c r="AU12" i="17"/>
  <c r="BT12" i="17" s="1"/>
  <c r="AT12" i="17"/>
  <c r="BS12" i="17" s="1"/>
  <c r="AS12" i="17"/>
  <c r="BR12" i="17" s="1"/>
  <c r="AR12" i="17"/>
  <c r="BQ12" i="17" s="1"/>
  <c r="AP12" i="17"/>
  <c r="BO12" i="17" s="1"/>
  <c r="AO12" i="17"/>
  <c r="BN12" i="17" s="1"/>
  <c r="AN12" i="17"/>
  <c r="BM12" i="17" s="1"/>
  <c r="AM12" i="17"/>
  <c r="BL12" i="17" s="1"/>
  <c r="AK12" i="17"/>
  <c r="BJ12" i="17" s="1"/>
  <c r="AJ12" i="17"/>
  <c r="BI12" i="17" s="1"/>
  <c r="AI12" i="17"/>
  <c r="BH12" i="17" s="1"/>
  <c r="AH12" i="17"/>
  <c r="BG12" i="17" s="1"/>
  <c r="AF12" i="17"/>
  <c r="BE12" i="17" s="1"/>
  <c r="AE12" i="17"/>
  <c r="BD12" i="17" s="1"/>
  <c r="AD12" i="17"/>
  <c r="BC12" i="17" s="1"/>
  <c r="AC12" i="17"/>
  <c r="BB12" i="17" s="1"/>
  <c r="AZ11" i="17"/>
  <c r="BY11" i="17" s="1"/>
  <c r="AY11" i="17"/>
  <c r="BX11" i="17" s="1"/>
  <c r="AX11" i="17"/>
  <c r="BW11" i="17" s="1"/>
  <c r="AW11" i="17"/>
  <c r="BV11" i="17" s="1"/>
  <c r="AU11" i="17"/>
  <c r="BT11" i="17" s="1"/>
  <c r="AT11" i="17"/>
  <c r="BS11" i="17" s="1"/>
  <c r="AS11" i="17"/>
  <c r="BR11" i="17" s="1"/>
  <c r="AR11" i="17"/>
  <c r="BQ11" i="17" s="1"/>
  <c r="AP11" i="17"/>
  <c r="BO11" i="17" s="1"/>
  <c r="AO11" i="17"/>
  <c r="BN11" i="17" s="1"/>
  <c r="AN11" i="17"/>
  <c r="BM11" i="17" s="1"/>
  <c r="AM11" i="17"/>
  <c r="BL11" i="17" s="1"/>
  <c r="AK11" i="17"/>
  <c r="BJ11" i="17" s="1"/>
  <c r="AJ11" i="17"/>
  <c r="BI11" i="17" s="1"/>
  <c r="AI11" i="17"/>
  <c r="BH11" i="17" s="1"/>
  <c r="AH11" i="17"/>
  <c r="BG11" i="17" s="1"/>
  <c r="AF11" i="17"/>
  <c r="BE11" i="17" s="1"/>
  <c r="AE11" i="17"/>
  <c r="BD11" i="17" s="1"/>
  <c r="AD11" i="17"/>
  <c r="BC11" i="17" s="1"/>
  <c r="AC11" i="17"/>
  <c r="BB11" i="17" s="1"/>
  <c r="AZ10" i="17"/>
  <c r="BY10" i="17" s="1"/>
  <c r="AY10" i="17"/>
  <c r="BX10" i="17" s="1"/>
  <c r="AX10" i="17"/>
  <c r="BW10" i="17" s="1"/>
  <c r="AW10" i="17"/>
  <c r="BV10" i="17" s="1"/>
  <c r="AU10" i="17"/>
  <c r="BT10" i="17" s="1"/>
  <c r="AT10" i="17"/>
  <c r="BS10" i="17" s="1"/>
  <c r="AS10" i="17"/>
  <c r="BR10" i="17" s="1"/>
  <c r="AR10" i="17"/>
  <c r="BQ10" i="17" s="1"/>
  <c r="AP10" i="17"/>
  <c r="BO10" i="17" s="1"/>
  <c r="AO10" i="17"/>
  <c r="BN10" i="17" s="1"/>
  <c r="AN10" i="17"/>
  <c r="BM10" i="17" s="1"/>
  <c r="AM10" i="17"/>
  <c r="BL10" i="17" s="1"/>
  <c r="AK10" i="17"/>
  <c r="BJ10" i="17" s="1"/>
  <c r="AJ10" i="17"/>
  <c r="BI10" i="17" s="1"/>
  <c r="AI10" i="17"/>
  <c r="BH10" i="17" s="1"/>
  <c r="AH10" i="17"/>
  <c r="BG10" i="17" s="1"/>
  <c r="AF10" i="17"/>
  <c r="BE10" i="17" s="1"/>
  <c r="AE10" i="17"/>
  <c r="BD10" i="17" s="1"/>
  <c r="AD10" i="17"/>
  <c r="BC10" i="17" s="1"/>
  <c r="AC10" i="17"/>
  <c r="BB10" i="17" s="1"/>
  <c r="AZ9" i="17"/>
  <c r="BY9" i="17" s="1"/>
  <c r="AY9" i="17"/>
  <c r="BX9" i="17" s="1"/>
  <c r="AX9" i="17"/>
  <c r="BW9" i="17" s="1"/>
  <c r="AW9" i="17"/>
  <c r="BV9" i="17" s="1"/>
  <c r="AU9" i="17"/>
  <c r="BT9" i="17" s="1"/>
  <c r="AT9" i="17"/>
  <c r="BS9" i="17" s="1"/>
  <c r="AS9" i="17"/>
  <c r="BR9" i="17" s="1"/>
  <c r="AR9" i="17"/>
  <c r="BQ9" i="17" s="1"/>
  <c r="AP9" i="17"/>
  <c r="BO9" i="17" s="1"/>
  <c r="AO9" i="17"/>
  <c r="BN9" i="17" s="1"/>
  <c r="AN9" i="17"/>
  <c r="BM9" i="17" s="1"/>
  <c r="AM9" i="17"/>
  <c r="BL9" i="17" s="1"/>
  <c r="AK9" i="17"/>
  <c r="BJ9" i="17" s="1"/>
  <c r="AJ9" i="17"/>
  <c r="BI9" i="17" s="1"/>
  <c r="AI9" i="17"/>
  <c r="BH9" i="17" s="1"/>
  <c r="AH9" i="17"/>
  <c r="BG9" i="17" s="1"/>
  <c r="AF9" i="17"/>
  <c r="BE9" i="17" s="1"/>
  <c r="AE9" i="17"/>
  <c r="BD9" i="17" s="1"/>
  <c r="AD9" i="17"/>
  <c r="BC9" i="17" s="1"/>
  <c r="AC9" i="17"/>
  <c r="BB9" i="17" s="1"/>
  <c r="AZ8" i="17"/>
  <c r="BY8" i="17" s="1"/>
  <c r="AY8" i="17"/>
  <c r="BX8" i="17" s="1"/>
  <c r="AX8" i="17"/>
  <c r="BW8" i="17" s="1"/>
  <c r="AW8" i="17"/>
  <c r="BV8" i="17" s="1"/>
  <c r="AU8" i="17"/>
  <c r="BT8" i="17" s="1"/>
  <c r="AT8" i="17"/>
  <c r="BS8" i="17" s="1"/>
  <c r="AS8" i="17"/>
  <c r="BR8" i="17" s="1"/>
  <c r="AR8" i="17"/>
  <c r="BQ8" i="17" s="1"/>
  <c r="AP8" i="17"/>
  <c r="BO8" i="17" s="1"/>
  <c r="AO8" i="17"/>
  <c r="BN8" i="17" s="1"/>
  <c r="AN8" i="17"/>
  <c r="BM8" i="17" s="1"/>
  <c r="AM8" i="17"/>
  <c r="BL8" i="17" s="1"/>
  <c r="AK8" i="17"/>
  <c r="BJ8" i="17" s="1"/>
  <c r="AJ8" i="17"/>
  <c r="BI8" i="17" s="1"/>
  <c r="AI8" i="17"/>
  <c r="BH8" i="17" s="1"/>
  <c r="AH8" i="17"/>
  <c r="BG8" i="17" s="1"/>
  <c r="AF8" i="17"/>
  <c r="BE8" i="17" s="1"/>
  <c r="AE8" i="17"/>
  <c r="BD8" i="17" s="1"/>
  <c r="AD8" i="17"/>
  <c r="BC8" i="17" s="1"/>
  <c r="AC8" i="17"/>
  <c r="BB8" i="17" s="1"/>
  <c r="AZ7" i="17"/>
  <c r="BY7" i="17" s="1"/>
  <c r="AY7" i="17"/>
  <c r="BX7" i="17" s="1"/>
  <c r="AX7" i="17"/>
  <c r="BW7" i="17" s="1"/>
  <c r="AW7" i="17"/>
  <c r="BV7" i="17" s="1"/>
  <c r="AU7" i="17"/>
  <c r="BT7" i="17" s="1"/>
  <c r="AT7" i="17"/>
  <c r="BS7" i="17" s="1"/>
  <c r="AS7" i="17"/>
  <c r="BR7" i="17" s="1"/>
  <c r="AR7" i="17"/>
  <c r="BQ7" i="17" s="1"/>
  <c r="AP7" i="17"/>
  <c r="BO7" i="17" s="1"/>
  <c r="AO7" i="17"/>
  <c r="BN7" i="17" s="1"/>
  <c r="AN7" i="17"/>
  <c r="BM7" i="17" s="1"/>
  <c r="AM7" i="17"/>
  <c r="BL7" i="17" s="1"/>
  <c r="AK7" i="17"/>
  <c r="BJ7" i="17" s="1"/>
  <c r="AJ7" i="17"/>
  <c r="BI7" i="17" s="1"/>
  <c r="AI7" i="17"/>
  <c r="BH7" i="17" s="1"/>
  <c r="AH7" i="17"/>
  <c r="BG7" i="17" s="1"/>
  <c r="AF7" i="17"/>
  <c r="BE7" i="17" s="1"/>
  <c r="AE7" i="17"/>
  <c r="BD7" i="17" s="1"/>
  <c r="AD7" i="17"/>
  <c r="BC7" i="17" s="1"/>
  <c r="AC7" i="17"/>
  <c r="BB7" i="17" s="1"/>
  <c r="AZ6" i="17"/>
  <c r="BY6" i="17" s="1"/>
  <c r="AY6" i="17"/>
  <c r="BX6" i="17" s="1"/>
  <c r="AX6" i="17"/>
  <c r="BW6" i="17" s="1"/>
  <c r="AW6" i="17"/>
  <c r="BV6" i="17" s="1"/>
  <c r="AU6" i="17"/>
  <c r="BT6" i="17" s="1"/>
  <c r="AT6" i="17"/>
  <c r="BS6" i="17" s="1"/>
  <c r="AS6" i="17"/>
  <c r="BR6" i="17" s="1"/>
  <c r="AR6" i="17"/>
  <c r="BQ6" i="17" s="1"/>
  <c r="AP6" i="17"/>
  <c r="BO6" i="17" s="1"/>
  <c r="AO6" i="17"/>
  <c r="BN6" i="17" s="1"/>
  <c r="AN6" i="17"/>
  <c r="BM6" i="17" s="1"/>
  <c r="AM6" i="17"/>
  <c r="BL6" i="17" s="1"/>
  <c r="AK6" i="17"/>
  <c r="BJ6" i="17" s="1"/>
  <c r="AJ6" i="17"/>
  <c r="BI6" i="17" s="1"/>
  <c r="AI6" i="17"/>
  <c r="BH6" i="17" s="1"/>
  <c r="AH6" i="17"/>
  <c r="BG6" i="17" s="1"/>
  <c r="AF6" i="17"/>
  <c r="BE6" i="17" s="1"/>
  <c r="AE6" i="17"/>
  <c r="BD6" i="17" s="1"/>
  <c r="AD6" i="17"/>
  <c r="BC6" i="17" s="1"/>
  <c r="AC6" i="17"/>
  <c r="BB6" i="17" s="1"/>
  <c r="AZ21" i="16"/>
  <c r="BY21" i="16" s="1"/>
  <c r="AY21" i="16"/>
  <c r="BX21" i="16" s="1"/>
  <c r="AX21" i="16"/>
  <c r="BW21" i="16" s="1"/>
  <c r="AW21" i="16"/>
  <c r="BV21" i="16" s="1"/>
  <c r="AU21" i="16"/>
  <c r="BT21" i="16" s="1"/>
  <c r="AT21" i="16"/>
  <c r="BS21" i="16" s="1"/>
  <c r="AS21" i="16"/>
  <c r="BR21" i="16" s="1"/>
  <c r="AR21" i="16"/>
  <c r="BQ21" i="16" s="1"/>
  <c r="AP21" i="16"/>
  <c r="BO21" i="16" s="1"/>
  <c r="AO21" i="16"/>
  <c r="BN21" i="16" s="1"/>
  <c r="AN21" i="16"/>
  <c r="BM21" i="16" s="1"/>
  <c r="AM21" i="16"/>
  <c r="BL21" i="16" s="1"/>
  <c r="AK21" i="16"/>
  <c r="BJ21" i="16" s="1"/>
  <c r="AJ21" i="16"/>
  <c r="BI21" i="16" s="1"/>
  <c r="AI21" i="16"/>
  <c r="BH21" i="16" s="1"/>
  <c r="AH21" i="16"/>
  <c r="BG21" i="16" s="1"/>
  <c r="AF21" i="16"/>
  <c r="BE21" i="16" s="1"/>
  <c r="AE21" i="16"/>
  <c r="BD21" i="16" s="1"/>
  <c r="AD21" i="16"/>
  <c r="BC21" i="16" s="1"/>
  <c r="AC21" i="16"/>
  <c r="BB21" i="16" s="1"/>
  <c r="AZ20" i="16"/>
  <c r="BY20" i="16" s="1"/>
  <c r="AY20" i="16"/>
  <c r="BX20" i="16" s="1"/>
  <c r="AX20" i="16"/>
  <c r="BW20" i="16" s="1"/>
  <c r="AW20" i="16"/>
  <c r="BV20" i="16" s="1"/>
  <c r="AU20" i="16"/>
  <c r="BT20" i="16" s="1"/>
  <c r="AT20" i="16"/>
  <c r="BS20" i="16" s="1"/>
  <c r="AS20" i="16"/>
  <c r="BR20" i="16" s="1"/>
  <c r="AR20" i="16"/>
  <c r="BQ20" i="16" s="1"/>
  <c r="AP20" i="16"/>
  <c r="BO20" i="16" s="1"/>
  <c r="AO20" i="16"/>
  <c r="BN20" i="16" s="1"/>
  <c r="AN20" i="16"/>
  <c r="BM20" i="16" s="1"/>
  <c r="AM20" i="16"/>
  <c r="BL20" i="16" s="1"/>
  <c r="AK20" i="16"/>
  <c r="BJ20" i="16" s="1"/>
  <c r="AJ20" i="16"/>
  <c r="BI20" i="16" s="1"/>
  <c r="AI20" i="16"/>
  <c r="BH20" i="16" s="1"/>
  <c r="AH20" i="16"/>
  <c r="BG20" i="16" s="1"/>
  <c r="AF20" i="16"/>
  <c r="BE20" i="16" s="1"/>
  <c r="AE20" i="16"/>
  <c r="BD20" i="16" s="1"/>
  <c r="AD20" i="16"/>
  <c r="BC20" i="16" s="1"/>
  <c r="AC20" i="16"/>
  <c r="BB20" i="16" s="1"/>
  <c r="AZ19" i="16"/>
  <c r="BY19" i="16" s="1"/>
  <c r="AY19" i="16"/>
  <c r="BX19" i="16" s="1"/>
  <c r="AX19" i="16"/>
  <c r="BW19" i="16" s="1"/>
  <c r="AW19" i="16"/>
  <c r="BV19" i="16" s="1"/>
  <c r="AU19" i="16"/>
  <c r="BT19" i="16" s="1"/>
  <c r="AT19" i="16"/>
  <c r="BS19" i="16" s="1"/>
  <c r="AS19" i="16"/>
  <c r="BR19" i="16" s="1"/>
  <c r="AR19" i="16"/>
  <c r="BQ19" i="16" s="1"/>
  <c r="AP19" i="16"/>
  <c r="BO19" i="16" s="1"/>
  <c r="AO19" i="16"/>
  <c r="BN19" i="16" s="1"/>
  <c r="AN19" i="16"/>
  <c r="BM19" i="16" s="1"/>
  <c r="AM19" i="16"/>
  <c r="BL19" i="16" s="1"/>
  <c r="AK19" i="16"/>
  <c r="BJ19" i="16" s="1"/>
  <c r="AJ19" i="16"/>
  <c r="BI19" i="16" s="1"/>
  <c r="AI19" i="16"/>
  <c r="BH19" i="16" s="1"/>
  <c r="AH19" i="16"/>
  <c r="BG19" i="16" s="1"/>
  <c r="AF19" i="16"/>
  <c r="BE19" i="16" s="1"/>
  <c r="AE19" i="16"/>
  <c r="BD19" i="16" s="1"/>
  <c r="AD19" i="16"/>
  <c r="BC19" i="16" s="1"/>
  <c r="AC19" i="16"/>
  <c r="BB19" i="16" s="1"/>
  <c r="AZ18" i="16"/>
  <c r="BY18" i="16" s="1"/>
  <c r="AY18" i="16"/>
  <c r="BX18" i="16" s="1"/>
  <c r="AX18" i="16"/>
  <c r="BW18" i="16" s="1"/>
  <c r="AW18" i="16"/>
  <c r="BV18" i="16" s="1"/>
  <c r="AU18" i="16"/>
  <c r="BT18" i="16" s="1"/>
  <c r="AT18" i="16"/>
  <c r="BS18" i="16" s="1"/>
  <c r="AS18" i="16"/>
  <c r="BR18" i="16" s="1"/>
  <c r="AR18" i="16"/>
  <c r="BQ18" i="16" s="1"/>
  <c r="AP18" i="16"/>
  <c r="BO18" i="16" s="1"/>
  <c r="AO18" i="16"/>
  <c r="BN18" i="16" s="1"/>
  <c r="AN18" i="16"/>
  <c r="BM18" i="16" s="1"/>
  <c r="AM18" i="16"/>
  <c r="BL18" i="16" s="1"/>
  <c r="AK18" i="16"/>
  <c r="BJ18" i="16" s="1"/>
  <c r="AJ18" i="16"/>
  <c r="BI18" i="16" s="1"/>
  <c r="AI18" i="16"/>
  <c r="BH18" i="16" s="1"/>
  <c r="AH18" i="16"/>
  <c r="BG18" i="16" s="1"/>
  <c r="AF18" i="16"/>
  <c r="BE18" i="16" s="1"/>
  <c r="AE18" i="16"/>
  <c r="BD18" i="16" s="1"/>
  <c r="AD18" i="16"/>
  <c r="BC18" i="16" s="1"/>
  <c r="AC18" i="16"/>
  <c r="BB18" i="16" s="1"/>
  <c r="AZ17" i="16"/>
  <c r="BY17" i="16" s="1"/>
  <c r="AY17" i="16"/>
  <c r="BX17" i="16" s="1"/>
  <c r="AX17" i="16"/>
  <c r="BW17" i="16" s="1"/>
  <c r="AW17" i="16"/>
  <c r="BV17" i="16" s="1"/>
  <c r="AU17" i="16"/>
  <c r="BT17" i="16" s="1"/>
  <c r="AT17" i="16"/>
  <c r="BS17" i="16" s="1"/>
  <c r="AS17" i="16"/>
  <c r="BR17" i="16" s="1"/>
  <c r="AR17" i="16"/>
  <c r="BQ17" i="16" s="1"/>
  <c r="AP17" i="16"/>
  <c r="BO17" i="16" s="1"/>
  <c r="AO17" i="16"/>
  <c r="BN17" i="16" s="1"/>
  <c r="AN17" i="16"/>
  <c r="BM17" i="16" s="1"/>
  <c r="AM17" i="16"/>
  <c r="BL17" i="16" s="1"/>
  <c r="AK17" i="16"/>
  <c r="BJ17" i="16" s="1"/>
  <c r="AJ17" i="16"/>
  <c r="BI17" i="16" s="1"/>
  <c r="AI17" i="16"/>
  <c r="BH17" i="16" s="1"/>
  <c r="AH17" i="16"/>
  <c r="BG17" i="16" s="1"/>
  <c r="AF17" i="16"/>
  <c r="BE17" i="16" s="1"/>
  <c r="AE17" i="16"/>
  <c r="BD17" i="16" s="1"/>
  <c r="AD17" i="16"/>
  <c r="BC17" i="16" s="1"/>
  <c r="AC17" i="16"/>
  <c r="BB17" i="16" s="1"/>
  <c r="AZ16" i="16"/>
  <c r="BY16" i="16" s="1"/>
  <c r="AY16" i="16"/>
  <c r="BX16" i="16" s="1"/>
  <c r="AX16" i="16"/>
  <c r="BW16" i="16" s="1"/>
  <c r="AW16" i="16"/>
  <c r="BV16" i="16" s="1"/>
  <c r="AU16" i="16"/>
  <c r="BT16" i="16" s="1"/>
  <c r="AT16" i="16"/>
  <c r="BS16" i="16" s="1"/>
  <c r="AS16" i="16"/>
  <c r="BR16" i="16" s="1"/>
  <c r="AR16" i="16"/>
  <c r="BQ16" i="16" s="1"/>
  <c r="AP16" i="16"/>
  <c r="BO16" i="16" s="1"/>
  <c r="AO16" i="16"/>
  <c r="BN16" i="16" s="1"/>
  <c r="AN16" i="16"/>
  <c r="BM16" i="16" s="1"/>
  <c r="AM16" i="16"/>
  <c r="BL16" i="16" s="1"/>
  <c r="AK16" i="16"/>
  <c r="BJ16" i="16" s="1"/>
  <c r="AJ16" i="16"/>
  <c r="BI16" i="16" s="1"/>
  <c r="AI16" i="16"/>
  <c r="BH16" i="16" s="1"/>
  <c r="AH16" i="16"/>
  <c r="BG16" i="16" s="1"/>
  <c r="AF16" i="16"/>
  <c r="BE16" i="16" s="1"/>
  <c r="AE16" i="16"/>
  <c r="BD16" i="16" s="1"/>
  <c r="AD16" i="16"/>
  <c r="BC16" i="16" s="1"/>
  <c r="AC16" i="16"/>
  <c r="BB16" i="16" s="1"/>
  <c r="AZ15" i="16"/>
  <c r="BY15" i="16" s="1"/>
  <c r="AY15" i="16"/>
  <c r="BX15" i="16" s="1"/>
  <c r="AX15" i="16"/>
  <c r="BW15" i="16" s="1"/>
  <c r="AW15" i="16"/>
  <c r="BV15" i="16" s="1"/>
  <c r="AU15" i="16"/>
  <c r="BT15" i="16" s="1"/>
  <c r="AT15" i="16"/>
  <c r="BS15" i="16" s="1"/>
  <c r="AS15" i="16"/>
  <c r="BR15" i="16" s="1"/>
  <c r="AR15" i="16"/>
  <c r="BQ15" i="16" s="1"/>
  <c r="AP15" i="16"/>
  <c r="BO15" i="16" s="1"/>
  <c r="AO15" i="16"/>
  <c r="BN15" i="16" s="1"/>
  <c r="AN15" i="16"/>
  <c r="BM15" i="16" s="1"/>
  <c r="AM15" i="16"/>
  <c r="BL15" i="16" s="1"/>
  <c r="AK15" i="16"/>
  <c r="BJ15" i="16" s="1"/>
  <c r="AJ15" i="16"/>
  <c r="BI15" i="16" s="1"/>
  <c r="AI15" i="16"/>
  <c r="BH15" i="16" s="1"/>
  <c r="AH15" i="16"/>
  <c r="BG15" i="16" s="1"/>
  <c r="AF15" i="16"/>
  <c r="BE15" i="16" s="1"/>
  <c r="AE15" i="16"/>
  <c r="BD15" i="16" s="1"/>
  <c r="AD15" i="16"/>
  <c r="BC15" i="16" s="1"/>
  <c r="AC15" i="16"/>
  <c r="BB15" i="16" s="1"/>
  <c r="AZ12" i="16"/>
  <c r="BY12" i="16" s="1"/>
  <c r="AY12" i="16"/>
  <c r="BX12" i="16" s="1"/>
  <c r="AX12" i="16"/>
  <c r="BW12" i="16" s="1"/>
  <c r="AW12" i="16"/>
  <c r="BV12" i="16" s="1"/>
  <c r="AU12" i="16"/>
  <c r="BT12" i="16" s="1"/>
  <c r="AT12" i="16"/>
  <c r="BS12" i="16" s="1"/>
  <c r="AS12" i="16"/>
  <c r="BR12" i="16" s="1"/>
  <c r="AR12" i="16"/>
  <c r="BQ12" i="16" s="1"/>
  <c r="AP12" i="16"/>
  <c r="BO12" i="16" s="1"/>
  <c r="AO12" i="16"/>
  <c r="BN12" i="16" s="1"/>
  <c r="AN12" i="16"/>
  <c r="BM12" i="16" s="1"/>
  <c r="AM12" i="16"/>
  <c r="BL12" i="16" s="1"/>
  <c r="AK12" i="16"/>
  <c r="BJ12" i="16" s="1"/>
  <c r="AJ12" i="16"/>
  <c r="BI12" i="16" s="1"/>
  <c r="AI12" i="16"/>
  <c r="BH12" i="16" s="1"/>
  <c r="AH12" i="16"/>
  <c r="BG12" i="16" s="1"/>
  <c r="AF12" i="16"/>
  <c r="BE12" i="16" s="1"/>
  <c r="AE12" i="16"/>
  <c r="BD12" i="16" s="1"/>
  <c r="AD12" i="16"/>
  <c r="BC12" i="16" s="1"/>
  <c r="AC12" i="16"/>
  <c r="BB12" i="16" s="1"/>
  <c r="AZ11" i="16"/>
  <c r="BY11" i="16" s="1"/>
  <c r="AY11" i="16"/>
  <c r="BX11" i="16" s="1"/>
  <c r="AX11" i="16"/>
  <c r="BW11" i="16" s="1"/>
  <c r="AW11" i="16"/>
  <c r="BV11" i="16" s="1"/>
  <c r="AU11" i="16"/>
  <c r="BT11" i="16" s="1"/>
  <c r="AT11" i="16"/>
  <c r="BS11" i="16" s="1"/>
  <c r="AS11" i="16"/>
  <c r="BR11" i="16" s="1"/>
  <c r="AR11" i="16"/>
  <c r="BQ11" i="16" s="1"/>
  <c r="AP11" i="16"/>
  <c r="BO11" i="16" s="1"/>
  <c r="AO11" i="16"/>
  <c r="BN11" i="16" s="1"/>
  <c r="AN11" i="16"/>
  <c r="BM11" i="16" s="1"/>
  <c r="AM11" i="16"/>
  <c r="BL11" i="16" s="1"/>
  <c r="AK11" i="16"/>
  <c r="BJ11" i="16" s="1"/>
  <c r="AJ11" i="16"/>
  <c r="BI11" i="16" s="1"/>
  <c r="AI11" i="16"/>
  <c r="BH11" i="16" s="1"/>
  <c r="AH11" i="16"/>
  <c r="BG11" i="16" s="1"/>
  <c r="AF11" i="16"/>
  <c r="BE11" i="16" s="1"/>
  <c r="AE11" i="16"/>
  <c r="BD11" i="16" s="1"/>
  <c r="AD11" i="16"/>
  <c r="BC11" i="16" s="1"/>
  <c r="AC11" i="16"/>
  <c r="BB11" i="16" s="1"/>
  <c r="AZ10" i="16"/>
  <c r="BY10" i="16" s="1"/>
  <c r="AY10" i="16"/>
  <c r="BX10" i="16" s="1"/>
  <c r="AX10" i="16"/>
  <c r="BW10" i="16" s="1"/>
  <c r="AW10" i="16"/>
  <c r="BV10" i="16" s="1"/>
  <c r="AU10" i="16"/>
  <c r="BT10" i="16" s="1"/>
  <c r="AT10" i="16"/>
  <c r="BS10" i="16" s="1"/>
  <c r="AS10" i="16"/>
  <c r="BR10" i="16" s="1"/>
  <c r="AR10" i="16"/>
  <c r="BQ10" i="16" s="1"/>
  <c r="AP10" i="16"/>
  <c r="BO10" i="16" s="1"/>
  <c r="AO10" i="16"/>
  <c r="BN10" i="16" s="1"/>
  <c r="AN10" i="16"/>
  <c r="BM10" i="16" s="1"/>
  <c r="AM10" i="16"/>
  <c r="BL10" i="16" s="1"/>
  <c r="AK10" i="16"/>
  <c r="BJ10" i="16" s="1"/>
  <c r="AJ10" i="16"/>
  <c r="BI10" i="16" s="1"/>
  <c r="AI10" i="16"/>
  <c r="BH10" i="16" s="1"/>
  <c r="AH10" i="16"/>
  <c r="BG10" i="16" s="1"/>
  <c r="AF10" i="16"/>
  <c r="BE10" i="16" s="1"/>
  <c r="AE10" i="16"/>
  <c r="BD10" i="16" s="1"/>
  <c r="AD10" i="16"/>
  <c r="BC10" i="16" s="1"/>
  <c r="AC10" i="16"/>
  <c r="BB10" i="16" s="1"/>
  <c r="AZ9" i="16"/>
  <c r="BY9" i="16" s="1"/>
  <c r="AY9" i="16"/>
  <c r="BX9" i="16" s="1"/>
  <c r="AX9" i="16"/>
  <c r="BW9" i="16" s="1"/>
  <c r="AW9" i="16"/>
  <c r="BV9" i="16" s="1"/>
  <c r="AU9" i="16"/>
  <c r="BT9" i="16" s="1"/>
  <c r="AT9" i="16"/>
  <c r="BS9" i="16" s="1"/>
  <c r="AS9" i="16"/>
  <c r="BR9" i="16" s="1"/>
  <c r="AR9" i="16"/>
  <c r="BQ9" i="16" s="1"/>
  <c r="AP9" i="16"/>
  <c r="BO9" i="16" s="1"/>
  <c r="AO9" i="16"/>
  <c r="BN9" i="16" s="1"/>
  <c r="AN9" i="16"/>
  <c r="BM9" i="16" s="1"/>
  <c r="AM9" i="16"/>
  <c r="BL9" i="16" s="1"/>
  <c r="AK9" i="16"/>
  <c r="BJ9" i="16" s="1"/>
  <c r="AJ9" i="16"/>
  <c r="BI9" i="16" s="1"/>
  <c r="AI9" i="16"/>
  <c r="BH9" i="16" s="1"/>
  <c r="AH9" i="16"/>
  <c r="BG9" i="16" s="1"/>
  <c r="AF9" i="16"/>
  <c r="BE9" i="16" s="1"/>
  <c r="AE9" i="16"/>
  <c r="BD9" i="16" s="1"/>
  <c r="AD9" i="16"/>
  <c r="BC9" i="16" s="1"/>
  <c r="AC9" i="16"/>
  <c r="BB9" i="16" s="1"/>
  <c r="AZ8" i="16"/>
  <c r="BY8" i="16" s="1"/>
  <c r="AY8" i="16"/>
  <c r="BX8" i="16" s="1"/>
  <c r="AX8" i="16"/>
  <c r="BW8" i="16" s="1"/>
  <c r="AW8" i="16"/>
  <c r="BV8" i="16" s="1"/>
  <c r="AU8" i="16"/>
  <c r="BT8" i="16" s="1"/>
  <c r="AT8" i="16"/>
  <c r="BS8" i="16" s="1"/>
  <c r="AS8" i="16"/>
  <c r="BR8" i="16" s="1"/>
  <c r="AR8" i="16"/>
  <c r="BQ8" i="16" s="1"/>
  <c r="AP8" i="16"/>
  <c r="BO8" i="16" s="1"/>
  <c r="AO8" i="16"/>
  <c r="BN8" i="16" s="1"/>
  <c r="AN8" i="16"/>
  <c r="BM8" i="16" s="1"/>
  <c r="AM8" i="16"/>
  <c r="BL8" i="16" s="1"/>
  <c r="AK8" i="16"/>
  <c r="BJ8" i="16" s="1"/>
  <c r="AJ8" i="16"/>
  <c r="BI8" i="16" s="1"/>
  <c r="AI8" i="16"/>
  <c r="BH8" i="16" s="1"/>
  <c r="AH8" i="16"/>
  <c r="BG8" i="16" s="1"/>
  <c r="AF8" i="16"/>
  <c r="BE8" i="16" s="1"/>
  <c r="AE8" i="16"/>
  <c r="BD8" i="16" s="1"/>
  <c r="AD8" i="16"/>
  <c r="BC8" i="16" s="1"/>
  <c r="AC8" i="16"/>
  <c r="BB8" i="16" s="1"/>
  <c r="AZ7" i="16"/>
  <c r="BY7" i="16" s="1"/>
  <c r="AY7" i="16"/>
  <c r="BX7" i="16" s="1"/>
  <c r="AX7" i="16"/>
  <c r="BW7" i="16" s="1"/>
  <c r="AW7" i="16"/>
  <c r="BV7" i="16" s="1"/>
  <c r="AU7" i="16"/>
  <c r="BT7" i="16" s="1"/>
  <c r="AT7" i="16"/>
  <c r="BS7" i="16" s="1"/>
  <c r="AS7" i="16"/>
  <c r="BR7" i="16" s="1"/>
  <c r="AR7" i="16"/>
  <c r="BQ7" i="16" s="1"/>
  <c r="AP7" i="16"/>
  <c r="BO7" i="16" s="1"/>
  <c r="AO7" i="16"/>
  <c r="BN7" i="16" s="1"/>
  <c r="AN7" i="16"/>
  <c r="BM7" i="16" s="1"/>
  <c r="AM7" i="16"/>
  <c r="BL7" i="16" s="1"/>
  <c r="AK7" i="16"/>
  <c r="BJ7" i="16" s="1"/>
  <c r="AJ7" i="16"/>
  <c r="BI7" i="16" s="1"/>
  <c r="AI7" i="16"/>
  <c r="BH7" i="16" s="1"/>
  <c r="AH7" i="16"/>
  <c r="BG7" i="16" s="1"/>
  <c r="AF7" i="16"/>
  <c r="BE7" i="16" s="1"/>
  <c r="AE7" i="16"/>
  <c r="BD7" i="16" s="1"/>
  <c r="AD7" i="16"/>
  <c r="BC7" i="16" s="1"/>
  <c r="AC7" i="16"/>
  <c r="BB7" i="16" s="1"/>
  <c r="AZ6" i="16"/>
  <c r="BY6" i="16" s="1"/>
  <c r="AY6" i="16"/>
  <c r="BX6" i="16" s="1"/>
  <c r="AX6" i="16"/>
  <c r="BW6" i="16" s="1"/>
  <c r="AW6" i="16"/>
  <c r="BV6" i="16" s="1"/>
  <c r="AU6" i="16"/>
  <c r="BT6" i="16" s="1"/>
  <c r="AT6" i="16"/>
  <c r="BS6" i="16" s="1"/>
  <c r="AS6" i="16"/>
  <c r="BR6" i="16" s="1"/>
  <c r="AR6" i="16"/>
  <c r="BQ6" i="16" s="1"/>
  <c r="AP6" i="16"/>
  <c r="BO6" i="16" s="1"/>
  <c r="AO6" i="16"/>
  <c r="BN6" i="16" s="1"/>
  <c r="AN6" i="16"/>
  <c r="BM6" i="16" s="1"/>
  <c r="AM6" i="16"/>
  <c r="BL6" i="16" s="1"/>
  <c r="AK6" i="16"/>
  <c r="BJ6" i="16" s="1"/>
  <c r="AJ6" i="16"/>
  <c r="BI6" i="16" s="1"/>
  <c r="AI6" i="16"/>
  <c r="BH6" i="16" s="1"/>
  <c r="AH6" i="16"/>
  <c r="BG6" i="16" s="1"/>
  <c r="AF6" i="16"/>
  <c r="BE6" i="16" s="1"/>
  <c r="AE6" i="16"/>
  <c r="BD6" i="16" s="1"/>
  <c r="AD6" i="16"/>
  <c r="BC6" i="16" s="1"/>
  <c r="AC6" i="16"/>
  <c r="BB6" i="16" s="1"/>
  <c r="AZ21" i="15"/>
  <c r="BY21" i="15" s="1"/>
  <c r="AY21" i="15"/>
  <c r="BX21" i="15" s="1"/>
  <c r="AX21" i="15"/>
  <c r="BW21" i="15" s="1"/>
  <c r="AW21" i="15"/>
  <c r="BV21" i="15" s="1"/>
  <c r="AU21" i="15"/>
  <c r="BT21" i="15" s="1"/>
  <c r="AT21" i="15"/>
  <c r="BS21" i="15" s="1"/>
  <c r="AS21" i="15"/>
  <c r="BR21" i="15" s="1"/>
  <c r="AR21" i="15"/>
  <c r="BQ21" i="15" s="1"/>
  <c r="AP21" i="15"/>
  <c r="BO21" i="15" s="1"/>
  <c r="AO21" i="15"/>
  <c r="BN21" i="15" s="1"/>
  <c r="AN21" i="15"/>
  <c r="BM21" i="15" s="1"/>
  <c r="AM21" i="15"/>
  <c r="BL21" i="15" s="1"/>
  <c r="AK21" i="15"/>
  <c r="BJ21" i="15" s="1"/>
  <c r="AJ21" i="15"/>
  <c r="BI21" i="15" s="1"/>
  <c r="AI21" i="15"/>
  <c r="BH21" i="15" s="1"/>
  <c r="AH21" i="15"/>
  <c r="BG21" i="15" s="1"/>
  <c r="AF21" i="15"/>
  <c r="BE21" i="15" s="1"/>
  <c r="AE21" i="15"/>
  <c r="BD21" i="15" s="1"/>
  <c r="AD21" i="15"/>
  <c r="BC21" i="15" s="1"/>
  <c r="AC21" i="15"/>
  <c r="BB21" i="15" s="1"/>
  <c r="AZ20" i="15"/>
  <c r="BY20" i="15" s="1"/>
  <c r="AY20" i="15"/>
  <c r="BX20" i="15" s="1"/>
  <c r="AX20" i="15"/>
  <c r="BW20" i="15" s="1"/>
  <c r="AW20" i="15"/>
  <c r="BV20" i="15" s="1"/>
  <c r="AU20" i="15"/>
  <c r="BT20" i="15" s="1"/>
  <c r="AT20" i="15"/>
  <c r="BS20" i="15" s="1"/>
  <c r="AS20" i="15"/>
  <c r="BR20" i="15" s="1"/>
  <c r="AR20" i="15"/>
  <c r="BQ20" i="15" s="1"/>
  <c r="AP20" i="15"/>
  <c r="BO20" i="15" s="1"/>
  <c r="AO20" i="15"/>
  <c r="BN20" i="15" s="1"/>
  <c r="AN20" i="15"/>
  <c r="BM20" i="15" s="1"/>
  <c r="AM20" i="15"/>
  <c r="BL20" i="15" s="1"/>
  <c r="AK20" i="15"/>
  <c r="BJ20" i="15" s="1"/>
  <c r="AJ20" i="15"/>
  <c r="BI20" i="15" s="1"/>
  <c r="AI20" i="15"/>
  <c r="BH20" i="15" s="1"/>
  <c r="AH20" i="15"/>
  <c r="BG20" i="15" s="1"/>
  <c r="AF20" i="15"/>
  <c r="BE20" i="15" s="1"/>
  <c r="AE20" i="15"/>
  <c r="BD20" i="15" s="1"/>
  <c r="AD20" i="15"/>
  <c r="BC20" i="15" s="1"/>
  <c r="AC20" i="15"/>
  <c r="BB20" i="15" s="1"/>
  <c r="AZ19" i="15"/>
  <c r="BY19" i="15" s="1"/>
  <c r="AY19" i="15"/>
  <c r="BX19" i="15" s="1"/>
  <c r="AX19" i="15"/>
  <c r="BW19" i="15" s="1"/>
  <c r="AW19" i="15"/>
  <c r="BV19" i="15" s="1"/>
  <c r="AU19" i="15"/>
  <c r="BT19" i="15" s="1"/>
  <c r="AT19" i="15"/>
  <c r="BS19" i="15" s="1"/>
  <c r="AS19" i="15"/>
  <c r="BR19" i="15" s="1"/>
  <c r="AR19" i="15"/>
  <c r="BQ19" i="15" s="1"/>
  <c r="AP19" i="15"/>
  <c r="BO19" i="15" s="1"/>
  <c r="AO19" i="15"/>
  <c r="BN19" i="15" s="1"/>
  <c r="AN19" i="15"/>
  <c r="BM19" i="15" s="1"/>
  <c r="AM19" i="15"/>
  <c r="BL19" i="15" s="1"/>
  <c r="AK19" i="15"/>
  <c r="BJ19" i="15" s="1"/>
  <c r="AJ19" i="15"/>
  <c r="BI19" i="15" s="1"/>
  <c r="AI19" i="15"/>
  <c r="BH19" i="15" s="1"/>
  <c r="AH19" i="15"/>
  <c r="BG19" i="15" s="1"/>
  <c r="AF19" i="15"/>
  <c r="BE19" i="15" s="1"/>
  <c r="AE19" i="15"/>
  <c r="BD19" i="15" s="1"/>
  <c r="AD19" i="15"/>
  <c r="BC19" i="15" s="1"/>
  <c r="AC19" i="15"/>
  <c r="BB19" i="15" s="1"/>
  <c r="AZ18" i="15"/>
  <c r="BY18" i="15" s="1"/>
  <c r="AY18" i="15"/>
  <c r="BX18" i="15" s="1"/>
  <c r="AX18" i="15"/>
  <c r="BW18" i="15" s="1"/>
  <c r="AW18" i="15"/>
  <c r="BV18" i="15" s="1"/>
  <c r="AU18" i="15"/>
  <c r="BT18" i="15" s="1"/>
  <c r="AT18" i="15"/>
  <c r="BS18" i="15" s="1"/>
  <c r="AS18" i="15"/>
  <c r="BR18" i="15" s="1"/>
  <c r="AR18" i="15"/>
  <c r="BQ18" i="15" s="1"/>
  <c r="AP18" i="15"/>
  <c r="BO18" i="15" s="1"/>
  <c r="AO18" i="15"/>
  <c r="BN18" i="15" s="1"/>
  <c r="AN18" i="15"/>
  <c r="BM18" i="15" s="1"/>
  <c r="AM18" i="15"/>
  <c r="BL18" i="15" s="1"/>
  <c r="AK18" i="15"/>
  <c r="BJ18" i="15" s="1"/>
  <c r="AJ18" i="15"/>
  <c r="BI18" i="15" s="1"/>
  <c r="AI18" i="15"/>
  <c r="BH18" i="15" s="1"/>
  <c r="AH18" i="15"/>
  <c r="BG18" i="15" s="1"/>
  <c r="AF18" i="15"/>
  <c r="BE18" i="15" s="1"/>
  <c r="AE18" i="15"/>
  <c r="BD18" i="15" s="1"/>
  <c r="AD18" i="15"/>
  <c r="BC18" i="15" s="1"/>
  <c r="AC18" i="15"/>
  <c r="BB18" i="15" s="1"/>
  <c r="AZ17" i="15"/>
  <c r="BY17" i="15" s="1"/>
  <c r="AY17" i="15"/>
  <c r="BX17" i="15" s="1"/>
  <c r="AX17" i="15"/>
  <c r="BW17" i="15" s="1"/>
  <c r="AW17" i="15"/>
  <c r="BV17" i="15" s="1"/>
  <c r="AU17" i="15"/>
  <c r="BT17" i="15" s="1"/>
  <c r="AT17" i="15"/>
  <c r="BS17" i="15" s="1"/>
  <c r="AS17" i="15"/>
  <c r="BR17" i="15" s="1"/>
  <c r="AR17" i="15"/>
  <c r="BQ17" i="15" s="1"/>
  <c r="AP17" i="15"/>
  <c r="BO17" i="15" s="1"/>
  <c r="AO17" i="15"/>
  <c r="BN17" i="15" s="1"/>
  <c r="AN17" i="15"/>
  <c r="BM17" i="15" s="1"/>
  <c r="AM17" i="15"/>
  <c r="BL17" i="15" s="1"/>
  <c r="AK17" i="15"/>
  <c r="BJ17" i="15" s="1"/>
  <c r="AJ17" i="15"/>
  <c r="BI17" i="15" s="1"/>
  <c r="AI17" i="15"/>
  <c r="BH17" i="15" s="1"/>
  <c r="AH17" i="15"/>
  <c r="BG17" i="15" s="1"/>
  <c r="AF17" i="15"/>
  <c r="BE17" i="15" s="1"/>
  <c r="AE17" i="15"/>
  <c r="BD17" i="15" s="1"/>
  <c r="AD17" i="15"/>
  <c r="BC17" i="15" s="1"/>
  <c r="AC17" i="15"/>
  <c r="BB17" i="15" s="1"/>
  <c r="AZ16" i="15"/>
  <c r="BY16" i="15" s="1"/>
  <c r="AY16" i="15"/>
  <c r="BX16" i="15" s="1"/>
  <c r="AX16" i="15"/>
  <c r="BW16" i="15" s="1"/>
  <c r="AW16" i="15"/>
  <c r="BV16" i="15" s="1"/>
  <c r="AU16" i="15"/>
  <c r="BT16" i="15" s="1"/>
  <c r="AT16" i="15"/>
  <c r="BS16" i="15" s="1"/>
  <c r="AS16" i="15"/>
  <c r="BR16" i="15" s="1"/>
  <c r="AR16" i="15"/>
  <c r="BQ16" i="15" s="1"/>
  <c r="AP16" i="15"/>
  <c r="BO16" i="15" s="1"/>
  <c r="AO16" i="15"/>
  <c r="BN16" i="15" s="1"/>
  <c r="AN16" i="15"/>
  <c r="BM16" i="15" s="1"/>
  <c r="AM16" i="15"/>
  <c r="BL16" i="15" s="1"/>
  <c r="AK16" i="15"/>
  <c r="BJ16" i="15" s="1"/>
  <c r="AJ16" i="15"/>
  <c r="BI16" i="15" s="1"/>
  <c r="AI16" i="15"/>
  <c r="BH16" i="15" s="1"/>
  <c r="AH16" i="15"/>
  <c r="BG16" i="15" s="1"/>
  <c r="AF16" i="15"/>
  <c r="BE16" i="15" s="1"/>
  <c r="AE16" i="15"/>
  <c r="BD16" i="15" s="1"/>
  <c r="AD16" i="15"/>
  <c r="BC16" i="15" s="1"/>
  <c r="AC16" i="15"/>
  <c r="BB16" i="15" s="1"/>
  <c r="AZ15" i="15"/>
  <c r="BY15" i="15" s="1"/>
  <c r="AY15" i="15"/>
  <c r="BX15" i="15" s="1"/>
  <c r="AX15" i="15"/>
  <c r="BW15" i="15" s="1"/>
  <c r="AW15" i="15"/>
  <c r="BV15" i="15" s="1"/>
  <c r="AU15" i="15"/>
  <c r="BT15" i="15" s="1"/>
  <c r="AT15" i="15"/>
  <c r="BS15" i="15" s="1"/>
  <c r="AS15" i="15"/>
  <c r="BR15" i="15" s="1"/>
  <c r="AR15" i="15"/>
  <c r="BQ15" i="15" s="1"/>
  <c r="AP15" i="15"/>
  <c r="BO15" i="15" s="1"/>
  <c r="AO15" i="15"/>
  <c r="BN15" i="15" s="1"/>
  <c r="AN15" i="15"/>
  <c r="BM15" i="15" s="1"/>
  <c r="AM15" i="15"/>
  <c r="BL15" i="15" s="1"/>
  <c r="AK15" i="15"/>
  <c r="BJ15" i="15" s="1"/>
  <c r="AJ15" i="15"/>
  <c r="BI15" i="15" s="1"/>
  <c r="AI15" i="15"/>
  <c r="BH15" i="15" s="1"/>
  <c r="AH15" i="15"/>
  <c r="BG15" i="15" s="1"/>
  <c r="AF15" i="15"/>
  <c r="BE15" i="15" s="1"/>
  <c r="AE15" i="15"/>
  <c r="BD15" i="15" s="1"/>
  <c r="AD15" i="15"/>
  <c r="BC15" i="15" s="1"/>
  <c r="AC15" i="15"/>
  <c r="BB15" i="15" s="1"/>
  <c r="AZ12" i="15"/>
  <c r="BY12" i="15" s="1"/>
  <c r="AY12" i="15"/>
  <c r="BX12" i="15" s="1"/>
  <c r="AX12" i="15"/>
  <c r="BW12" i="15" s="1"/>
  <c r="AW12" i="15"/>
  <c r="BV12" i="15" s="1"/>
  <c r="AU12" i="15"/>
  <c r="BT12" i="15" s="1"/>
  <c r="AT12" i="15"/>
  <c r="BS12" i="15" s="1"/>
  <c r="AS12" i="15"/>
  <c r="BR12" i="15" s="1"/>
  <c r="AR12" i="15"/>
  <c r="BQ12" i="15" s="1"/>
  <c r="AP12" i="15"/>
  <c r="BO12" i="15" s="1"/>
  <c r="AO12" i="15"/>
  <c r="BN12" i="15" s="1"/>
  <c r="AN12" i="15"/>
  <c r="BM12" i="15" s="1"/>
  <c r="AM12" i="15"/>
  <c r="BL12" i="15" s="1"/>
  <c r="AK12" i="15"/>
  <c r="BJ12" i="15" s="1"/>
  <c r="AJ12" i="15"/>
  <c r="BI12" i="15" s="1"/>
  <c r="AI12" i="15"/>
  <c r="BH12" i="15" s="1"/>
  <c r="AH12" i="15"/>
  <c r="BG12" i="15" s="1"/>
  <c r="AF12" i="15"/>
  <c r="BE12" i="15" s="1"/>
  <c r="AE12" i="15"/>
  <c r="BD12" i="15" s="1"/>
  <c r="AD12" i="15"/>
  <c r="BC12" i="15" s="1"/>
  <c r="AC12" i="15"/>
  <c r="BB12" i="15" s="1"/>
  <c r="AZ11" i="15"/>
  <c r="BY11" i="15" s="1"/>
  <c r="AY11" i="15"/>
  <c r="BX11" i="15" s="1"/>
  <c r="AX11" i="15"/>
  <c r="BW11" i="15" s="1"/>
  <c r="AW11" i="15"/>
  <c r="BV11" i="15" s="1"/>
  <c r="AU11" i="15"/>
  <c r="BT11" i="15" s="1"/>
  <c r="AT11" i="15"/>
  <c r="BS11" i="15" s="1"/>
  <c r="AS11" i="15"/>
  <c r="BR11" i="15" s="1"/>
  <c r="AR11" i="15"/>
  <c r="BQ11" i="15" s="1"/>
  <c r="AP11" i="15"/>
  <c r="BO11" i="15" s="1"/>
  <c r="AO11" i="15"/>
  <c r="BN11" i="15" s="1"/>
  <c r="AN11" i="15"/>
  <c r="BM11" i="15" s="1"/>
  <c r="AM11" i="15"/>
  <c r="BL11" i="15" s="1"/>
  <c r="AK11" i="15"/>
  <c r="BJ11" i="15" s="1"/>
  <c r="AJ11" i="15"/>
  <c r="BI11" i="15" s="1"/>
  <c r="AI11" i="15"/>
  <c r="BH11" i="15" s="1"/>
  <c r="AH11" i="15"/>
  <c r="BG11" i="15" s="1"/>
  <c r="AF11" i="15"/>
  <c r="BE11" i="15" s="1"/>
  <c r="AE11" i="15"/>
  <c r="BD11" i="15" s="1"/>
  <c r="AD11" i="15"/>
  <c r="BC11" i="15" s="1"/>
  <c r="AC11" i="15"/>
  <c r="BB11" i="15" s="1"/>
  <c r="AZ10" i="15"/>
  <c r="BY10" i="15" s="1"/>
  <c r="AY10" i="15"/>
  <c r="BX10" i="15" s="1"/>
  <c r="AX10" i="15"/>
  <c r="BW10" i="15" s="1"/>
  <c r="AW10" i="15"/>
  <c r="BV10" i="15" s="1"/>
  <c r="AU10" i="15"/>
  <c r="BT10" i="15" s="1"/>
  <c r="AT10" i="15"/>
  <c r="BS10" i="15" s="1"/>
  <c r="AS10" i="15"/>
  <c r="BR10" i="15" s="1"/>
  <c r="AR10" i="15"/>
  <c r="BQ10" i="15" s="1"/>
  <c r="AP10" i="15"/>
  <c r="BO10" i="15" s="1"/>
  <c r="AO10" i="15"/>
  <c r="BN10" i="15" s="1"/>
  <c r="AN10" i="15"/>
  <c r="BM10" i="15" s="1"/>
  <c r="AM10" i="15"/>
  <c r="BL10" i="15" s="1"/>
  <c r="AK10" i="15"/>
  <c r="BJ10" i="15" s="1"/>
  <c r="AJ10" i="15"/>
  <c r="BI10" i="15" s="1"/>
  <c r="AI10" i="15"/>
  <c r="BH10" i="15" s="1"/>
  <c r="AH10" i="15"/>
  <c r="BG10" i="15" s="1"/>
  <c r="AF10" i="15"/>
  <c r="BE10" i="15" s="1"/>
  <c r="AE10" i="15"/>
  <c r="BD10" i="15" s="1"/>
  <c r="AD10" i="15"/>
  <c r="BC10" i="15" s="1"/>
  <c r="AC10" i="15"/>
  <c r="BB10" i="15" s="1"/>
  <c r="AZ9" i="15"/>
  <c r="BY9" i="15" s="1"/>
  <c r="AY9" i="15"/>
  <c r="BX9" i="15" s="1"/>
  <c r="AX9" i="15"/>
  <c r="BW9" i="15" s="1"/>
  <c r="AW9" i="15"/>
  <c r="BV9" i="15" s="1"/>
  <c r="AU9" i="15"/>
  <c r="BT9" i="15" s="1"/>
  <c r="AT9" i="15"/>
  <c r="BS9" i="15" s="1"/>
  <c r="AS9" i="15"/>
  <c r="BR9" i="15" s="1"/>
  <c r="AR9" i="15"/>
  <c r="BQ9" i="15" s="1"/>
  <c r="AP9" i="15"/>
  <c r="BO9" i="15" s="1"/>
  <c r="AO9" i="15"/>
  <c r="BN9" i="15" s="1"/>
  <c r="AN9" i="15"/>
  <c r="BM9" i="15" s="1"/>
  <c r="AM9" i="15"/>
  <c r="BL9" i="15" s="1"/>
  <c r="AK9" i="15"/>
  <c r="BJ9" i="15" s="1"/>
  <c r="AJ9" i="15"/>
  <c r="BI9" i="15" s="1"/>
  <c r="AI9" i="15"/>
  <c r="BH9" i="15" s="1"/>
  <c r="AH9" i="15"/>
  <c r="BG9" i="15" s="1"/>
  <c r="AF9" i="15"/>
  <c r="BE9" i="15" s="1"/>
  <c r="AE9" i="15"/>
  <c r="BD9" i="15" s="1"/>
  <c r="AD9" i="15"/>
  <c r="BC9" i="15" s="1"/>
  <c r="AC9" i="15"/>
  <c r="BB9" i="15" s="1"/>
  <c r="AZ8" i="15"/>
  <c r="BY8" i="15" s="1"/>
  <c r="AY8" i="15"/>
  <c r="BX8" i="15" s="1"/>
  <c r="AX8" i="15"/>
  <c r="BW8" i="15" s="1"/>
  <c r="AW8" i="15"/>
  <c r="BV8" i="15" s="1"/>
  <c r="AU8" i="15"/>
  <c r="BT8" i="15" s="1"/>
  <c r="AT8" i="15"/>
  <c r="BS8" i="15" s="1"/>
  <c r="AS8" i="15"/>
  <c r="BR8" i="15" s="1"/>
  <c r="AR8" i="15"/>
  <c r="BQ8" i="15" s="1"/>
  <c r="AP8" i="15"/>
  <c r="BO8" i="15" s="1"/>
  <c r="AO8" i="15"/>
  <c r="BN8" i="15" s="1"/>
  <c r="AN8" i="15"/>
  <c r="BM8" i="15" s="1"/>
  <c r="AM8" i="15"/>
  <c r="BL8" i="15" s="1"/>
  <c r="AK8" i="15"/>
  <c r="BJ8" i="15" s="1"/>
  <c r="AJ8" i="15"/>
  <c r="BI8" i="15" s="1"/>
  <c r="AI8" i="15"/>
  <c r="BH8" i="15" s="1"/>
  <c r="AH8" i="15"/>
  <c r="BG8" i="15" s="1"/>
  <c r="AF8" i="15"/>
  <c r="BE8" i="15" s="1"/>
  <c r="AE8" i="15"/>
  <c r="BD8" i="15" s="1"/>
  <c r="AD8" i="15"/>
  <c r="BC8" i="15" s="1"/>
  <c r="AC8" i="15"/>
  <c r="BB8" i="15" s="1"/>
  <c r="AZ7" i="15"/>
  <c r="BY7" i="15" s="1"/>
  <c r="AY7" i="15"/>
  <c r="BX7" i="15" s="1"/>
  <c r="AX7" i="15"/>
  <c r="BW7" i="15" s="1"/>
  <c r="AW7" i="15"/>
  <c r="BV7" i="15" s="1"/>
  <c r="AU7" i="15"/>
  <c r="BT7" i="15" s="1"/>
  <c r="AT7" i="15"/>
  <c r="BS7" i="15" s="1"/>
  <c r="AS7" i="15"/>
  <c r="BR7" i="15" s="1"/>
  <c r="AR7" i="15"/>
  <c r="BQ7" i="15" s="1"/>
  <c r="AP7" i="15"/>
  <c r="BO7" i="15" s="1"/>
  <c r="AO7" i="15"/>
  <c r="BN7" i="15" s="1"/>
  <c r="AN7" i="15"/>
  <c r="BM7" i="15" s="1"/>
  <c r="AM7" i="15"/>
  <c r="BL7" i="15" s="1"/>
  <c r="AK7" i="15"/>
  <c r="BJ7" i="15" s="1"/>
  <c r="AJ7" i="15"/>
  <c r="BI7" i="15" s="1"/>
  <c r="AI7" i="15"/>
  <c r="BH7" i="15" s="1"/>
  <c r="AH7" i="15"/>
  <c r="BG7" i="15" s="1"/>
  <c r="AF7" i="15"/>
  <c r="BE7" i="15" s="1"/>
  <c r="AE7" i="15"/>
  <c r="BD7" i="15" s="1"/>
  <c r="AD7" i="15"/>
  <c r="BC7" i="15" s="1"/>
  <c r="AC7" i="15"/>
  <c r="BB7" i="15" s="1"/>
  <c r="AZ6" i="15"/>
  <c r="BY6" i="15" s="1"/>
  <c r="AY6" i="15"/>
  <c r="BX6" i="15" s="1"/>
  <c r="AX6" i="15"/>
  <c r="BW6" i="15" s="1"/>
  <c r="AW6" i="15"/>
  <c r="BV6" i="15" s="1"/>
  <c r="AU6" i="15"/>
  <c r="BT6" i="15" s="1"/>
  <c r="AT6" i="15"/>
  <c r="BS6" i="15" s="1"/>
  <c r="AS6" i="15"/>
  <c r="BR6" i="15" s="1"/>
  <c r="AR6" i="15"/>
  <c r="BQ6" i="15" s="1"/>
  <c r="AP6" i="15"/>
  <c r="BO6" i="15" s="1"/>
  <c r="AO6" i="15"/>
  <c r="BN6" i="15" s="1"/>
  <c r="AN6" i="15"/>
  <c r="BM6" i="15" s="1"/>
  <c r="AM6" i="15"/>
  <c r="BL6" i="15" s="1"/>
  <c r="AK6" i="15"/>
  <c r="BJ6" i="15" s="1"/>
  <c r="AJ6" i="15"/>
  <c r="BI6" i="15" s="1"/>
  <c r="AI6" i="15"/>
  <c r="BH6" i="15" s="1"/>
  <c r="AH6" i="15"/>
  <c r="BG6" i="15" s="1"/>
  <c r="AF6" i="15"/>
  <c r="BE6" i="15" s="1"/>
  <c r="AE6" i="15"/>
  <c r="BD6" i="15" s="1"/>
  <c r="AD6" i="15"/>
  <c r="BC6" i="15" s="1"/>
  <c r="AC6" i="15"/>
  <c r="BB6" i="15" s="1"/>
  <c r="AZ21" i="14"/>
  <c r="BY21" i="14" s="1"/>
  <c r="AY21" i="14"/>
  <c r="BX21" i="14" s="1"/>
  <c r="AX21" i="14"/>
  <c r="BW21" i="14" s="1"/>
  <c r="AW21" i="14"/>
  <c r="BV21" i="14" s="1"/>
  <c r="AU21" i="14"/>
  <c r="BT21" i="14" s="1"/>
  <c r="AT21" i="14"/>
  <c r="BS21" i="14" s="1"/>
  <c r="AS21" i="14"/>
  <c r="BR21" i="14" s="1"/>
  <c r="AR21" i="14"/>
  <c r="BQ21" i="14" s="1"/>
  <c r="AP21" i="14"/>
  <c r="BO21" i="14" s="1"/>
  <c r="AO21" i="14"/>
  <c r="BN21" i="14" s="1"/>
  <c r="AN21" i="14"/>
  <c r="BM21" i="14" s="1"/>
  <c r="AM21" i="14"/>
  <c r="BL21" i="14" s="1"/>
  <c r="AK21" i="14"/>
  <c r="BJ21" i="14" s="1"/>
  <c r="AJ21" i="14"/>
  <c r="BI21" i="14" s="1"/>
  <c r="AI21" i="14"/>
  <c r="BH21" i="14" s="1"/>
  <c r="AH21" i="14"/>
  <c r="BG21" i="14" s="1"/>
  <c r="AF21" i="14"/>
  <c r="BE21" i="14" s="1"/>
  <c r="AE21" i="14"/>
  <c r="BD21" i="14" s="1"/>
  <c r="AD21" i="14"/>
  <c r="BC21" i="14" s="1"/>
  <c r="AC21" i="14"/>
  <c r="BB21" i="14" s="1"/>
  <c r="AZ20" i="14"/>
  <c r="BY20" i="14" s="1"/>
  <c r="AY20" i="14"/>
  <c r="BX20" i="14" s="1"/>
  <c r="AX20" i="14"/>
  <c r="BW20" i="14" s="1"/>
  <c r="AW20" i="14"/>
  <c r="BV20" i="14" s="1"/>
  <c r="AU20" i="14"/>
  <c r="BT20" i="14" s="1"/>
  <c r="AT20" i="14"/>
  <c r="BS20" i="14" s="1"/>
  <c r="AS20" i="14"/>
  <c r="BR20" i="14" s="1"/>
  <c r="AR20" i="14"/>
  <c r="BQ20" i="14" s="1"/>
  <c r="AP20" i="14"/>
  <c r="BO20" i="14" s="1"/>
  <c r="AO20" i="14"/>
  <c r="BN20" i="14" s="1"/>
  <c r="AN20" i="14"/>
  <c r="BM20" i="14" s="1"/>
  <c r="AM20" i="14"/>
  <c r="BL20" i="14" s="1"/>
  <c r="AK20" i="14"/>
  <c r="BJ20" i="14" s="1"/>
  <c r="AJ20" i="14"/>
  <c r="BI20" i="14" s="1"/>
  <c r="AI20" i="14"/>
  <c r="BH20" i="14" s="1"/>
  <c r="AH20" i="14"/>
  <c r="BG20" i="14" s="1"/>
  <c r="AF20" i="14"/>
  <c r="BE20" i="14" s="1"/>
  <c r="AE20" i="14"/>
  <c r="BD20" i="14" s="1"/>
  <c r="AD20" i="14"/>
  <c r="BC20" i="14" s="1"/>
  <c r="AC20" i="14"/>
  <c r="BB20" i="14" s="1"/>
  <c r="AZ19" i="14"/>
  <c r="BY19" i="14" s="1"/>
  <c r="AY19" i="14"/>
  <c r="BX19" i="14" s="1"/>
  <c r="AX19" i="14"/>
  <c r="BW19" i="14" s="1"/>
  <c r="AW19" i="14"/>
  <c r="BV19" i="14" s="1"/>
  <c r="AU19" i="14"/>
  <c r="BT19" i="14" s="1"/>
  <c r="AT19" i="14"/>
  <c r="BS19" i="14" s="1"/>
  <c r="AS19" i="14"/>
  <c r="BR19" i="14" s="1"/>
  <c r="AR19" i="14"/>
  <c r="BQ19" i="14" s="1"/>
  <c r="AP19" i="14"/>
  <c r="BO19" i="14" s="1"/>
  <c r="AO19" i="14"/>
  <c r="BN19" i="14" s="1"/>
  <c r="AN19" i="14"/>
  <c r="BM19" i="14" s="1"/>
  <c r="AM19" i="14"/>
  <c r="BL19" i="14" s="1"/>
  <c r="AK19" i="14"/>
  <c r="BJ19" i="14" s="1"/>
  <c r="AJ19" i="14"/>
  <c r="BI19" i="14" s="1"/>
  <c r="AI19" i="14"/>
  <c r="BH19" i="14" s="1"/>
  <c r="AH19" i="14"/>
  <c r="BG19" i="14" s="1"/>
  <c r="AF19" i="14"/>
  <c r="BE19" i="14" s="1"/>
  <c r="AE19" i="14"/>
  <c r="BD19" i="14" s="1"/>
  <c r="AD19" i="14"/>
  <c r="BC19" i="14" s="1"/>
  <c r="AC19" i="14"/>
  <c r="BB19" i="14" s="1"/>
  <c r="AZ18" i="14"/>
  <c r="BY18" i="14" s="1"/>
  <c r="AY18" i="14"/>
  <c r="BX18" i="14" s="1"/>
  <c r="AX18" i="14"/>
  <c r="BW18" i="14" s="1"/>
  <c r="AW18" i="14"/>
  <c r="BV18" i="14" s="1"/>
  <c r="AU18" i="14"/>
  <c r="BT18" i="14" s="1"/>
  <c r="AT18" i="14"/>
  <c r="BS18" i="14" s="1"/>
  <c r="AS18" i="14"/>
  <c r="BR18" i="14" s="1"/>
  <c r="AR18" i="14"/>
  <c r="BQ18" i="14" s="1"/>
  <c r="AP18" i="14"/>
  <c r="BO18" i="14" s="1"/>
  <c r="AO18" i="14"/>
  <c r="BN18" i="14" s="1"/>
  <c r="AN18" i="14"/>
  <c r="BM18" i="14" s="1"/>
  <c r="AM18" i="14"/>
  <c r="BL18" i="14" s="1"/>
  <c r="AK18" i="14"/>
  <c r="BJ18" i="14" s="1"/>
  <c r="AJ18" i="14"/>
  <c r="BI18" i="14" s="1"/>
  <c r="AI18" i="14"/>
  <c r="BH18" i="14" s="1"/>
  <c r="AH18" i="14"/>
  <c r="BG18" i="14" s="1"/>
  <c r="AF18" i="14"/>
  <c r="BE18" i="14" s="1"/>
  <c r="AE18" i="14"/>
  <c r="BD18" i="14" s="1"/>
  <c r="AD18" i="14"/>
  <c r="BC18" i="14" s="1"/>
  <c r="AC18" i="14"/>
  <c r="BB18" i="14" s="1"/>
  <c r="AZ17" i="14"/>
  <c r="BY17" i="14" s="1"/>
  <c r="AY17" i="14"/>
  <c r="BX17" i="14" s="1"/>
  <c r="AX17" i="14"/>
  <c r="BW17" i="14" s="1"/>
  <c r="AW17" i="14"/>
  <c r="BV17" i="14" s="1"/>
  <c r="AU17" i="14"/>
  <c r="BT17" i="14" s="1"/>
  <c r="AT17" i="14"/>
  <c r="BS17" i="14" s="1"/>
  <c r="AS17" i="14"/>
  <c r="BR17" i="14" s="1"/>
  <c r="AR17" i="14"/>
  <c r="BQ17" i="14" s="1"/>
  <c r="AP17" i="14"/>
  <c r="BO17" i="14" s="1"/>
  <c r="AO17" i="14"/>
  <c r="BN17" i="14" s="1"/>
  <c r="AN17" i="14"/>
  <c r="BM17" i="14" s="1"/>
  <c r="AM17" i="14"/>
  <c r="BL17" i="14" s="1"/>
  <c r="AK17" i="14"/>
  <c r="BJ17" i="14" s="1"/>
  <c r="AJ17" i="14"/>
  <c r="BI17" i="14" s="1"/>
  <c r="AI17" i="14"/>
  <c r="BH17" i="14" s="1"/>
  <c r="AH17" i="14"/>
  <c r="BG17" i="14" s="1"/>
  <c r="AF17" i="14"/>
  <c r="BE17" i="14" s="1"/>
  <c r="AE17" i="14"/>
  <c r="BD17" i="14" s="1"/>
  <c r="AD17" i="14"/>
  <c r="BC17" i="14" s="1"/>
  <c r="AC17" i="14"/>
  <c r="BB17" i="14" s="1"/>
  <c r="AZ16" i="14"/>
  <c r="BY16" i="14" s="1"/>
  <c r="AY16" i="14"/>
  <c r="BX16" i="14" s="1"/>
  <c r="AX16" i="14"/>
  <c r="BW16" i="14" s="1"/>
  <c r="AW16" i="14"/>
  <c r="BV16" i="14" s="1"/>
  <c r="AU16" i="14"/>
  <c r="BT16" i="14" s="1"/>
  <c r="AT16" i="14"/>
  <c r="BS16" i="14" s="1"/>
  <c r="AS16" i="14"/>
  <c r="BR16" i="14" s="1"/>
  <c r="AR16" i="14"/>
  <c r="BQ16" i="14" s="1"/>
  <c r="AP16" i="14"/>
  <c r="BO16" i="14" s="1"/>
  <c r="AO16" i="14"/>
  <c r="BN16" i="14" s="1"/>
  <c r="AN16" i="14"/>
  <c r="BM16" i="14" s="1"/>
  <c r="AM16" i="14"/>
  <c r="BL16" i="14" s="1"/>
  <c r="AK16" i="14"/>
  <c r="BJ16" i="14" s="1"/>
  <c r="AJ16" i="14"/>
  <c r="BI16" i="14" s="1"/>
  <c r="AI16" i="14"/>
  <c r="BH16" i="14" s="1"/>
  <c r="AH16" i="14"/>
  <c r="BG16" i="14" s="1"/>
  <c r="AF16" i="14"/>
  <c r="BE16" i="14" s="1"/>
  <c r="AE16" i="14"/>
  <c r="BD16" i="14" s="1"/>
  <c r="AD16" i="14"/>
  <c r="BC16" i="14" s="1"/>
  <c r="AC16" i="14"/>
  <c r="BB16" i="14" s="1"/>
  <c r="AZ15" i="14"/>
  <c r="BY15" i="14" s="1"/>
  <c r="AY15" i="14"/>
  <c r="BX15" i="14" s="1"/>
  <c r="AX15" i="14"/>
  <c r="BW15" i="14" s="1"/>
  <c r="AW15" i="14"/>
  <c r="BV15" i="14" s="1"/>
  <c r="AU15" i="14"/>
  <c r="BT15" i="14" s="1"/>
  <c r="AT15" i="14"/>
  <c r="BS15" i="14" s="1"/>
  <c r="AS15" i="14"/>
  <c r="BR15" i="14" s="1"/>
  <c r="AR15" i="14"/>
  <c r="BQ15" i="14" s="1"/>
  <c r="AP15" i="14"/>
  <c r="BO15" i="14" s="1"/>
  <c r="AO15" i="14"/>
  <c r="BN15" i="14" s="1"/>
  <c r="AN15" i="14"/>
  <c r="BM15" i="14" s="1"/>
  <c r="AM15" i="14"/>
  <c r="BL15" i="14" s="1"/>
  <c r="AK15" i="14"/>
  <c r="BJ15" i="14" s="1"/>
  <c r="AJ15" i="14"/>
  <c r="BI15" i="14" s="1"/>
  <c r="AI15" i="14"/>
  <c r="BH15" i="14" s="1"/>
  <c r="AH15" i="14"/>
  <c r="BG15" i="14" s="1"/>
  <c r="AF15" i="14"/>
  <c r="BE15" i="14" s="1"/>
  <c r="AE15" i="14"/>
  <c r="BD15" i="14" s="1"/>
  <c r="AD15" i="14"/>
  <c r="BC15" i="14" s="1"/>
  <c r="AC15" i="14"/>
  <c r="BB15" i="14" s="1"/>
  <c r="AZ12" i="14"/>
  <c r="BY12" i="14" s="1"/>
  <c r="AY12" i="14"/>
  <c r="BX12" i="14" s="1"/>
  <c r="AX12" i="14"/>
  <c r="BW12" i="14" s="1"/>
  <c r="AW12" i="14"/>
  <c r="BV12" i="14" s="1"/>
  <c r="AU12" i="14"/>
  <c r="BT12" i="14" s="1"/>
  <c r="AT12" i="14"/>
  <c r="BS12" i="14" s="1"/>
  <c r="AS12" i="14"/>
  <c r="BR12" i="14" s="1"/>
  <c r="AR12" i="14"/>
  <c r="BQ12" i="14" s="1"/>
  <c r="AP12" i="14"/>
  <c r="BO12" i="14" s="1"/>
  <c r="AO12" i="14"/>
  <c r="BN12" i="14" s="1"/>
  <c r="AN12" i="14"/>
  <c r="BM12" i="14" s="1"/>
  <c r="AM12" i="14"/>
  <c r="BL12" i="14" s="1"/>
  <c r="AK12" i="14"/>
  <c r="BJ12" i="14" s="1"/>
  <c r="AJ12" i="14"/>
  <c r="BI12" i="14" s="1"/>
  <c r="AI12" i="14"/>
  <c r="BH12" i="14" s="1"/>
  <c r="AH12" i="14"/>
  <c r="BG12" i="14" s="1"/>
  <c r="AF12" i="14"/>
  <c r="BE12" i="14" s="1"/>
  <c r="AE12" i="14"/>
  <c r="BD12" i="14" s="1"/>
  <c r="AD12" i="14"/>
  <c r="BC12" i="14" s="1"/>
  <c r="AC12" i="14"/>
  <c r="BB12" i="14" s="1"/>
  <c r="AZ11" i="14"/>
  <c r="BY11" i="14" s="1"/>
  <c r="AY11" i="14"/>
  <c r="BX11" i="14" s="1"/>
  <c r="AX11" i="14"/>
  <c r="BW11" i="14" s="1"/>
  <c r="AW11" i="14"/>
  <c r="BV11" i="14" s="1"/>
  <c r="AU11" i="14"/>
  <c r="BT11" i="14" s="1"/>
  <c r="AT11" i="14"/>
  <c r="BS11" i="14" s="1"/>
  <c r="AS11" i="14"/>
  <c r="BR11" i="14" s="1"/>
  <c r="AR11" i="14"/>
  <c r="BQ11" i="14" s="1"/>
  <c r="AP11" i="14"/>
  <c r="BO11" i="14" s="1"/>
  <c r="AO11" i="14"/>
  <c r="BN11" i="14" s="1"/>
  <c r="AN11" i="14"/>
  <c r="BM11" i="14" s="1"/>
  <c r="AM11" i="14"/>
  <c r="BL11" i="14" s="1"/>
  <c r="AK11" i="14"/>
  <c r="BJ11" i="14" s="1"/>
  <c r="AJ11" i="14"/>
  <c r="BI11" i="14" s="1"/>
  <c r="AI11" i="14"/>
  <c r="BH11" i="14" s="1"/>
  <c r="AH11" i="14"/>
  <c r="BG11" i="14" s="1"/>
  <c r="AF11" i="14"/>
  <c r="BE11" i="14" s="1"/>
  <c r="AE11" i="14"/>
  <c r="BD11" i="14" s="1"/>
  <c r="AD11" i="14"/>
  <c r="BC11" i="14" s="1"/>
  <c r="AC11" i="14"/>
  <c r="BB11" i="14" s="1"/>
  <c r="AZ10" i="14"/>
  <c r="BY10" i="14" s="1"/>
  <c r="AY10" i="14"/>
  <c r="BX10" i="14" s="1"/>
  <c r="AX10" i="14"/>
  <c r="BW10" i="14" s="1"/>
  <c r="AW10" i="14"/>
  <c r="BV10" i="14" s="1"/>
  <c r="AU10" i="14"/>
  <c r="BT10" i="14" s="1"/>
  <c r="AT10" i="14"/>
  <c r="BS10" i="14" s="1"/>
  <c r="AS10" i="14"/>
  <c r="BR10" i="14" s="1"/>
  <c r="AR10" i="14"/>
  <c r="BQ10" i="14" s="1"/>
  <c r="AP10" i="14"/>
  <c r="BO10" i="14" s="1"/>
  <c r="AO10" i="14"/>
  <c r="BN10" i="14" s="1"/>
  <c r="AN10" i="14"/>
  <c r="BM10" i="14" s="1"/>
  <c r="AM10" i="14"/>
  <c r="BL10" i="14" s="1"/>
  <c r="AK10" i="14"/>
  <c r="BJ10" i="14" s="1"/>
  <c r="AJ10" i="14"/>
  <c r="BI10" i="14" s="1"/>
  <c r="AI10" i="14"/>
  <c r="BH10" i="14" s="1"/>
  <c r="AH10" i="14"/>
  <c r="BG10" i="14" s="1"/>
  <c r="AF10" i="14"/>
  <c r="BE10" i="14" s="1"/>
  <c r="AE10" i="14"/>
  <c r="BD10" i="14" s="1"/>
  <c r="AD10" i="14"/>
  <c r="BC10" i="14" s="1"/>
  <c r="AC10" i="14"/>
  <c r="BB10" i="14" s="1"/>
  <c r="AZ9" i="14"/>
  <c r="BY9" i="14" s="1"/>
  <c r="AY9" i="14"/>
  <c r="BX9" i="14" s="1"/>
  <c r="AX9" i="14"/>
  <c r="BW9" i="14" s="1"/>
  <c r="AW9" i="14"/>
  <c r="BV9" i="14" s="1"/>
  <c r="AU9" i="14"/>
  <c r="BT9" i="14" s="1"/>
  <c r="AT9" i="14"/>
  <c r="BS9" i="14" s="1"/>
  <c r="AS9" i="14"/>
  <c r="BR9" i="14" s="1"/>
  <c r="AR9" i="14"/>
  <c r="BQ9" i="14" s="1"/>
  <c r="AP9" i="14"/>
  <c r="BO9" i="14" s="1"/>
  <c r="AO9" i="14"/>
  <c r="BN9" i="14" s="1"/>
  <c r="AN9" i="14"/>
  <c r="BM9" i="14" s="1"/>
  <c r="AM9" i="14"/>
  <c r="BL9" i="14" s="1"/>
  <c r="AK9" i="14"/>
  <c r="BJ9" i="14" s="1"/>
  <c r="AJ9" i="14"/>
  <c r="BI9" i="14" s="1"/>
  <c r="AI9" i="14"/>
  <c r="BH9" i="14" s="1"/>
  <c r="AH9" i="14"/>
  <c r="BG9" i="14" s="1"/>
  <c r="AF9" i="14"/>
  <c r="BE9" i="14" s="1"/>
  <c r="AE9" i="14"/>
  <c r="BD9" i="14" s="1"/>
  <c r="AD9" i="14"/>
  <c r="BC9" i="14" s="1"/>
  <c r="AC9" i="14"/>
  <c r="BB9" i="14" s="1"/>
  <c r="AZ8" i="14"/>
  <c r="BY8" i="14" s="1"/>
  <c r="AY8" i="14"/>
  <c r="BX8" i="14" s="1"/>
  <c r="AX8" i="14"/>
  <c r="BW8" i="14" s="1"/>
  <c r="AW8" i="14"/>
  <c r="BV8" i="14" s="1"/>
  <c r="AU8" i="14"/>
  <c r="BT8" i="14" s="1"/>
  <c r="AT8" i="14"/>
  <c r="BS8" i="14" s="1"/>
  <c r="AS8" i="14"/>
  <c r="BR8" i="14" s="1"/>
  <c r="AR8" i="14"/>
  <c r="BQ8" i="14" s="1"/>
  <c r="AP8" i="14"/>
  <c r="BO8" i="14" s="1"/>
  <c r="AO8" i="14"/>
  <c r="BN8" i="14" s="1"/>
  <c r="AN8" i="14"/>
  <c r="BM8" i="14" s="1"/>
  <c r="AM8" i="14"/>
  <c r="BL8" i="14" s="1"/>
  <c r="AK8" i="14"/>
  <c r="BJ8" i="14" s="1"/>
  <c r="AJ8" i="14"/>
  <c r="BI8" i="14" s="1"/>
  <c r="AI8" i="14"/>
  <c r="BH8" i="14" s="1"/>
  <c r="AH8" i="14"/>
  <c r="BG8" i="14" s="1"/>
  <c r="AF8" i="14"/>
  <c r="BE8" i="14" s="1"/>
  <c r="AE8" i="14"/>
  <c r="BD8" i="14" s="1"/>
  <c r="AD8" i="14"/>
  <c r="BC8" i="14" s="1"/>
  <c r="AC8" i="14"/>
  <c r="BB8" i="14" s="1"/>
  <c r="AZ7" i="14"/>
  <c r="BY7" i="14" s="1"/>
  <c r="AY7" i="14"/>
  <c r="BX7" i="14" s="1"/>
  <c r="AX7" i="14"/>
  <c r="BW7" i="14" s="1"/>
  <c r="AW7" i="14"/>
  <c r="BV7" i="14" s="1"/>
  <c r="AU7" i="14"/>
  <c r="BT7" i="14" s="1"/>
  <c r="AT7" i="14"/>
  <c r="BS7" i="14" s="1"/>
  <c r="AS7" i="14"/>
  <c r="BR7" i="14" s="1"/>
  <c r="AR7" i="14"/>
  <c r="BQ7" i="14" s="1"/>
  <c r="AP7" i="14"/>
  <c r="BO7" i="14" s="1"/>
  <c r="AO7" i="14"/>
  <c r="BN7" i="14" s="1"/>
  <c r="AN7" i="14"/>
  <c r="BM7" i="14" s="1"/>
  <c r="AM7" i="14"/>
  <c r="BL7" i="14" s="1"/>
  <c r="AK7" i="14"/>
  <c r="BJ7" i="14" s="1"/>
  <c r="AJ7" i="14"/>
  <c r="BI7" i="14" s="1"/>
  <c r="AI7" i="14"/>
  <c r="BH7" i="14" s="1"/>
  <c r="AH7" i="14"/>
  <c r="BG7" i="14" s="1"/>
  <c r="AF7" i="14"/>
  <c r="BE7" i="14" s="1"/>
  <c r="AE7" i="14"/>
  <c r="BD7" i="14" s="1"/>
  <c r="AD7" i="14"/>
  <c r="BC7" i="14" s="1"/>
  <c r="AC7" i="14"/>
  <c r="BB7" i="14" s="1"/>
  <c r="AZ6" i="14"/>
  <c r="BY6" i="14" s="1"/>
  <c r="AY6" i="14"/>
  <c r="BX6" i="14" s="1"/>
  <c r="AX6" i="14"/>
  <c r="BW6" i="14" s="1"/>
  <c r="AW6" i="14"/>
  <c r="BV6" i="14" s="1"/>
  <c r="AU6" i="14"/>
  <c r="BT6" i="14" s="1"/>
  <c r="AT6" i="14"/>
  <c r="BS6" i="14" s="1"/>
  <c r="AS6" i="14"/>
  <c r="BR6" i="14" s="1"/>
  <c r="AR6" i="14"/>
  <c r="BQ6" i="14" s="1"/>
  <c r="AP6" i="14"/>
  <c r="BO6" i="14" s="1"/>
  <c r="AO6" i="14"/>
  <c r="BN6" i="14" s="1"/>
  <c r="AN6" i="14"/>
  <c r="BM6" i="14" s="1"/>
  <c r="AM6" i="14"/>
  <c r="BL6" i="14" s="1"/>
  <c r="AK6" i="14"/>
  <c r="BJ6" i="14" s="1"/>
  <c r="AJ6" i="14"/>
  <c r="BI6" i="14" s="1"/>
  <c r="AI6" i="14"/>
  <c r="BH6" i="14" s="1"/>
  <c r="AH6" i="14"/>
  <c r="BG6" i="14" s="1"/>
  <c r="AF6" i="14"/>
  <c r="BE6" i="14" s="1"/>
  <c r="AE6" i="14"/>
  <c r="BD6" i="14" s="1"/>
  <c r="AD6" i="14"/>
  <c r="BC6" i="14" s="1"/>
  <c r="AC6" i="14"/>
  <c r="BB6" i="14" s="1"/>
  <c r="AZ21" i="13"/>
  <c r="BY21" i="13" s="1"/>
  <c r="AY21" i="13"/>
  <c r="BX21" i="13" s="1"/>
  <c r="AX21" i="13"/>
  <c r="BW21" i="13" s="1"/>
  <c r="AW21" i="13"/>
  <c r="BV21" i="13" s="1"/>
  <c r="AU21" i="13"/>
  <c r="BT21" i="13" s="1"/>
  <c r="AT21" i="13"/>
  <c r="BS21" i="13" s="1"/>
  <c r="AS21" i="13"/>
  <c r="BR21" i="13" s="1"/>
  <c r="AR21" i="13"/>
  <c r="BQ21" i="13" s="1"/>
  <c r="AP21" i="13"/>
  <c r="BO21" i="13" s="1"/>
  <c r="AO21" i="13"/>
  <c r="BN21" i="13" s="1"/>
  <c r="AN21" i="13"/>
  <c r="BM21" i="13" s="1"/>
  <c r="AM21" i="13"/>
  <c r="BL21" i="13" s="1"/>
  <c r="AK21" i="13"/>
  <c r="BJ21" i="13" s="1"/>
  <c r="AJ21" i="13"/>
  <c r="BI21" i="13" s="1"/>
  <c r="AI21" i="13"/>
  <c r="BH21" i="13" s="1"/>
  <c r="AH21" i="13"/>
  <c r="BG21" i="13" s="1"/>
  <c r="AF21" i="13"/>
  <c r="BE21" i="13" s="1"/>
  <c r="AE21" i="13"/>
  <c r="BD21" i="13" s="1"/>
  <c r="AD21" i="13"/>
  <c r="BC21" i="13" s="1"/>
  <c r="AC21" i="13"/>
  <c r="BB21" i="13" s="1"/>
  <c r="AZ20" i="13"/>
  <c r="BY20" i="13" s="1"/>
  <c r="AY20" i="13"/>
  <c r="BX20" i="13" s="1"/>
  <c r="AX20" i="13"/>
  <c r="BW20" i="13" s="1"/>
  <c r="AW20" i="13"/>
  <c r="BV20" i="13" s="1"/>
  <c r="AU20" i="13"/>
  <c r="BT20" i="13" s="1"/>
  <c r="AT20" i="13"/>
  <c r="BS20" i="13" s="1"/>
  <c r="AS20" i="13"/>
  <c r="BR20" i="13" s="1"/>
  <c r="AR20" i="13"/>
  <c r="BQ20" i="13" s="1"/>
  <c r="AP20" i="13"/>
  <c r="BO20" i="13" s="1"/>
  <c r="AO20" i="13"/>
  <c r="BN20" i="13" s="1"/>
  <c r="AN20" i="13"/>
  <c r="BM20" i="13" s="1"/>
  <c r="AM20" i="13"/>
  <c r="BL20" i="13" s="1"/>
  <c r="AK20" i="13"/>
  <c r="BJ20" i="13" s="1"/>
  <c r="AJ20" i="13"/>
  <c r="BI20" i="13" s="1"/>
  <c r="AI20" i="13"/>
  <c r="BH20" i="13" s="1"/>
  <c r="AH20" i="13"/>
  <c r="BG20" i="13" s="1"/>
  <c r="AF20" i="13"/>
  <c r="BE20" i="13" s="1"/>
  <c r="AE20" i="13"/>
  <c r="BD20" i="13" s="1"/>
  <c r="AD20" i="13"/>
  <c r="BC20" i="13" s="1"/>
  <c r="AC20" i="13"/>
  <c r="BB20" i="13" s="1"/>
  <c r="AZ19" i="13"/>
  <c r="BY19" i="13" s="1"/>
  <c r="AY19" i="13"/>
  <c r="BX19" i="13" s="1"/>
  <c r="AX19" i="13"/>
  <c r="BW19" i="13" s="1"/>
  <c r="AW19" i="13"/>
  <c r="BV19" i="13" s="1"/>
  <c r="AU19" i="13"/>
  <c r="BT19" i="13" s="1"/>
  <c r="AT19" i="13"/>
  <c r="BS19" i="13" s="1"/>
  <c r="AS19" i="13"/>
  <c r="BR19" i="13" s="1"/>
  <c r="AR19" i="13"/>
  <c r="BQ19" i="13" s="1"/>
  <c r="AP19" i="13"/>
  <c r="BO19" i="13" s="1"/>
  <c r="AO19" i="13"/>
  <c r="BN19" i="13" s="1"/>
  <c r="AN19" i="13"/>
  <c r="BM19" i="13" s="1"/>
  <c r="AM19" i="13"/>
  <c r="BL19" i="13" s="1"/>
  <c r="AK19" i="13"/>
  <c r="BJ19" i="13" s="1"/>
  <c r="AJ19" i="13"/>
  <c r="BI19" i="13" s="1"/>
  <c r="AI19" i="13"/>
  <c r="BH19" i="13" s="1"/>
  <c r="AH19" i="13"/>
  <c r="BG19" i="13" s="1"/>
  <c r="AF19" i="13"/>
  <c r="BE19" i="13" s="1"/>
  <c r="AE19" i="13"/>
  <c r="BD19" i="13" s="1"/>
  <c r="AD19" i="13"/>
  <c r="BC19" i="13" s="1"/>
  <c r="AC19" i="13"/>
  <c r="BB19" i="13" s="1"/>
  <c r="AZ18" i="13"/>
  <c r="BY18" i="13" s="1"/>
  <c r="AY18" i="13"/>
  <c r="BX18" i="13" s="1"/>
  <c r="AX18" i="13"/>
  <c r="BW18" i="13" s="1"/>
  <c r="AW18" i="13"/>
  <c r="BV18" i="13" s="1"/>
  <c r="AU18" i="13"/>
  <c r="BT18" i="13" s="1"/>
  <c r="AT18" i="13"/>
  <c r="BS18" i="13" s="1"/>
  <c r="AS18" i="13"/>
  <c r="BR18" i="13" s="1"/>
  <c r="AR18" i="13"/>
  <c r="BQ18" i="13" s="1"/>
  <c r="AP18" i="13"/>
  <c r="BO18" i="13" s="1"/>
  <c r="AO18" i="13"/>
  <c r="BN18" i="13" s="1"/>
  <c r="AN18" i="13"/>
  <c r="BM18" i="13" s="1"/>
  <c r="AM18" i="13"/>
  <c r="BL18" i="13" s="1"/>
  <c r="AK18" i="13"/>
  <c r="BJ18" i="13" s="1"/>
  <c r="AJ18" i="13"/>
  <c r="BI18" i="13" s="1"/>
  <c r="AI18" i="13"/>
  <c r="BH18" i="13" s="1"/>
  <c r="AH18" i="13"/>
  <c r="BG18" i="13" s="1"/>
  <c r="AF18" i="13"/>
  <c r="BE18" i="13" s="1"/>
  <c r="AE18" i="13"/>
  <c r="BD18" i="13" s="1"/>
  <c r="AD18" i="13"/>
  <c r="BC18" i="13" s="1"/>
  <c r="AC18" i="13"/>
  <c r="BB18" i="13" s="1"/>
  <c r="AZ17" i="13"/>
  <c r="BY17" i="13" s="1"/>
  <c r="AY17" i="13"/>
  <c r="BX17" i="13" s="1"/>
  <c r="AX17" i="13"/>
  <c r="BW17" i="13" s="1"/>
  <c r="AW17" i="13"/>
  <c r="BV17" i="13" s="1"/>
  <c r="AU17" i="13"/>
  <c r="BT17" i="13" s="1"/>
  <c r="AT17" i="13"/>
  <c r="BS17" i="13" s="1"/>
  <c r="AS17" i="13"/>
  <c r="BR17" i="13" s="1"/>
  <c r="AR17" i="13"/>
  <c r="BQ17" i="13" s="1"/>
  <c r="AP17" i="13"/>
  <c r="BO17" i="13" s="1"/>
  <c r="AO17" i="13"/>
  <c r="BN17" i="13" s="1"/>
  <c r="AN17" i="13"/>
  <c r="BM17" i="13" s="1"/>
  <c r="AM17" i="13"/>
  <c r="BL17" i="13" s="1"/>
  <c r="AK17" i="13"/>
  <c r="BJ17" i="13" s="1"/>
  <c r="AJ17" i="13"/>
  <c r="BI17" i="13" s="1"/>
  <c r="AI17" i="13"/>
  <c r="BH17" i="13" s="1"/>
  <c r="AH17" i="13"/>
  <c r="BG17" i="13" s="1"/>
  <c r="AF17" i="13"/>
  <c r="BE17" i="13" s="1"/>
  <c r="AE17" i="13"/>
  <c r="BD17" i="13" s="1"/>
  <c r="AD17" i="13"/>
  <c r="BC17" i="13" s="1"/>
  <c r="AC17" i="13"/>
  <c r="BB17" i="13" s="1"/>
  <c r="AZ16" i="13"/>
  <c r="BY16" i="13" s="1"/>
  <c r="AY16" i="13"/>
  <c r="BX16" i="13" s="1"/>
  <c r="AX16" i="13"/>
  <c r="BW16" i="13" s="1"/>
  <c r="AW16" i="13"/>
  <c r="BV16" i="13" s="1"/>
  <c r="AU16" i="13"/>
  <c r="BT16" i="13" s="1"/>
  <c r="AT16" i="13"/>
  <c r="BS16" i="13" s="1"/>
  <c r="AS16" i="13"/>
  <c r="BR16" i="13" s="1"/>
  <c r="AR16" i="13"/>
  <c r="BQ16" i="13" s="1"/>
  <c r="AP16" i="13"/>
  <c r="BO16" i="13" s="1"/>
  <c r="AO16" i="13"/>
  <c r="BN16" i="13" s="1"/>
  <c r="AN16" i="13"/>
  <c r="BM16" i="13" s="1"/>
  <c r="AM16" i="13"/>
  <c r="BL16" i="13" s="1"/>
  <c r="AK16" i="13"/>
  <c r="BJ16" i="13" s="1"/>
  <c r="AJ16" i="13"/>
  <c r="BI16" i="13" s="1"/>
  <c r="AI16" i="13"/>
  <c r="BH16" i="13" s="1"/>
  <c r="AH16" i="13"/>
  <c r="BG16" i="13" s="1"/>
  <c r="AF16" i="13"/>
  <c r="BE16" i="13" s="1"/>
  <c r="AE16" i="13"/>
  <c r="BD16" i="13" s="1"/>
  <c r="AD16" i="13"/>
  <c r="BC16" i="13" s="1"/>
  <c r="AC16" i="13"/>
  <c r="BB16" i="13" s="1"/>
  <c r="AZ15" i="13"/>
  <c r="BY15" i="13" s="1"/>
  <c r="AY15" i="13"/>
  <c r="BX15" i="13" s="1"/>
  <c r="AX15" i="13"/>
  <c r="BW15" i="13" s="1"/>
  <c r="AW15" i="13"/>
  <c r="BV15" i="13" s="1"/>
  <c r="AU15" i="13"/>
  <c r="BT15" i="13" s="1"/>
  <c r="AT15" i="13"/>
  <c r="BS15" i="13" s="1"/>
  <c r="AS15" i="13"/>
  <c r="BR15" i="13" s="1"/>
  <c r="AR15" i="13"/>
  <c r="BQ15" i="13" s="1"/>
  <c r="AP15" i="13"/>
  <c r="BO15" i="13" s="1"/>
  <c r="AO15" i="13"/>
  <c r="BN15" i="13" s="1"/>
  <c r="AN15" i="13"/>
  <c r="BM15" i="13" s="1"/>
  <c r="AM15" i="13"/>
  <c r="BL15" i="13" s="1"/>
  <c r="AK15" i="13"/>
  <c r="BJ15" i="13" s="1"/>
  <c r="AJ15" i="13"/>
  <c r="BI15" i="13" s="1"/>
  <c r="AI15" i="13"/>
  <c r="BH15" i="13" s="1"/>
  <c r="AH15" i="13"/>
  <c r="BG15" i="13" s="1"/>
  <c r="AF15" i="13"/>
  <c r="BE15" i="13" s="1"/>
  <c r="AE15" i="13"/>
  <c r="BD15" i="13" s="1"/>
  <c r="AD15" i="13"/>
  <c r="BC15" i="13" s="1"/>
  <c r="AC15" i="13"/>
  <c r="BB15" i="13" s="1"/>
  <c r="AZ12" i="13"/>
  <c r="BY12" i="13" s="1"/>
  <c r="AY12" i="13"/>
  <c r="BX12" i="13" s="1"/>
  <c r="AX12" i="13"/>
  <c r="BW12" i="13" s="1"/>
  <c r="AW12" i="13"/>
  <c r="BV12" i="13" s="1"/>
  <c r="AU12" i="13"/>
  <c r="BT12" i="13" s="1"/>
  <c r="AT12" i="13"/>
  <c r="BS12" i="13" s="1"/>
  <c r="AS12" i="13"/>
  <c r="BR12" i="13" s="1"/>
  <c r="AR12" i="13"/>
  <c r="BQ12" i="13" s="1"/>
  <c r="AP12" i="13"/>
  <c r="BO12" i="13" s="1"/>
  <c r="AO12" i="13"/>
  <c r="BN12" i="13" s="1"/>
  <c r="AN12" i="13"/>
  <c r="BM12" i="13" s="1"/>
  <c r="AM12" i="13"/>
  <c r="BL12" i="13" s="1"/>
  <c r="AK12" i="13"/>
  <c r="BJ12" i="13" s="1"/>
  <c r="AJ12" i="13"/>
  <c r="BI12" i="13" s="1"/>
  <c r="AI12" i="13"/>
  <c r="BH12" i="13" s="1"/>
  <c r="AH12" i="13"/>
  <c r="BG12" i="13" s="1"/>
  <c r="AF12" i="13"/>
  <c r="BE12" i="13" s="1"/>
  <c r="AE12" i="13"/>
  <c r="BD12" i="13" s="1"/>
  <c r="AD12" i="13"/>
  <c r="BC12" i="13" s="1"/>
  <c r="AC12" i="13"/>
  <c r="BB12" i="13" s="1"/>
  <c r="AZ11" i="13"/>
  <c r="BY11" i="13" s="1"/>
  <c r="AY11" i="13"/>
  <c r="BX11" i="13" s="1"/>
  <c r="AX11" i="13"/>
  <c r="BW11" i="13" s="1"/>
  <c r="AW11" i="13"/>
  <c r="BV11" i="13" s="1"/>
  <c r="AU11" i="13"/>
  <c r="BT11" i="13" s="1"/>
  <c r="AT11" i="13"/>
  <c r="BS11" i="13" s="1"/>
  <c r="AS11" i="13"/>
  <c r="BR11" i="13" s="1"/>
  <c r="AR11" i="13"/>
  <c r="BQ11" i="13" s="1"/>
  <c r="AP11" i="13"/>
  <c r="BO11" i="13" s="1"/>
  <c r="AO11" i="13"/>
  <c r="BN11" i="13" s="1"/>
  <c r="AN11" i="13"/>
  <c r="BM11" i="13" s="1"/>
  <c r="AM11" i="13"/>
  <c r="BL11" i="13" s="1"/>
  <c r="AK11" i="13"/>
  <c r="BJ11" i="13" s="1"/>
  <c r="AJ11" i="13"/>
  <c r="BI11" i="13" s="1"/>
  <c r="AI11" i="13"/>
  <c r="BH11" i="13" s="1"/>
  <c r="AH11" i="13"/>
  <c r="BG11" i="13" s="1"/>
  <c r="AF11" i="13"/>
  <c r="BE11" i="13" s="1"/>
  <c r="AE11" i="13"/>
  <c r="BD11" i="13" s="1"/>
  <c r="AD11" i="13"/>
  <c r="BC11" i="13" s="1"/>
  <c r="AC11" i="13"/>
  <c r="BB11" i="13" s="1"/>
  <c r="AZ10" i="13"/>
  <c r="BY10" i="13" s="1"/>
  <c r="AY10" i="13"/>
  <c r="BX10" i="13" s="1"/>
  <c r="AX10" i="13"/>
  <c r="BW10" i="13" s="1"/>
  <c r="AW10" i="13"/>
  <c r="BV10" i="13" s="1"/>
  <c r="AU10" i="13"/>
  <c r="BT10" i="13" s="1"/>
  <c r="AT10" i="13"/>
  <c r="BS10" i="13" s="1"/>
  <c r="AS10" i="13"/>
  <c r="BR10" i="13" s="1"/>
  <c r="AR10" i="13"/>
  <c r="BQ10" i="13" s="1"/>
  <c r="AP10" i="13"/>
  <c r="BO10" i="13" s="1"/>
  <c r="AO10" i="13"/>
  <c r="BN10" i="13" s="1"/>
  <c r="AN10" i="13"/>
  <c r="BM10" i="13" s="1"/>
  <c r="AM10" i="13"/>
  <c r="BL10" i="13" s="1"/>
  <c r="AK10" i="13"/>
  <c r="BJ10" i="13" s="1"/>
  <c r="AJ10" i="13"/>
  <c r="BI10" i="13" s="1"/>
  <c r="AI10" i="13"/>
  <c r="BH10" i="13" s="1"/>
  <c r="AH10" i="13"/>
  <c r="BG10" i="13" s="1"/>
  <c r="AF10" i="13"/>
  <c r="BE10" i="13" s="1"/>
  <c r="AE10" i="13"/>
  <c r="BD10" i="13" s="1"/>
  <c r="AD10" i="13"/>
  <c r="BC10" i="13" s="1"/>
  <c r="AC10" i="13"/>
  <c r="BB10" i="13" s="1"/>
  <c r="AZ9" i="13"/>
  <c r="BY9" i="13" s="1"/>
  <c r="AY9" i="13"/>
  <c r="BX9" i="13" s="1"/>
  <c r="AX9" i="13"/>
  <c r="BW9" i="13" s="1"/>
  <c r="AW9" i="13"/>
  <c r="BV9" i="13" s="1"/>
  <c r="AU9" i="13"/>
  <c r="BT9" i="13" s="1"/>
  <c r="AT9" i="13"/>
  <c r="BS9" i="13" s="1"/>
  <c r="AS9" i="13"/>
  <c r="BR9" i="13" s="1"/>
  <c r="AR9" i="13"/>
  <c r="BQ9" i="13" s="1"/>
  <c r="AP9" i="13"/>
  <c r="BO9" i="13" s="1"/>
  <c r="AO9" i="13"/>
  <c r="BN9" i="13" s="1"/>
  <c r="AN9" i="13"/>
  <c r="BM9" i="13" s="1"/>
  <c r="AM9" i="13"/>
  <c r="BL9" i="13" s="1"/>
  <c r="AK9" i="13"/>
  <c r="BJ9" i="13" s="1"/>
  <c r="AJ9" i="13"/>
  <c r="BI9" i="13" s="1"/>
  <c r="AI9" i="13"/>
  <c r="BH9" i="13" s="1"/>
  <c r="AH9" i="13"/>
  <c r="BG9" i="13" s="1"/>
  <c r="AF9" i="13"/>
  <c r="BE9" i="13" s="1"/>
  <c r="AE9" i="13"/>
  <c r="BD9" i="13" s="1"/>
  <c r="AD9" i="13"/>
  <c r="BC9" i="13" s="1"/>
  <c r="AC9" i="13"/>
  <c r="BB9" i="13" s="1"/>
  <c r="AZ8" i="13"/>
  <c r="BY8" i="13" s="1"/>
  <c r="AY8" i="13"/>
  <c r="BX8" i="13" s="1"/>
  <c r="AX8" i="13"/>
  <c r="BW8" i="13" s="1"/>
  <c r="AW8" i="13"/>
  <c r="BV8" i="13" s="1"/>
  <c r="AU8" i="13"/>
  <c r="BT8" i="13" s="1"/>
  <c r="AT8" i="13"/>
  <c r="BS8" i="13" s="1"/>
  <c r="AS8" i="13"/>
  <c r="BR8" i="13" s="1"/>
  <c r="AR8" i="13"/>
  <c r="BQ8" i="13" s="1"/>
  <c r="AP8" i="13"/>
  <c r="BO8" i="13" s="1"/>
  <c r="AO8" i="13"/>
  <c r="BN8" i="13" s="1"/>
  <c r="AN8" i="13"/>
  <c r="BM8" i="13" s="1"/>
  <c r="AM8" i="13"/>
  <c r="BL8" i="13" s="1"/>
  <c r="AK8" i="13"/>
  <c r="BJ8" i="13" s="1"/>
  <c r="AJ8" i="13"/>
  <c r="BI8" i="13" s="1"/>
  <c r="AI8" i="13"/>
  <c r="BH8" i="13" s="1"/>
  <c r="AH8" i="13"/>
  <c r="BG8" i="13" s="1"/>
  <c r="AF8" i="13"/>
  <c r="BE8" i="13" s="1"/>
  <c r="AE8" i="13"/>
  <c r="BD8" i="13" s="1"/>
  <c r="AD8" i="13"/>
  <c r="BC8" i="13" s="1"/>
  <c r="AC8" i="13"/>
  <c r="BB8" i="13" s="1"/>
  <c r="AZ7" i="13"/>
  <c r="BY7" i="13" s="1"/>
  <c r="AY7" i="13"/>
  <c r="BX7" i="13" s="1"/>
  <c r="AX7" i="13"/>
  <c r="BW7" i="13" s="1"/>
  <c r="AW7" i="13"/>
  <c r="BV7" i="13" s="1"/>
  <c r="AU7" i="13"/>
  <c r="BT7" i="13" s="1"/>
  <c r="AT7" i="13"/>
  <c r="BS7" i="13" s="1"/>
  <c r="AS7" i="13"/>
  <c r="BR7" i="13" s="1"/>
  <c r="AR7" i="13"/>
  <c r="BQ7" i="13" s="1"/>
  <c r="AP7" i="13"/>
  <c r="BO7" i="13" s="1"/>
  <c r="AO7" i="13"/>
  <c r="BN7" i="13" s="1"/>
  <c r="AN7" i="13"/>
  <c r="BM7" i="13" s="1"/>
  <c r="AM7" i="13"/>
  <c r="BL7" i="13" s="1"/>
  <c r="AK7" i="13"/>
  <c r="BJ7" i="13" s="1"/>
  <c r="AJ7" i="13"/>
  <c r="BI7" i="13" s="1"/>
  <c r="AI7" i="13"/>
  <c r="BH7" i="13" s="1"/>
  <c r="AH7" i="13"/>
  <c r="BG7" i="13" s="1"/>
  <c r="AF7" i="13"/>
  <c r="BE7" i="13" s="1"/>
  <c r="AE7" i="13"/>
  <c r="BD7" i="13" s="1"/>
  <c r="AD7" i="13"/>
  <c r="BC7" i="13" s="1"/>
  <c r="AC7" i="13"/>
  <c r="BB7" i="13" s="1"/>
  <c r="AZ6" i="13"/>
  <c r="BY6" i="13" s="1"/>
  <c r="AY6" i="13"/>
  <c r="BX6" i="13" s="1"/>
  <c r="AX6" i="13"/>
  <c r="BW6" i="13" s="1"/>
  <c r="AW6" i="13"/>
  <c r="BV6" i="13" s="1"/>
  <c r="AU6" i="13"/>
  <c r="BT6" i="13" s="1"/>
  <c r="AT6" i="13"/>
  <c r="BS6" i="13" s="1"/>
  <c r="AS6" i="13"/>
  <c r="BR6" i="13" s="1"/>
  <c r="AR6" i="13"/>
  <c r="BQ6" i="13" s="1"/>
  <c r="AP6" i="13"/>
  <c r="BO6" i="13" s="1"/>
  <c r="AO6" i="13"/>
  <c r="BN6" i="13" s="1"/>
  <c r="AN6" i="13"/>
  <c r="BM6" i="13" s="1"/>
  <c r="AM6" i="13"/>
  <c r="BL6" i="13" s="1"/>
  <c r="AK6" i="13"/>
  <c r="BJ6" i="13" s="1"/>
  <c r="AJ6" i="13"/>
  <c r="BI6" i="13" s="1"/>
  <c r="AI6" i="13"/>
  <c r="BH6" i="13" s="1"/>
  <c r="AH6" i="13"/>
  <c r="BG6" i="13" s="1"/>
  <c r="AF6" i="13"/>
  <c r="BE6" i="13" s="1"/>
  <c r="AE6" i="13"/>
  <c r="BD6" i="13" s="1"/>
  <c r="AD6" i="13"/>
  <c r="BC6" i="13" s="1"/>
  <c r="AC6" i="13"/>
  <c r="BB6" i="13" s="1"/>
  <c r="AZ21" i="12"/>
  <c r="BY21" i="12" s="1"/>
  <c r="AY21" i="12"/>
  <c r="BX21" i="12" s="1"/>
  <c r="AX21" i="12"/>
  <c r="BW21" i="12" s="1"/>
  <c r="AW21" i="12"/>
  <c r="BV21" i="12" s="1"/>
  <c r="AU21" i="12"/>
  <c r="BT21" i="12" s="1"/>
  <c r="AT21" i="12"/>
  <c r="BS21" i="12" s="1"/>
  <c r="AS21" i="12"/>
  <c r="BR21" i="12" s="1"/>
  <c r="AR21" i="12"/>
  <c r="BQ21" i="12" s="1"/>
  <c r="AP21" i="12"/>
  <c r="BO21" i="12" s="1"/>
  <c r="AO21" i="12"/>
  <c r="BN21" i="12" s="1"/>
  <c r="AN21" i="12"/>
  <c r="BM21" i="12" s="1"/>
  <c r="AM21" i="12"/>
  <c r="BL21" i="12" s="1"/>
  <c r="AK21" i="12"/>
  <c r="BJ21" i="12" s="1"/>
  <c r="AJ21" i="12"/>
  <c r="BI21" i="12" s="1"/>
  <c r="AI21" i="12"/>
  <c r="BH21" i="12" s="1"/>
  <c r="AH21" i="12"/>
  <c r="BG21" i="12" s="1"/>
  <c r="AF21" i="12"/>
  <c r="BE21" i="12" s="1"/>
  <c r="AE21" i="12"/>
  <c r="BD21" i="12" s="1"/>
  <c r="AD21" i="12"/>
  <c r="BC21" i="12" s="1"/>
  <c r="AC21" i="12"/>
  <c r="BB21" i="12" s="1"/>
  <c r="AZ20" i="12"/>
  <c r="BY20" i="12" s="1"/>
  <c r="AY20" i="12"/>
  <c r="BX20" i="12" s="1"/>
  <c r="AX20" i="12"/>
  <c r="BW20" i="12" s="1"/>
  <c r="AW20" i="12"/>
  <c r="BV20" i="12" s="1"/>
  <c r="AU20" i="12"/>
  <c r="BT20" i="12" s="1"/>
  <c r="AT20" i="12"/>
  <c r="BS20" i="12" s="1"/>
  <c r="AS20" i="12"/>
  <c r="BR20" i="12" s="1"/>
  <c r="AR20" i="12"/>
  <c r="BQ20" i="12" s="1"/>
  <c r="AP20" i="12"/>
  <c r="BO20" i="12" s="1"/>
  <c r="AO20" i="12"/>
  <c r="BN20" i="12" s="1"/>
  <c r="AN20" i="12"/>
  <c r="BM20" i="12" s="1"/>
  <c r="AM20" i="12"/>
  <c r="BL20" i="12" s="1"/>
  <c r="AK20" i="12"/>
  <c r="BJ20" i="12" s="1"/>
  <c r="AJ20" i="12"/>
  <c r="BI20" i="12" s="1"/>
  <c r="AI20" i="12"/>
  <c r="BH20" i="12" s="1"/>
  <c r="AH20" i="12"/>
  <c r="BG20" i="12" s="1"/>
  <c r="AF20" i="12"/>
  <c r="BE20" i="12" s="1"/>
  <c r="AE20" i="12"/>
  <c r="BD20" i="12" s="1"/>
  <c r="AD20" i="12"/>
  <c r="BC20" i="12" s="1"/>
  <c r="AC20" i="12"/>
  <c r="BB20" i="12" s="1"/>
  <c r="AZ19" i="12"/>
  <c r="BY19" i="12" s="1"/>
  <c r="AY19" i="12"/>
  <c r="BX19" i="12" s="1"/>
  <c r="AX19" i="12"/>
  <c r="BW19" i="12" s="1"/>
  <c r="AW19" i="12"/>
  <c r="BV19" i="12" s="1"/>
  <c r="AU19" i="12"/>
  <c r="BT19" i="12" s="1"/>
  <c r="AT19" i="12"/>
  <c r="BS19" i="12" s="1"/>
  <c r="AS19" i="12"/>
  <c r="BR19" i="12" s="1"/>
  <c r="AR19" i="12"/>
  <c r="BQ19" i="12" s="1"/>
  <c r="AP19" i="12"/>
  <c r="BO19" i="12" s="1"/>
  <c r="AO19" i="12"/>
  <c r="BN19" i="12" s="1"/>
  <c r="AN19" i="12"/>
  <c r="BM19" i="12" s="1"/>
  <c r="AM19" i="12"/>
  <c r="BL19" i="12" s="1"/>
  <c r="AK19" i="12"/>
  <c r="BJ19" i="12" s="1"/>
  <c r="AJ19" i="12"/>
  <c r="BI19" i="12" s="1"/>
  <c r="AI19" i="12"/>
  <c r="BH19" i="12" s="1"/>
  <c r="AH19" i="12"/>
  <c r="BG19" i="12" s="1"/>
  <c r="AF19" i="12"/>
  <c r="BE19" i="12" s="1"/>
  <c r="AE19" i="12"/>
  <c r="BD19" i="12" s="1"/>
  <c r="AD19" i="12"/>
  <c r="BC19" i="12" s="1"/>
  <c r="AC19" i="12"/>
  <c r="BB19" i="12" s="1"/>
  <c r="AZ18" i="12"/>
  <c r="BY18" i="12" s="1"/>
  <c r="AY18" i="12"/>
  <c r="BX18" i="12" s="1"/>
  <c r="AX18" i="12"/>
  <c r="BW18" i="12" s="1"/>
  <c r="AW18" i="12"/>
  <c r="BV18" i="12" s="1"/>
  <c r="AU18" i="12"/>
  <c r="BT18" i="12" s="1"/>
  <c r="AT18" i="12"/>
  <c r="BS18" i="12" s="1"/>
  <c r="AS18" i="12"/>
  <c r="BR18" i="12" s="1"/>
  <c r="AR18" i="12"/>
  <c r="BQ18" i="12" s="1"/>
  <c r="AP18" i="12"/>
  <c r="BO18" i="12" s="1"/>
  <c r="AO18" i="12"/>
  <c r="BN18" i="12" s="1"/>
  <c r="AN18" i="12"/>
  <c r="BM18" i="12" s="1"/>
  <c r="AM18" i="12"/>
  <c r="BL18" i="12" s="1"/>
  <c r="AK18" i="12"/>
  <c r="BJ18" i="12" s="1"/>
  <c r="AJ18" i="12"/>
  <c r="BI18" i="12" s="1"/>
  <c r="AI18" i="12"/>
  <c r="BH18" i="12" s="1"/>
  <c r="AH18" i="12"/>
  <c r="BG18" i="12" s="1"/>
  <c r="AF18" i="12"/>
  <c r="BE18" i="12" s="1"/>
  <c r="AE18" i="12"/>
  <c r="BD18" i="12" s="1"/>
  <c r="AD18" i="12"/>
  <c r="BC18" i="12" s="1"/>
  <c r="AC18" i="12"/>
  <c r="BB18" i="12" s="1"/>
  <c r="AZ17" i="12"/>
  <c r="BY17" i="12" s="1"/>
  <c r="AY17" i="12"/>
  <c r="BX17" i="12" s="1"/>
  <c r="AX17" i="12"/>
  <c r="BW17" i="12" s="1"/>
  <c r="AW17" i="12"/>
  <c r="BV17" i="12" s="1"/>
  <c r="AU17" i="12"/>
  <c r="BT17" i="12" s="1"/>
  <c r="AT17" i="12"/>
  <c r="BS17" i="12" s="1"/>
  <c r="AS17" i="12"/>
  <c r="BR17" i="12" s="1"/>
  <c r="AR17" i="12"/>
  <c r="BQ17" i="12" s="1"/>
  <c r="AP17" i="12"/>
  <c r="BO17" i="12" s="1"/>
  <c r="AO17" i="12"/>
  <c r="BN17" i="12" s="1"/>
  <c r="AN17" i="12"/>
  <c r="BM17" i="12" s="1"/>
  <c r="AM17" i="12"/>
  <c r="BL17" i="12" s="1"/>
  <c r="AK17" i="12"/>
  <c r="BJ17" i="12" s="1"/>
  <c r="AJ17" i="12"/>
  <c r="BI17" i="12" s="1"/>
  <c r="AI17" i="12"/>
  <c r="BH17" i="12" s="1"/>
  <c r="AH17" i="12"/>
  <c r="BG17" i="12" s="1"/>
  <c r="AF17" i="12"/>
  <c r="BE17" i="12" s="1"/>
  <c r="AE17" i="12"/>
  <c r="BD17" i="12" s="1"/>
  <c r="AD17" i="12"/>
  <c r="BC17" i="12" s="1"/>
  <c r="AC17" i="12"/>
  <c r="BB17" i="12" s="1"/>
  <c r="AZ16" i="12"/>
  <c r="BY16" i="12" s="1"/>
  <c r="AY16" i="12"/>
  <c r="BX16" i="12" s="1"/>
  <c r="AX16" i="12"/>
  <c r="BW16" i="12" s="1"/>
  <c r="AW16" i="12"/>
  <c r="BV16" i="12" s="1"/>
  <c r="AU16" i="12"/>
  <c r="BT16" i="12" s="1"/>
  <c r="AT16" i="12"/>
  <c r="BS16" i="12" s="1"/>
  <c r="AS16" i="12"/>
  <c r="BR16" i="12" s="1"/>
  <c r="AR16" i="12"/>
  <c r="BQ16" i="12" s="1"/>
  <c r="AP16" i="12"/>
  <c r="BO16" i="12" s="1"/>
  <c r="AO16" i="12"/>
  <c r="BN16" i="12" s="1"/>
  <c r="AN16" i="12"/>
  <c r="BM16" i="12" s="1"/>
  <c r="AM16" i="12"/>
  <c r="BL16" i="12" s="1"/>
  <c r="AK16" i="12"/>
  <c r="BJ16" i="12" s="1"/>
  <c r="AJ16" i="12"/>
  <c r="BI16" i="12" s="1"/>
  <c r="AI16" i="12"/>
  <c r="BH16" i="12" s="1"/>
  <c r="AH16" i="12"/>
  <c r="BG16" i="12" s="1"/>
  <c r="AF16" i="12"/>
  <c r="BE16" i="12" s="1"/>
  <c r="AE16" i="12"/>
  <c r="BD16" i="12" s="1"/>
  <c r="AD16" i="12"/>
  <c r="BC16" i="12" s="1"/>
  <c r="AC16" i="12"/>
  <c r="BB16" i="12" s="1"/>
  <c r="AZ15" i="12"/>
  <c r="BY15" i="12" s="1"/>
  <c r="AY15" i="12"/>
  <c r="BX15" i="12" s="1"/>
  <c r="AX15" i="12"/>
  <c r="BW15" i="12" s="1"/>
  <c r="AW15" i="12"/>
  <c r="BV15" i="12" s="1"/>
  <c r="AU15" i="12"/>
  <c r="BT15" i="12" s="1"/>
  <c r="AT15" i="12"/>
  <c r="BS15" i="12" s="1"/>
  <c r="AS15" i="12"/>
  <c r="BR15" i="12" s="1"/>
  <c r="AR15" i="12"/>
  <c r="BQ15" i="12" s="1"/>
  <c r="AP15" i="12"/>
  <c r="BO15" i="12" s="1"/>
  <c r="AO15" i="12"/>
  <c r="BN15" i="12" s="1"/>
  <c r="AN15" i="12"/>
  <c r="BM15" i="12" s="1"/>
  <c r="AM15" i="12"/>
  <c r="BL15" i="12" s="1"/>
  <c r="AK15" i="12"/>
  <c r="BJ15" i="12" s="1"/>
  <c r="AJ15" i="12"/>
  <c r="BI15" i="12" s="1"/>
  <c r="AI15" i="12"/>
  <c r="BH15" i="12" s="1"/>
  <c r="AH15" i="12"/>
  <c r="BG15" i="12" s="1"/>
  <c r="AF15" i="12"/>
  <c r="BE15" i="12" s="1"/>
  <c r="AE15" i="12"/>
  <c r="BD15" i="12" s="1"/>
  <c r="AD15" i="12"/>
  <c r="BC15" i="12" s="1"/>
  <c r="AC15" i="12"/>
  <c r="BB15" i="12" s="1"/>
  <c r="AZ12" i="12"/>
  <c r="BY12" i="12" s="1"/>
  <c r="AY12" i="12"/>
  <c r="BX12" i="12" s="1"/>
  <c r="AX12" i="12"/>
  <c r="BW12" i="12" s="1"/>
  <c r="AW12" i="12"/>
  <c r="BV12" i="12" s="1"/>
  <c r="AU12" i="12"/>
  <c r="BT12" i="12" s="1"/>
  <c r="AT12" i="12"/>
  <c r="BS12" i="12" s="1"/>
  <c r="AS12" i="12"/>
  <c r="BR12" i="12" s="1"/>
  <c r="AR12" i="12"/>
  <c r="BQ12" i="12" s="1"/>
  <c r="AP12" i="12"/>
  <c r="BO12" i="12" s="1"/>
  <c r="AO12" i="12"/>
  <c r="BN12" i="12" s="1"/>
  <c r="AN12" i="12"/>
  <c r="BM12" i="12" s="1"/>
  <c r="AM12" i="12"/>
  <c r="BL12" i="12" s="1"/>
  <c r="AK12" i="12"/>
  <c r="BJ12" i="12" s="1"/>
  <c r="AJ12" i="12"/>
  <c r="BI12" i="12" s="1"/>
  <c r="AI12" i="12"/>
  <c r="BH12" i="12" s="1"/>
  <c r="AH12" i="12"/>
  <c r="BG12" i="12" s="1"/>
  <c r="AF12" i="12"/>
  <c r="BE12" i="12" s="1"/>
  <c r="AE12" i="12"/>
  <c r="BD12" i="12" s="1"/>
  <c r="AD12" i="12"/>
  <c r="BC12" i="12" s="1"/>
  <c r="AC12" i="12"/>
  <c r="BB12" i="12" s="1"/>
  <c r="AZ11" i="12"/>
  <c r="BY11" i="12" s="1"/>
  <c r="AY11" i="12"/>
  <c r="BX11" i="12" s="1"/>
  <c r="AX11" i="12"/>
  <c r="BW11" i="12" s="1"/>
  <c r="AW11" i="12"/>
  <c r="BV11" i="12" s="1"/>
  <c r="AU11" i="12"/>
  <c r="BT11" i="12" s="1"/>
  <c r="AT11" i="12"/>
  <c r="BS11" i="12" s="1"/>
  <c r="AS11" i="12"/>
  <c r="BR11" i="12" s="1"/>
  <c r="AR11" i="12"/>
  <c r="BQ11" i="12" s="1"/>
  <c r="AP11" i="12"/>
  <c r="BO11" i="12" s="1"/>
  <c r="AO11" i="12"/>
  <c r="BN11" i="12" s="1"/>
  <c r="AN11" i="12"/>
  <c r="BM11" i="12" s="1"/>
  <c r="AM11" i="12"/>
  <c r="BL11" i="12" s="1"/>
  <c r="AK11" i="12"/>
  <c r="BJ11" i="12" s="1"/>
  <c r="AJ11" i="12"/>
  <c r="BI11" i="12" s="1"/>
  <c r="AI11" i="12"/>
  <c r="BH11" i="12" s="1"/>
  <c r="AH11" i="12"/>
  <c r="BG11" i="12" s="1"/>
  <c r="AF11" i="12"/>
  <c r="BE11" i="12" s="1"/>
  <c r="AE11" i="12"/>
  <c r="BD11" i="12" s="1"/>
  <c r="AD11" i="12"/>
  <c r="BC11" i="12" s="1"/>
  <c r="AC11" i="12"/>
  <c r="BB11" i="12" s="1"/>
  <c r="AZ10" i="12"/>
  <c r="BY10" i="12" s="1"/>
  <c r="AY10" i="12"/>
  <c r="BX10" i="12" s="1"/>
  <c r="AX10" i="12"/>
  <c r="BW10" i="12" s="1"/>
  <c r="AW10" i="12"/>
  <c r="BV10" i="12" s="1"/>
  <c r="AU10" i="12"/>
  <c r="BT10" i="12" s="1"/>
  <c r="AT10" i="12"/>
  <c r="BS10" i="12" s="1"/>
  <c r="AS10" i="12"/>
  <c r="BR10" i="12" s="1"/>
  <c r="AR10" i="12"/>
  <c r="BQ10" i="12" s="1"/>
  <c r="AP10" i="12"/>
  <c r="BO10" i="12" s="1"/>
  <c r="AO10" i="12"/>
  <c r="BN10" i="12" s="1"/>
  <c r="AN10" i="12"/>
  <c r="BM10" i="12" s="1"/>
  <c r="AM10" i="12"/>
  <c r="BL10" i="12" s="1"/>
  <c r="AK10" i="12"/>
  <c r="BJ10" i="12" s="1"/>
  <c r="AJ10" i="12"/>
  <c r="BI10" i="12" s="1"/>
  <c r="AI10" i="12"/>
  <c r="BH10" i="12" s="1"/>
  <c r="AH10" i="12"/>
  <c r="BG10" i="12" s="1"/>
  <c r="AF10" i="12"/>
  <c r="BE10" i="12" s="1"/>
  <c r="AE10" i="12"/>
  <c r="BD10" i="12" s="1"/>
  <c r="AD10" i="12"/>
  <c r="BC10" i="12" s="1"/>
  <c r="AC10" i="12"/>
  <c r="BB10" i="12" s="1"/>
  <c r="AZ9" i="12"/>
  <c r="BY9" i="12" s="1"/>
  <c r="AY9" i="12"/>
  <c r="BX9" i="12" s="1"/>
  <c r="AX9" i="12"/>
  <c r="BW9" i="12" s="1"/>
  <c r="AW9" i="12"/>
  <c r="BV9" i="12" s="1"/>
  <c r="AU9" i="12"/>
  <c r="BT9" i="12" s="1"/>
  <c r="AT9" i="12"/>
  <c r="BS9" i="12" s="1"/>
  <c r="AS9" i="12"/>
  <c r="BR9" i="12" s="1"/>
  <c r="AR9" i="12"/>
  <c r="BQ9" i="12" s="1"/>
  <c r="AP9" i="12"/>
  <c r="BO9" i="12" s="1"/>
  <c r="AO9" i="12"/>
  <c r="BN9" i="12" s="1"/>
  <c r="AN9" i="12"/>
  <c r="BM9" i="12" s="1"/>
  <c r="AM9" i="12"/>
  <c r="BL9" i="12" s="1"/>
  <c r="AK9" i="12"/>
  <c r="BJ9" i="12" s="1"/>
  <c r="AJ9" i="12"/>
  <c r="BI9" i="12" s="1"/>
  <c r="AI9" i="12"/>
  <c r="BH9" i="12" s="1"/>
  <c r="AH9" i="12"/>
  <c r="BG9" i="12" s="1"/>
  <c r="AF9" i="12"/>
  <c r="BE9" i="12" s="1"/>
  <c r="AE9" i="12"/>
  <c r="BD9" i="12" s="1"/>
  <c r="AD9" i="12"/>
  <c r="BC9" i="12" s="1"/>
  <c r="AC9" i="12"/>
  <c r="BB9" i="12" s="1"/>
  <c r="AZ8" i="12"/>
  <c r="BY8" i="12" s="1"/>
  <c r="AY8" i="12"/>
  <c r="BX8" i="12" s="1"/>
  <c r="AX8" i="12"/>
  <c r="BW8" i="12" s="1"/>
  <c r="AW8" i="12"/>
  <c r="BV8" i="12" s="1"/>
  <c r="AU8" i="12"/>
  <c r="BT8" i="12" s="1"/>
  <c r="AT8" i="12"/>
  <c r="BS8" i="12" s="1"/>
  <c r="AS8" i="12"/>
  <c r="BR8" i="12" s="1"/>
  <c r="AR8" i="12"/>
  <c r="BQ8" i="12" s="1"/>
  <c r="AP8" i="12"/>
  <c r="BO8" i="12" s="1"/>
  <c r="AO8" i="12"/>
  <c r="BN8" i="12" s="1"/>
  <c r="AN8" i="12"/>
  <c r="BM8" i="12" s="1"/>
  <c r="AM8" i="12"/>
  <c r="BL8" i="12" s="1"/>
  <c r="AK8" i="12"/>
  <c r="BJ8" i="12" s="1"/>
  <c r="AJ8" i="12"/>
  <c r="BI8" i="12" s="1"/>
  <c r="AI8" i="12"/>
  <c r="BH8" i="12" s="1"/>
  <c r="AH8" i="12"/>
  <c r="BG8" i="12" s="1"/>
  <c r="AF8" i="12"/>
  <c r="BE8" i="12" s="1"/>
  <c r="AE8" i="12"/>
  <c r="BD8" i="12" s="1"/>
  <c r="AD8" i="12"/>
  <c r="BC8" i="12" s="1"/>
  <c r="AC8" i="12"/>
  <c r="BB8" i="12" s="1"/>
  <c r="AZ7" i="12"/>
  <c r="BY7" i="12" s="1"/>
  <c r="AY7" i="12"/>
  <c r="BX7" i="12" s="1"/>
  <c r="AX7" i="12"/>
  <c r="BW7" i="12" s="1"/>
  <c r="AW7" i="12"/>
  <c r="BV7" i="12" s="1"/>
  <c r="AU7" i="12"/>
  <c r="BT7" i="12" s="1"/>
  <c r="AT7" i="12"/>
  <c r="BS7" i="12" s="1"/>
  <c r="AS7" i="12"/>
  <c r="BR7" i="12" s="1"/>
  <c r="AR7" i="12"/>
  <c r="BQ7" i="12" s="1"/>
  <c r="AP7" i="12"/>
  <c r="BO7" i="12" s="1"/>
  <c r="AO7" i="12"/>
  <c r="BN7" i="12" s="1"/>
  <c r="AN7" i="12"/>
  <c r="BM7" i="12" s="1"/>
  <c r="AM7" i="12"/>
  <c r="BL7" i="12" s="1"/>
  <c r="AK7" i="12"/>
  <c r="BJ7" i="12" s="1"/>
  <c r="AJ7" i="12"/>
  <c r="BI7" i="12" s="1"/>
  <c r="AI7" i="12"/>
  <c r="BH7" i="12" s="1"/>
  <c r="AH7" i="12"/>
  <c r="BG7" i="12" s="1"/>
  <c r="AF7" i="12"/>
  <c r="BE7" i="12" s="1"/>
  <c r="AE7" i="12"/>
  <c r="BD7" i="12" s="1"/>
  <c r="AD7" i="12"/>
  <c r="BC7" i="12" s="1"/>
  <c r="AC7" i="12"/>
  <c r="BB7" i="12" s="1"/>
  <c r="AZ6" i="12"/>
  <c r="BY6" i="12" s="1"/>
  <c r="AY6" i="12"/>
  <c r="BX6" i="12" s="1"/>
  <c r="AX6" i="12"/>
  <c r="BW6" i="12" s="1"/>
  <c r="AW6" i="12"/>
  <c r="BV6" i="12" s="1"/>
  <c r="AU6" i="12"/>
  <c r="BT6" i="12" s="1"/>
  <c r="AT6" i="12"/>
  <c r="BS6" i="12" s="1"/>
  <c r="AS6" i="12"/>
  <c r="BR6" i="12" s="1"/>
  <c r="AR6" i="12"/>
  <c r="BQ6" i="12" s="1"/>
  <c r="AP6" i="12"/>
  <c r="BO6" i="12" s="1"/>
  <c r="AO6" i="12"/>
  <c r="BN6" i="12" s="1"/>
  <c r="AN6" i="12"/>
  <c r="BM6" i="12" s="1"/>
  <c r="AM6" i="12"/>
  <c r="BL6" i="12" s="1"/>
  <c r="AK6" i="12"/>
  <c r="BJ6" i="12" s="1"/>
  <c r="AJ6" i="12"/>
  <c r="BI6" i="12" s="1"/>
  <c r="AI6" i="12"/>
  <c r="BH6" i="12" s="1"/>
  <c r="AH6" i="12"/>
  <c r="BG6" i="12" s="1"/>
  <c r="AF6" i="12"/>
  <c r="BE6" i="12" s="1"/>
  <c r="AE6" i="12"/>
  <c r="BD6" i="12" s="1"/>
  <c r="AD6" i="12"/>
  <c r="BC6" i="12" s="1"/>
  <c r="AC6" i="12"/>
  <c r="BB6" i="12" s="1"/>
  <c r="AZ21" i="11"/>
  <c r="BY21" i="11" s="1"/>
  <c r="AY21" i="11"/>
  <c r="BX21" i="11" s="1"/>
  <c r="AX21" i="11"/>
  <c r="BW21" i="11" s="1"/>
  <c r="AW21" i="11"/>
  <c r="BV21" i="11" s="1"/>
  <c r="AU21" i="11"/>
  <c r="BT21" i="11" s="1"/>
  <c r="AT21" i="11"/>
  <c r="BS21" i="11" s="1"/>
  <c r="AS21" i="11"/>
  <c r="BR21" i="11" s="1"/>
  <c r="AR21" i="11"/>
  <c r="BQ21" i="11" s="1"/>
  <c r="AP21" i="11"/>
  <c r="BO21" i="11" s="1"/>
  <c r="AO21" i="11"/>
  <c r="BN21" i="11" s="1"/>
  <c r="AN21" i="11"/>
  <c r="BM21" i="11" s="1"/>
  <c r="AM21" i="11"/>
  <c r="BL21" i="11" s="1"/>
  <c r="AK21" i="11"/>
  <c r="BJ21" i="11" s="1"/>
  <c r="AJ21" i="11"/>
  <c r="BI21" i="11" s="1"/>
  <c r="AI21" i="11"/>
  <c r="BH21" i="11" s="1"/>
  <c r="AH21" i="11"/>
  <c r="BG21" i="11" s="1"/>
  <c r="AF21" i="11"/>
  <c r="BE21" i="11" s="1"/>
  <c r="AE21" i="11"/>
  <c r="BD21" i="11" s="1"/>
  <c r="AD21" i="11"/>
  <c r="BC21" i="11" s="1"/>
  <c r="AC21" i="11"/>
  <c r="BB21" i="11" s="1"/>
  <c r="AZ20" i="11"/>
  <c r="BY20" i="11" s="1"/>
  <c r="AY20" i="11"/>
  <c r="BX20" i="11" s="1"/>
  <c r="AX20" i="11"/>
  <c r="BW20" i="11" s="1"/>
  <c r="AW20" i="11"/>
  <c r="BV20" i="11" s="1"/>
  <c r="AU20" i="11"/>
  <c r="BT20" i="11" s="1"/>
  <c r="AT20" i="11"/>
  <c r="BS20" i="11" s="1"/>
  <c r="AS20" i="11"/>
  <c r="BR20" i="11" s="1"/>
  <c r="AR20" i="11"/>
  <c r="BQ20" i="11" s="1"/>
  <c r="AP20" i="11"/>
  <c r="BO20" i="11" s="1"/>
  <c r="AO20" i="11"/>
  <c r="BN20" i="11" s="1"/>
  <c r="AN20" i="11"/>
  <c r="BM20" i="11" s="1"/>
  <c r="AM20" i="11"/>
  <c r="BL20" i="11" s="1"/>
  <c r="AK20" i="11"/>
  <c r="BJ20" i="11" s="1"/>
  <c r="AJ20" i="11"/>
  <c r="BI20" i="11" s="1"/>
  <c r="AI20" i="11"/>
  <c r="BH20" i="11" s="1"/>
  <c r="AH20" i="11"/>
  <c r="BG20" i="11" s="1"/>
  <c r="AF20" i="11"/>
  <c r="BE20" i="11" s="1"/>
  <c r="AE20" i="11"/>
  <c r="BD20" i="11" s="1"/>
  <c r="AD20" i="11"/>
  <c r="BC20" i="11" s="1"/>
  <c r="AC20" i="11"/>
  <c r="BB20" i="11" s="1"/>
  <c r="AZ19" i="11"/>
  <c r="BY19" i="11" s="1"/>
  <c r="AY19" i="11"/>
  <c r="BX19" i="11" s="1"/>
  <c r="AX19" i="11"/>
  <c r="BW19" i="11" s="1"/>
  <c r="AW19" i="11"/>
  <c r="BV19" i="11" s="1"/>
  <c r="AU19" i="11"/>
  <c r="BT19" i="11" s="1"/>
  <c r="AT19" i="11"/>
  <c r="BS19" i="11" s="1"/>
  <c r="AS19" i="11"/>
  <c r="BR19" i="11" s="1"/>
  <c r="AR19" i="11"/>
  <c r="BQ19" i="11" s="1"/>
  <c r="AP19" i="11"/>
  <c r="BO19" i="11" s="1"/>
  <c r="AO19" i="11"/>
  <c r="BN19" i="11" s="1"/>
  <c r="AN19" i="11"/>
  <c r="BM19" i="11" s="1"/>
  <c r="AM19" i="11"/>
  <c r="BL19" i="11" s="1"/>
  <c r="AK19" i="11"/>
  <c r="BJ19" i="11" s="1"/>
  <c r="AJ19" i="11"/>
  <c r="BI19" i="11" s="1"/>
  <c r="AI19" i="11"/>
  <c r="BH19" i="11" s="1"/>
  <c r="AH19" i="11"/>
  <c r="BG19" i="11" s="1"/>
  <c r="AF19" i="11"/>
  <c r="BE19" i="11" s="1"/>
  <c r="AE19" i="11"/>
  <c r="BD19" i="11" s="1"/>
  <c r="AD19" i="11"/>
  <c r="BC19" i="11" s="1"/>
  <c r="AC19" i="11"/>
  <c r="BB19" i="11" s="1"/>
  <c r="AZ18" i="11"/>
  <c r="BY18" i="11" s="1"/>
  <c r="AY18" i="11"/>
  <c r="BX18" i="11" s="1"/>
  <c r="AX18" i="11"/>
  <c r="BW18" i="11" s="1"/>
  <c r="AW18" i="11"/>
  <c r="BV18" i="11" s="1"/>
  <c r="AU18" i="11"/>
  <c r="BT18" i="11" s="1"/>
  <c r="AT18" i="11"/>
  <c r="BS18" i="11" s="1"/>
  <c r="AS18" i="11"/>
  <c r="BR18" i="11" s="1"/>
  <c r="AR18" i="11"/>
  <c r="BQ18" i="11" s="1"/>
  <c r="AP18" i="11"/>
  <c r="BO18" i="11" s="1"/>
  <c r="AO18" i="11"/>
  <c r="BN18" i="11" s="1"/>
  <c r="AN18" i="11"/>
  <c r="BM18" i="11" s="1"/>
  <c r="AM18" i="11"/>
  <c r="BL18" i="11" s="1"/>
  <c r="AK18" i="11"/>
  <c r="BJ18" i="11" s="1"/>
  <c r="AJ18" i="11"/>
  <c r="BI18" i="11" s="1"/>
  <c r="AI18" i="11"/>
  <c r="BH18" i="11" s="1"/>
  <c r="AH18" i="11"/>
  <c r="BG18" i="11" s="1"/>
  <c r="AF18" i="11"/>
  <c r="BE18" i="11" s="1"/>
  <c r="AE18" i="11"/>
  <c r="BD18" i="11" s="1"/>
  <c r="AD18" i="11"/>
  <c r="BC18" i="11" s="1"/>
  <c r="AC18" i="11"/>
  <c r="BB18" i="11" s="1"/>
  <c r="AZ17" i="11"/>
  <c r="BY17" i="11" s="1"/>
  <c r="AY17" i="11"/>
  <c r="BX17" i="11" s="1"/>
  <c r="AX17" i="11"/>
  <c r="BW17" i="11" s="1"/>
  <c r="AW17" i="11"/>
  <c r="BV17" i="11" s="1"/>
  <c r="AU17" i="11"/>
  <c r="BT17" i="11" s="1"/>
  <c r="AT17" i="11"/>
  <c r="BS17" i="11" s="1"/>
  <c r="AS17" i="11"/>
  <c r="BR17" i="11" s="1"/>
  <c r="AR17" i="11"/>
  <c r="BQ17" i="11" s="1"/>
  <c r="AP17" i="11"/>
  <c r="BO17" i="11" s="1"/>
  <c r="AO17" i="11"/>
  <c r="BN17" i="11" s="1"/>
  <c r="AN17" i="11"/>
  <c r="BM17" i="11" s="1"/>
  <c r="AM17" i="11"/>
  <c r="BL17" i="11" s="1"/>
  <c r="AK17" i="11"/>
  <c r="BJ17" i="11" s="1"/>
  <c r="AJ17" i="11"/>
  <c r="BI17" i="11" s="1"/>
  <c r="AI17" i="11"/>
  <c r="BH17" i="11" s="1"/>
  <c r="AH17" i="11"/>
  <c r="BG17" i="11" s="1"/>
  <c r="AF17" i="11"/>
  <c r="BE17" i="11" s="1"/>
  <c r="AE17" i="11"/>
  <c r="BD17" i="11" s="1"/>
  <c r="AD17" i="11"/>
  <c r="BC17" i="11" s="1"/>
  <c r="AC17" i="11"/>
  <c r="BB17" i="11" s="1"/>
  <c r="AZ16" i="11"/>
  <c r="BY16" i="11" s="1"/>
  <c r="AY16" i="11"/>
  <c r="BX16" i="11" s="1"/>
  <c r="AX16" i="11"/>
  <c r="BW16" i="11" s="1"/>
  <c r="AW16" i="11"/>
  <c r="BV16" i="11" s="1"/>
  <c r="AU16" i="11"/>
  <c r="BT16" i="11" s="1"/>
  <c r="AT16" i="11"/>
  <c r="BS16" i="11" s="1"/>
  <c r="AS16" i="11"/>
  <c r="BR16" i="11" s="1"/>
  <c r="AR16" i="11"/>
  <c r="BQ16" i="11" s="1"/>
  <c r="AP16" i="11"/>
  <c r="BO16" i="11" s="1"/>
  <c r="AO16" i="11"/>
  <c r="BN16" i="11" s="1"/>
  <c r="AN16" i="11"/>
  <c r="BM16" i="11" s="1"/>
  <c r="AM16" i="11"/>
  <c r="BL16" i="11" s="1"/>
  <c r="AK16" i="11"/>
  <c r="BJ16" i="11" s="1"/>
  <c r="AJ16" i="11"/>
  <c r="BI16" i="11" s="1"/>
  <c r="AI16" i="11"/>
  <c r="BH16" i="11" s="1"/>
  <c r="AH16" i="11"/>
  <c r="BG16" i="11" s="1"/>
  <c r="AF16" i="11"/>
  <c r="BE16" i="11" s="1"/>
  <c r="AE16" i="11"/>
  <c r="BD16" i="11" s="1"/>
  <c r="AD16" i="11"/>
  <c r="BC16" i="11" s="1"/>
  <c r="AC16" i="11"/>
  <c r="BB16" i="11" s="1"/>
  <c r="AZ15" i="11"/>
  <c r="BY15" i="11" s="1"/>
  <c r="AY15" i="11"/>
  <c r="BX15" i="11" s="1"/>
  <c r="AX15" i="11"/>
  <c r="BW15" i="11" s="1"/>
  <c r="AW15" i="11"/>
  <c r="BV15" i="11" s="1"/>
  <c r="AU15" i="11"/>
  <c r="BT15" i="11" s="1"/>
  <c r="AT15" i="11"/>
  <c r="BS15" i="11" s="1"/>
  <c r="AS15" i="11"/>
  <c r="BR15" i="11" s="1"/>
  <c r="AR15" i="11"/>
  <c r="BQ15" i="11" s="1"/>
  <c r="AP15" i="11"/>
  <c r="BO15" i="11" s="1"/>
  <c r="AO15" i="11"/>
  <c r="BN15" i="11" s="1"/>
  <c r="AN15" i="11"/>
  <c r="BM15" i="11" s="1"/>
  <c r="AM15" i="11"/>
  <c r="BL15" i="11" s="1"/>
  <c r="AK15" i="11"/>
  <c r="BJ15" i="11" s="1"/>
  <c r="AJ15" i="11"/>
  <c r="BI15" i="11" s="1"/>
  <c r="AI15" i="11"/>
  <c r="BH15" i="11" s="1"/>
  <c r="AH15" i="11"/>
  <c r="BG15" i="11" s="1"/>
  <c r="AF15" i="11"/>
  <c r="BE15" i="11" s="1"/>
  <c r="AE15" i="11"/>
  <c r="BD15" i="11" s="1"/>
  <c r="AD15" i="11"/>
  <c r="BC15" i="11" s="1"/>
  <c r="AC15" i="11"/>
  <c r="BB15" i="11" s="1"/>
  <c r="AZ12" i="11"/>
  <c r="BY12" i="11" s="1"/>
  <c r="AY12" i="11"/>
  <c r="BX12" i="11" s="1"/>
  <c r="AX12" i="11"/>
  <c r="BW12" i="11" s="1"/>
  <c r="AW12" i="11"/>
  <c r="BV12" i="11" s="1"/>
  <c r="AU12" i="11"/>
  <c r="BT12" i="11" s="1"/>
  <c r="AT12" i="11"/>
  <c r="BS12" i="11" s="1"/>
  <c r="AS12" i="11"/>
  <c r="BR12" i="11" s="1"/>
  <c r="AR12" i="11"/>
  <c r="BQ12" i="11" s="1"/>
  <c r="AP12" i="11"/>
  <c r="BO12" i="11" s="1"/>
  <c r="AO12" i="11"/>
  <c r="BN12" i="11" s="1"/>
  <c r="AN12" i="11"/>
  <c r="BM12" i="11" s="1"/>
  <c r="AM12" i="11"/>
  <c r="BL12" i="11" s="1"/>
  <c r="AK12" i="11"/>
  <c r="BJ12" i="11" s="1"/>
  <c r="AJ12" i="11"/>
  <c r="BI12" i="11" s="1"/>
  <c r="AI12" i="11"/>
  <c r="BH12" i="11" s="1"/>
  <c r="AH12" i="11"/>
  <c r="BG12" i="11" s="1"/>
  <c r="AF12" i="11"/>
  <c r="BE12" i="11" s="1"/>
  <c r="AE12" i="11"/>
  <c r="BD12" i="11" s="1"/>
  <c r="AD12" i="11"/>
  <c r="BC12" i="11" s="1"/>
  <c r="AC12" i="11"/>
  <c r="BB12" i="11" s="1"/>
  <c r="AZ11" i="11"/>
  <c r="BY11" i="11" s="1"/>
  <c r="AY11" i="11"/>
  <c r="BX11" i="11" s="1"/>
  <c r="AX11" i="11"/>
  <c r="BW11" i="11" s="1"/>
  <c r="AW11" i="11"/>
  <c r="BV11" i="11" s="1"/>
  <c r="AU11" i="11"/>
  <c r="BT11" i="11" s="1"/>
  <c r="AT11" i="11"/>
  <c r="BS11" i="11" s="1"/>
  <c r="AS11" i="11"/>
  <c r="BR11" i="11" s="1"/>
  <c r="AR11" i="11"/>
  <c r="BQ11" i="11" s="1"/>
  <c r="AP11" i="11"/>
  <c r="BO11" i="11" s="1"/>
  <c r="AO11" i="11"/>
  <c r="BN11" i="11" s="1"/>
  <c r="AN11" i="11"/>
  <c r="BM11" i="11" s="1"/>
  <c r="AM11" i="11"/>
  <c r="BL11" i="11" s="1"/>
  <c r="AK11" i="11"/>
  <c r="BJ11" i="11" s="1"/>
  <c r="AJ11" i="11"/>
  <c r="BI11" i="11" s="1"/>
  <c r="AI11" i="11"/>
  <c r="BH11" i="11" s="1"/>
  <c r="AH11" i="11"/>
  <c r="BG11" i="11" s="1"/>
  <c r="AF11" i="11"/>
  <c r="BE11" i="11" s="1"/>
  <c r="AE11" i="11"/>
  <c r="BD11" i="11" s="1"/>
  <c r="AD11" i="11"/>
  <c r="BC11" i="11" s="1"/>
  <c r="AC11" i="11"/>
  <c r="BB11" i="11" s="1"/>
  <c r="AZ10" i="11"/>
  <c r="BY10" i="11" s="1"/>
  <c r="AY10" i="11"/>
  <c r="BX10" i="11" s="1"/>
  <c r="AX10" i="11"/>
  <c r="BW10" i="11" s="1"/>
  <c r="AW10" i="11"/>
  <c r="BV10" i="11" s="1"/>
  <c r="AU10" i="11"/>
  <c r="BT10" i="11" s="1"/>
  <c r="AT10" i="11"/>
  <c r="BS10" i="11" s="1"/>
  <c r="AS10" i="11"/>
  <c r="BR10" i="11" s="1"/>
  <c r="AR10" i="11"/>
  <c r="BQ10" i="11" s="1"/>
  <c r="AP10" i="11"/>
  <c r="BO10" i="11" s="1"/>
  <c r="AO10" i="11"/>
  <c r="BN10" i="11" s="1"/>
  <c r="AN10" i="11"/>
  <c r="BM10" i="11" s="1"/>
  <c r="AM10" i="11"/>
  <c r="BL10" i="11" s="1"/>
  <c r="AK10" i="11"/>
  <c r="BJ10" i="11" s="1"/>
  <c r="AJ10" i="11"/>
  <c r="BI10" i="11" s="1"/>
  <c r="AI10" i="11"/>
  <c r="BH10" i="11" s="1"/>
  <c r="AH10" i="11"/>
  <c r="BG10" i="11" s="1"/>
  <c r="AF10" i="11"/>
  <c r="BE10" i="11" s="1"/>
  <c r="AE10" i="11"/>
  <c r="BD10" i="11" s="1"/>
  <c r="AD10" i="11"/>
  <c r="BC10" i="11" s="1"/>
  <c r="AC10" i="11"/>
  <c r="BB10" i="11" s="1"/>
  <c r="AZ9" i="11"/>
  <c r="BY9" i="11" s="1"/>
  <c r="AY9" i="11"/>
  <c r="BX9" i="11" s="1"/>
  <c r="AX9" i="11"/>
  <c r="BW9" i="11" s="1"/>
  <c r="AW9" i="11"/>
  <c r="BV9" i="11" s="1"/>
  <c r="AU9" i="11"/>
  <c r="BT9" i="11" s="1"/>
  <c r="AT9" i="11"/>
  <c r="BS9" i="11" s="1"/>
  <c r="AS9" i="11"/>
  <c r="BR9" i="11" s="1"/>
  <c r="AR9" i="11"/>
  <c r="BQ9" i="11" s="1"/>
  <c r="AP9" i="11"/>
  <c r="BO9" i="11" s="1"/>
  <c r="AO9" i="11"/>
  <c r="BN9" i="11" s="1"/>
  <c r="AN9" i="11"/>
  <c r="BM9" i="11" s="1"/>
  <c r="AM9" i="11"/>
  <c r="BL9" i="11" s="1"/>
  <c r="AK9" i="11"/>
  <c r="BJ9" i="11" s="1"/>
  <c r="AJ9" i="11"/>
  <c r="BI9" i="11" s="1"/>
  <c r="AI9" i="11"/>
  <c r="BH9" i="11" s="1"/>
  <c r="AH9" i="11"/>
  <c r="BG9" i="11" s="1"/>
  <c r="AF9" i="11"/>
  <c r="BE9" i="11" s="1"/>
  <c r="AE9" i="11"/>
  <c r="BD9" i="11" s="1"/>
  <c r="AD9" i="11"/>
  <c r="BC9" i="11" s="1"/>
  <c r="AC9" i="11"/>
  <c r="BB9" i="11" s="1"/>
  <c r="AZ8" i="11"/>
  <c r="BY8" i="11" s="1"/>
  <c r="AY8" i="11"/>
  <c r="BX8" i="11" s="1"/>
  <c r="AX8" i="11"/>
  <c r="BW8" i="11" s="1"/>
  <c r="AW8" i="11"/>
  <c r="BV8" i="11" s="1"/>
  <c r="AU8" i="11"/>
  <c r="BT8" i="11" s="1"/>
  <c r="AT8" i="11"/>
  <c r="BS8" i="11" s="1"/>
  <c r="AS8" i="11"/>
  <c r="BR8" i="11" s="1"/>
  <c r="AR8" i="11"/>
  <c r="BQ8" i="11" s="1"/>
  <c r="AP8" i="11"/>
  <c r="BO8" i="11" s="1"/>
  <c r="AO8" i="11"/>
  <c r="BN8" i="11" s="1"/>
  <c r="AN8" i="11"/>
  <c r="BM8" i="11" s="1"/>
  <c r="AM8" i="11"/>
  <c r="BL8" i="11" s="1"/>
  <c r="AK8" i="11"/>
  <c r="BJ8" i="11" s="1"/>
  <c r="AJ8" i="11"/>
  <c r="BI8" i="11" s="1"/>
  <c r="AI8" i="11"/>
  <c r="BH8" i="11" s="1"/>
  <c r="AH8" i="11"/>
  <c r="BG8" i="11" s="1"/>
  <c r="AF8" i="11"/>
  <c r="BE8" i="11" s="1"/>
  <c r="AE8" i="11"/>
  <c r="BD8" i="11" s="1"/>
  <c r="AD8" i="11"/>
  <c r="BC8" i="11" s="1"/>
  <c r="AC8" i="11"/>
  <c r="BB8" i="11" s="1"/>
  <c r="AZ7" i="11"/>
  <c r="BY7" i="11" s="1"/>
  <c r="AY7" i="11"/>
  <c r="BX7" i="11" s="1"/>
  <c r="AX7" i="11"/>
  <c r="BW7" i="11" s="1"/>
  <c r="AW7" i="11"/>
  <c r="BV7" i="11" s="1"/>
  <c r="AU7" i="11"/>
  <c r="BT7" i="11" s="1"/>
  <c r="AT7" i="11"/>
  <c r="BS7" i="11" s="1"/>
  <c r="AS7" i="11"/>
  <c r="BR7" i="11" s="1"/>
  <c r="AR7" i="11"/>
  <c r="BQ7" i="11" s="1"/>
  <c r="AP7" i="11"/>
  <c r="BO7" i="11" s="1"/>
  <c r="AO7" i="11"/>
  <c r="BN7" i="11" s="1"/>
  <c r="AN7" i="11"/>
  <c r="BM7" i="11" s="1"/>
  <c r="AM7" i="11"/>
  <c r="BL7" i="11" s="1"/>
  <c r="AK7" i="11"/>
  <c r="BJ7" i="11" s="1"/>
  <c r="AJ7" i="11"/>
  <c r="BI7" i="11" s="1"/>
  <c r="AI7" i="11"/>
  <c r="BH7" i="11" s="1"/>
  <c r="AH7" i="11"/>
  <c r="BG7" i="11" s="1"/>
  <c r="AF7" i="11"/>
  <c r="BE7" i="11" s="1"/>
  <c r="AE7" i="11"/>
  <c r="BD7" i="11" s="1"/>
  <c r="AD7" i="11"/>
  <c r="BC7" i="11" s="1"/>
  <c r="AC7" i="11"/>
  <c r="BB7" i="11" s="1"/>
  <c r="AZ6" i="11"/>
  <c r="BY6" i="11" s="1"/>
  <c r="AY6" i="11"/>
  <c r="BX6" i="11" s="1"/>
  <c r="AX6" i="11"/>
  <c r="BW6" i="11" s="1"/>
  <c r="AW6" i="11"/>
  <c r="BV6" i="11" s="1"/>
  <c r="AU6" i="11"/>
  <c r="BT6" i="11" s="1"/>
  <c r="AT6" i="11"/>
  <c r="BS6" i="11" s="1"/>
  <c r="AS6" i="11"/>
  <c r="BR6" i="11" s="1"/>
  <c r="AR6" i="11"/>
  <c r="BQ6" i="11" s="1"/>
  <c r="AP6" i="11"/>
  <c r="BO6" i="11" s="1"/>
  <c r="AO6" i="11"/>
  <c r="BN6" i="11" s="1"/>
  <c r="AN6" i="11"/>
  <c r="BM6" i="11" s="1"/>
  <c r="AM6" i="11"/>
  <c r="BL6" i="11" s="1"/>
  <c r="AK6" i="11"/>
  <c r="BJ6" i="11" s="1"/>
  <c r="AJ6" i="11"/>
  <c r="BI6" i="11" s="1"/>
  <c r="AI6" i="11"/>
  <c r="BH6" i="11" s="1"/>
  <c r="AH6" i="11"/>
  <c r="BG6" i="11" s="1"/>
  <c r="AF6" i="11"/>
  <c r="BE6" i="11" s="1"/>
  <c r="AE6" i="11"/>
  <c r="BD6" i="11" s="1"/>
  <c r="AD6" i="11"/>
  <c r="BC6" i="11" s="1"/>
  <c r="AC6" i="11"/>
  <c r="BB6" i="11" s="1"/>
  <c r="AZ21" i="10"/>
  <c r="BY21" i="10" s="1"/>
  <c r="AY21" i="10"/>
  <c r="BX21" i="10" s="1"/>
  <c r="AX21" i="10"/>
  <c r="BW21" i="10" s="1"/>
  <c r="AW21" i="10"/>
  <c r="BV21" i="10" s="1"/>
  <c r="AU21" i="10"/>
  <c r="BT21" i="10" s="1"/>
  <c r="AT21" i="10"/>
  <c r="BS21" i="10" s="1"/>
  <c r="AS21" i="10"/>
  <c r="BR21" i="10" s="1"/>
  <c r="AR21" i="10"/>
  <c r="BQ21" i="10" s="1"/>
  <c r="AP21" i="10"/>
  <c r="BO21" i="10" s="1"/>
  <c r="AO21" i="10"/>
  <c r="BN21" i="10" s="1"/>
  <c r="AN21" i="10"/>
  <c r="BM21" i="10" s="1"/>
  <c r="AM21" i="10"/>
  <c r="BL21" i="10" s="1"/>
  <c r="AK21" i="10"/>
  <c r="BJ21" i="10" s="1"/>
  <c r="AJ21" i="10"/>
  <c r="BI21" i="10" s="1"/>
  <c r="AI21" i="10"/>
  <c r="BH21" i="10" s="1"/>
  <c r="AH21" i="10"/>
  <c r="BG21" i="10" s="1"/>
  <c r="AF21" i="10"/>
  <c r="BE21" i="10" s="1"/>
  <c r="AE21" i="10"/>
  <c r="BD21" i="10" s="1"/>
  <c r="AD21" i="10"/>
  <c r="BC21" i="10" s="1"/>
  <c r="AC21" i="10"/>
  <c r="BB21" i="10" s="1"/>
  <c r="AZ20" i="10"/>
  <c r="BY20" i="10" s="1"/>
  <c r="AY20" i="10"/>
  <c r="BX20" i="10" s="1"/>
  <c r="AX20" i="10"/>
  <c r="BW20" i="10" s="1"/>
  <c r="AW20" i="10"/>
  <c r="BV20" i="10" s="1"/>
  <c r="AU20" i="10"/>
  <c r="BT20" i="10" s="1"/>
  <c r="AT20" i="10"/>
  <c r="BS20" i="10" s="1"/>
  <c r="AS20" i="10"/>
  <c r="BR20" i="10" s="1"/>
  <c r="AR20" i="10"/>
  <c r="BQ20" i="10" s="1"/>
  <c r="AP20" i="10"/>
  <c r="BO20" i="10" s="1"/>
  <c r="AO20" i="10"/>
  <c r="BN20" i="10" s="1"/>
  <c r="AN20" i="10"/>
  <c r="BM20" i="10" s="1"/>
  <c r="AM20" i="10"/>
  <c r="BL20" i="10" s="1"/>
  <c r="AK20" i="10"/>
  <c r="BJ20" i="10" s="1"/>
  <c r="AJ20" i="10"/>
  <c r="BI20" i="10" s="1"/>
  <c r="AI20" i="10"/>
  <c r="BH20" i="10" s="1"/>
  <c r="AH20" i="10"/>
  <c r="BG20" i="10" s="1"/>
  <c r="AF20" i="10"/>
  <c r="BE20" i="10" s="1"/>
  <c r="AE20" i="10"/>
  <c r="BD20" i="10" s="1"/>
  <c r="AD20" i="10"/>
  <c r="BC20" i="10" s="1"/>
  <c r="AC20" i="10"/>
  <c r="BB20" i="10" s="1"/>
  <c r="AZ19" i="10"/>
  <c r="BY19" i="10" s="1"/>
  <c r="AY19" i="10"/>
  <c r="BX19" i="10" s="1"/>
  <c r="AX19" i="10"/>
  <c r="BW19" i="10" s="1"/>
  <c r="AW19" i="10"/>
  <c r="BV19" i="10" s="1"/>
  <c r="AU19" i="10"/>
  <c r="BT19" i="10" s="1"/>
  <c r="AT19" i="10"/>
  <c r="BS19" i="10" s="1"/>
  <c r="AS19" i="10"/>
  <c r="BR19" i="10" s="1"/>
  <c r="AR19" i="10"/>
  <c r="BQ19" i="10" s="1"/>
  <c r="AP19" i="10"/>
  <c r="BO19" i="10" s="1"/>
  <c r="AO19" i="10"/>
  <c r="BN19" i="10" s="1"/>
  <c r="AN19" i="10"/>
  <c r="BM19" i="10" s="1"/>
  <c r="AM19" i="10"/>
  <c r="BL19" i="10" s="1"/>
  <c r="AK19" i="10"/>
  <c r="BJ19" i="10" s="1"/>
  <c r="AJ19" i="10"/>
  <c r="BI19" i="10" s="1"/>
  <c r="AI19" i="10"/>
  <c r="BH19" i="10" s="1"/>
  <c r="AH19" i="10"/>
  <c r="BG19" i="10" s="1"/>
  <c r="AF19" i="10"/>
  <c r="BE19" i="10" s="1"/>
  <c r="AE19" i="10"/>
  <c r="BD19" i="10" s="1"/>
  <c r="AD19" i="10"/>
  <c r="BC19" i="10" s="1"/>
  <c r="AC19" i="10"/>
  <c r="BB19" i="10" s="1"/>
  <c r="AZ18" i="10"/>
  <c r="BY18" i="10" s="1"/>
  <c r="AY18" i="10"/>
  <c r="BX18" i="10" s="1"/>
  <c r="AX18" i="10"/>
  <c r="BW18" i="10" s="1"/>
  <c r="AW18" i="10"/>
  <c r="BV18" i="10" s="1"/>
  <c r="AU18" i="10"/>
  <c r="BT18" i="10" s="1"/>
  <c r="AT18" i="10"/>
  <c r="BS18" i="10" s="1"/>
  <c r="AS18" i="10"/>
  <c r="BR18" i="10" s="1"/>
  <c r="AR18" i="10"/>
  <c r="BQ18" i="10" s="1"/>
  <c r="AP18" i="10"/>
  <c r="BO18" i="10" s="1"/>
  <c r="AO18" i="10"/>
  <c r="BN18" i="10" s="1"/>
  <c r="AN18" i="10"/>
  <c r="BM18" i="10" s="1"/>
  <c r="AM18" i="10"/>
  <c r="BL18" i="10" s="1"/>
  <c r="AK18" i="10"/>
  <c r="BJ18" i="10" s="1"/>
  <c r="AJ18" i="10"/>
  <c r="BI18" i="10" s="1"/>
  <c r="AI18" i="10"/>
  <c r="BH18" i="10" s="1"/>
  <c r="AH18" i="10"/>
  <c r="BG18" i="10" s="1"/>
  <c r="AF18" i="10"/>
  <c r="BE18" i="10" s="1"/>
  <c r="AE18" i="10"/>
  <c r="BD18" i="10" s="1"/>
  <c r="AD18" i="10"/>
  <c r="BC18" i="10" s="1"/>
  <c r="AC18" i="10"/>
  <c r="BB18" i="10" s="1"/>
  <c r="AZ17" i="10"/>
  <c r="BY17" i="10" s="1"/>
  <c r="AY17" i="10"/>
  <c r="BX17" i="10" s="1"/>
  <c r="AX17" i="10"/>
  <c r="BW17" i="10" s="1"/>
  <c r="AW17" i="10"/>
  <c r="BV17" i="10" s="1"/>
  <c r="AU17" i="10"/>
  <c r="BT17" i="10" s="1"/>
  <c r="AT17" i="10"/>
  <c r="BS17" i="10" s="1"/>
  <c r="AS17" i="10"/>
  <c r="BR17" i="10" s="1"/>
  <c r="AR17" i="10"/>
  <c r="BQ17" i="10" s="1"/>
  <c r="AP17" i="10"/>
  <c r="BO17" i="10" s="1"/>
  <c r="AO17" i="10"/>
  <c r="BN17" i="10" s="1"/>
  <c r="AN17" i="10"/>
  <c r="BM17" i="10" s="1"/>
  <c r="AM17" i="10"/>
  <c r="BL17" i="10" s="1"/>
  <c r="AK17" i="10"/>
  <c r="BJ17" i="10" s="1"/>
  <c r="AJ17" i="10"/>
  <c r="BI17" i="10" s="1"/>
  <c r="AI17" i="10"/>
  <c r="BH17" i="10" s="1"/>
  <c r="AH17" i="10"/>
  <c r="BG17" i="10" s="1"/>
  <c r="AF17" i="10"/>
  <c r="BE17" i="10" s="1"/>
  <c r="AE17" i="10"/>
  <c r="BD17" i="10" s="1"/>
  <c r="AD17" i="10"/>
  <c r="BC17" i="10" s="1"/>
  <c r="AC17" i="10"/>
  <c r="BB17" i="10" s="1"/>
  <c r="AZ16" i="10"/>
  <c r="BY16" i="10" s="1"/>
  <c r="AY16" i="10"/>
  <c r="BX16" i="10" s="1"/>
  <c r="AX16" i="10"/>
  <c r="BW16" i="10" s="1"/>
  <c r="AW16" i="10"/>
  <c r="BV16" i="10" s="1"/>
  <c r="AU16" i="10"/>
  <c r="BT16" i="10" s="1"/>
  <c r="AT16" i="10"/>
  <c r="BS16" i="10" s="1"/>
  <c r="AS16" i="10"/>
  <c r="BR16" i="10" s="1"/>
  <c r="AR16" i="10"/>
  <c r="BQ16" i="10" s="1"/>
  <c r="AP16" i="10"/>
  <c r="BO16" i="10" s="1"/>
  <c r="AO16" i="10"/>
  <c r="BN16" i="10" s="1"/>
  <c r="AN16" i="10"/>
  <c r="BM16" i="10" s="1"/>
  <c r="AM16" i="10"/>
  <c r="BL16" i="10" s="1"/>
  <c r="AK16" i="10"/>
  <c r="BJ16" i="10" s="1"/>
  <c r="AJ16" i="10"/>
  <c r="BI16" i="10" s="1"/>
  <c r="AI16" i="10"/>
  <c r="BH16" i="10" s="1"/>
  <c r="AH16" i="10"/>
  <c r="BG16" i="10" s="1"/>
  <c r="AF16" i="10"/>
  <c r="BE16" i="10" s="1"/>
  <c r="AE16" i="10"/>
  <c r="BD16" i="10" s="1"/>
  <c r="AD16" i="10"/>
  <c r="BC16" i="10" s="1"/>
  <c r="AC16" i="10"/>
  <c r="BB16" i="10" s="1"/>
  <c r="AZ15" i="10"/>
  <c r="BY15" i="10" s="1"/>
  <c r="AY15" i="10"/>
  <c r="BX15" i="10" s="1"/>
  <c r="AX15" i="10"/>
  <c r="BW15" i="10" s="1"/>
  <c r="AW15" i="10"/>
  <c r="BV15" i="10" s="1"/>
  <c r="AU15" i="10"/>
  <c r="BT15" i="10" s="1"/>
  <c r="AT15" i="10"/>
  <c r="BS15" i="10" s="1"/>
  <c r="AS15" i="10"/>
  <c r="BR15" i="10" s="1"/>
  <c r="AR15" i="10"/>
  <c r="BQ15" i="10" s="1"/>
  <c r="AP15" i="10"/>
  <c r="BO15" i="10" s="1"/>
  <c r="AO15" i="10"/>
  <c r="BN15" i="10" s="1"/>
  <c r="AN15" i="10"/>
  <c r="BM15" i="10" s="1"/>
  <c r="AM15" i="10"/>
  <c r="BL15" i="10" s="1"/>
  <c r="AK15" i="10"/>
  <c r="BJ15" i="10" s="1"/>
  <c r="AJ15" i="10"/>
  <c r="BI15" i="10" s="1"/>
  <c r="AI15" i="10"/>
  <c r="BH15" i="10" s="1"/>
  <c r="AH15" i="10"/>
  <c r="BG15" i="10" s="1"/>
  <c r="AF15" i="10"/>
  <c r="BE15" i="10" s="1"/>
  <c r="AE15" i="10"/>
  <c r="BD15" i="10" s="1"/>
  <c r="AD15" i="10"/>
  <c r="BC15" i="10" s="1"/>
  <c r="AC15" i="10"/>
  <c r="BB15" i="10" s="1"/>
  <c r="AZ12" i="10"/>
  <c r="BY12" i="10" s="1"/>
  <c r="AY12" i="10"/>
  <c r="BX12" i="10" s="1"/>
  <c r="AX12" i="10"/>
  <c r="BW12" i="10" s="1"/>
  <c r="AW12" i="10"/>
  <c r="BV12" i="10" s="1"/>
  <c r="AU12" i="10"/>
  <c r="BT12" i="10" s="1"/>
  <c r="AT12" i="10"/>
  <c r="BS12" i="10" s="1"/>
  <c r="AS12" i="10"/>
  <c r="BR12" i="10" s="1"/>
  <c r="AR12" i="10"/>
  <c r="BQ12" i="10" s="1"/>
  <c r="AP12" i="10"/>
  <c r="BO12" i="10" s="1"/>
  <c r="AO12" i="10"/>
  <c r="BN12" i="10" s="1"/>
  <c r="AN12" i="10"/>
  <c r="BM12" i="10" s="1"/>
  <c r="AM12" i="10"/>
  <c r="BL12" i="10" s="1"/>
  <c r="AK12" i="10"/>
  <c r="BJ12" i="10" s="1"/>
  <c r="AJ12" i="10"/>
  <c r="BI12" i="10" s="1"/>
  <c r="AI12" i="10"/>
  <c r="BH12" i="10" s="1"/>
  <c r="AH12" i="10"/>
  <c r="BG12" i="10" s="1"/>
  <c r="AF12" i="10"/>
  <c r="BE12" i="10" s="1"/>
  <c r="AE12" i="10"/>
  <c r="BD12" i="10" s="1"/>
  <c r="AD12" i="10"/>
  <c r="BC12" i="10" s="1"/>
  <c r="AC12" i="10"/>
  <c r="BB12" i="10" s="1"/>
  <c r="AZ11" i="10"/>
  <c r="BY11" i="10" s="1"/>
  <c r="AY11" i="10"/>
  <c r="BX11" i="10" s="1"/>
  <c r="AX11" i="10"/>
  <c r="BW11" i="10" s="1"/>
  <c r="AW11" i="10"/>
  <c r="BV11" i="10" s="1"/>
  <c r="AU11" i="10"/>
  <c r="BT11" i="10" s="1"/>
  <c r="AT11" i="10"/>
  <c r="BS11" i="10" s="1"/>
  <c r="AS11" i="10"/>
  <c r="BR11" i="10" s="1"/>
  <c r="AR11" i="10"/>
  <c r="BQ11" i="10" s="1"/>
  <c r="AP11" i="10"/>
  <c r="BO11" i="10" s="1"/>
  <c r="AO11" i="10"/>
  <c r="BN11" i="10" s="1"/>
  <c r="AN11" i="10"/>
  <c r="BM11" i="10" s="1"/>
  <c r="AM11" i="10"/>
  <c r="BL11" i="10" s="1"/>
  <c r="AK11" i="10"/>
  <c r="BJ11" i="10" s="1"/>
  <c r="AJ11" i="10"/>
  <c r="BI11" i="10" s="1"/>
  <c r="AI11" i="10"/>
  <c r="BH11" i="10" s="1"/>
  <c r="AH11" i="10"/>
  <c r="BG11" i="10" s="1"/>
  <c r="AF11" i="10"/>
  <c r="BE11" i="10" s="1"/>
  <c r="AE11" i="10"/>
  <c r="BD11" i="10" s="1"/>
  <c r="AD11" i="10"/>
  <c r="BC11" i="10" s="1"/>
  <c r="AC11" i="10"/>
  <c r="BB11" i="10" s="1"/>
  <c r="AZ10" i="10"/>
  <c r="BY10" i="10" s="1"/>
  <c r="AY10" i="10"/>
  <c r="BX10" i="10" s="1"/>
  <c r="AX10" i="10"/>
  <c r="BW10" i="10" s="1"/>
  <c r="AW10" i="10"/>
  <c r="BV10" i="10" s="1"/>
  <c r="AU10" i="10"/>
  <c r="BT10" i="10" s="1"/>
  <c r="AT10" i="10"/>
  <c r="BS10" i="10" s="1"/>
  <c r="AS10" i="10"/>
  <c r="BR10" i="10" s="1"/>
  <c r="AR10" i="10"/>
  <c r="BQ10" i="10" s="1"/>
  <c r="AP10" i="10"/>
  <c r="BO10" i="10" s="1"/>
  <c r="AO10" i="10"/>
  <c r="BN10" i="10" s="1"/>
  <c r="AN10" i="10"/>
  <c r="BM10" i="10" s="1"/>
  <c r="AM10" i="10"/>
  <c r="BL10" i="10" s="1"/>
  <c r="AK10" i="10"/>
  <c r="BJ10" i="10" s="1"/>
  <c r="AJ10" i="10"/>
  <c r="BI10" i="10" s="1"/>
  <c r="AI10" i="10"/>
  <c r="BH10" i="10" s="1"/>
  <c r="AH10" i="10"/>
  <c r="BG10" i="10" s="1"/>
  <c r="AF10" i="10"/>
  <c r="BE10" i="10" s="1"/>
  <c r="AE10" i="10"/>
  <c r="BD10" i="10" s="1"/>
  <c r="AD10" i="10"/>
  <c r="BC10" i="10" s="1"/>
  <c r="AC10" i="10"/>
  <c r="BB10" i="10" s="1"/>
  <c r="AZ9" i="10"/>
  <c r="BY9" i="10" s="1"/>
  <c r="AY9" i="10"/>
  <c r="BX9" i="10" s="1"/>
  <c r="AX9" i="10"/>
  <c r="BW9" i="10" s="1"/>
  <c r="AW9" i="10"/>
  <c r="BV9" i="10" s="1"/>
  <c r="AU9" i="10"/>
  <c r="BT9" i="10" s="1"/>
  <c r="AT9" i="10"/>
  <c r="BS9" i="10" s="1"/>
  <c r="AS9" i="10"/>
  <c r="BR9" i="10" s="1"/>
  <c r="AR9" i="10"/>
  <c r="BQ9" i="10" s="1"/>
  <c r="AP9" i="10"/>
  <c r="BO9" i="10" s="1"/>
  <c r="AO9" i="10"/>
  <c r="BN9" i="10" s="1"/>
  <c r="AN9" i="10"/>
  <c r="BM9" i="10" s="1"/>
  <c r="AM9" i="10"/>
  <c r="BL9" i="10" s="1"/>
  <c r="AK9" i="10"/>
  <c r="BJ9" i="10" s="1"/>
  <c r="AJ9" i="10"/>
  <c r="BI9" i="10" s="1"/>
  <c r="AI9" i="10"/>
  <c r="BH9" i="10" s="1"/>
  <c r="AH9" i="10"/>
  <c r="BG9" i="10" s="1"/>
  <c r="AF9" i="10"/>
  <c r="BE9" i="10" s="1"/>
  <c r="AE9" i="10"/>
  <c r="BD9" i="10" s="1"/>
  <c r="AD9" i="10"/>
  <c r="BC9" i="10" s="1"/>
  <c r="AC9" i="10"/>
  <c r="BB9" i="10" s="1"/>
  <c r="AZ8" i="10"/>
  <c r="BY8" i="10" s="1"/>
  <c r="AY8" i="10"/>
  <c r="BX8" i="10" s="1"/>
  <c r="AX8" i="10"/>
  <c r="BW8" i="10" s="1"/>
  <c r="AW8" i="10"/>
  <c r="BV8" i="10" s="1"/>
  <c r="AU8" i="10"/>
  <c r="BT8" i="10" s="1"/>
  <c r="AT8" i="10"/>
  <c r="BS8" i="10" s="1"/>
  <c r="AS8" i="10"/>
  <c r="BR8" i="10" s="1"/>
  <c r="AR8" i="10"/>
  <c r="BQ8" i="10" s="1"/>
  <c r="AP8" i="10"/>
  <c r="BO8" i="10" s="1"/>
  <c r="AO8" i="10"/>
  <c r="BN8" i="10" s="1"/>
  <c r="AN8" i="10"/>
  <c r="BM8" i="10" s="1"/>
  <c r="AM8" i="10"/>
  <c r="BL8" i="10" s="1"/>
  <c r="AK8" i="10"/>
  <c r="BJ8" i="10" s="1"/>
  <c r="AJ8" i="10"/>
  <c r="BI8" i="10" s="1"/>
  <c r="AI8" i="10"/>
  <c r="BH8" i="10" s="1"/>
  <c r="AH8" i="10"/>
  <c r="BG8" i="10" s="1"/>
  <c r="AF8" i="10"/>
  <c r="BE8" i="10" s="1"/>
  <c r="AE8" i="10"/>
  <c r="BD8" i="10" s="1"/>
  <c r="AD8" i="10"/>
  <c r="BC8" i="10" s="1"/>
  <c r="AC8" i="10"/>
  <c r="BB8" i="10" s="1"/>
  <c r="AZ7" i="10"/>
  <c r="BY7" i="10" s="1"/>
  <c r="AY7" i="10"/>
  <c r="BX7" i="10" s="1"/>
  <c r="AX7" i="10"/>
  <c r="BW7" i="10" s="1"/>
  <c r="AW7" i="10"/>
  <c r="BV7" i="10" s="1"/>
  <c r="AU7" i="10"/>
  <c r="BT7" i="10" s="1"/>
  <c r="AT7" i="10"/>
  <c r="BS7" i="10" s="1"/>
  <c r="AS7" i="10"/>
  <c r="BR7" i="10" s="1"/>
  <c r="AR7" i="10"/>
  <c r="BQ7" i="10" s="1"/>
  <c r="AP7" i="10"/>
  <c r="BO7" i="10" s="1"/>
  <c r="AO7" i="10"/>
  <c r="BN7" i="10" s="1"/>
  <c r="AN7" i="10"/>
  <c r="BM7" i="10" s="1"/>
  <c r="AM7" i="10"/>
  <c r="BL7" i="10" s="1"/>
  <c r="AK7" i="10"/>
  <c r="BJ7" i="10" s="1"/>
  <c r="AJ7" i="10"/>
  <c r="BI7" i="10" s="1"/>
  <c r="AI7" i="10"/>
  <c r="BH7" i="10" s="1"/>
  <c r="AH7" i="10"/>
  <c r="BG7" i="10" s="1"/>
  <c r="AF7" i="10"/>
  <c r="BE7" i="10" s="1"/>
  <c r="AE7" i="10"/>
  <c r="BD7" i="10" s="1"/>
  <c r="AD7" i="10"/>
  <c r="BC7" i="10" s="1"/>
  <c r="AC7" i="10"/>
  <c r="BB7" i="10" s="1"/>
  <c r="AZ6" i="10"/>
  <c r="BY6" i="10" s="1"/>
  <c r="AY6" i="10"/>
  <c r="BX6" i="10" s="1"/>
  <c r="AX6" i="10"/>
  <c r="BW6" i="10" s="1"/>
  <c r="AW6" i="10"/>
  <c r="BV6" i="10" s="1"/>
  <c r="AU6" i="10"/>
  <c r="BT6" i="10" s="1"/>
  <c r="AT6" i="10"/>
  <c r="BS6" i="10" s="1"/>
  <c r="AS6" i="10"/>
  <c r="BR6" i="10" s="1"/>
  <c r="AR6" i="10"/>
  <c r="BQ6" i="10" s="1"/>
  <c r="AP6" i="10"/>
  <c r="BO6" i="10" s="1"/>
  <c r="AO6" i="10"/>
  <c r="BN6" i="10" s="1"/>
  <c r="AN6" i="10"/>
  <c r="BM6" i="10" s="1"/>
  <c r="AM6" i="10"/>
  <c r="BL6" i="10" s="1"/>
  <c r="AK6" i="10"/>
  <c r="BJ6" i="10" s="1"/>
  <c r="AJ6" i="10"/>
  <c r="BI6" i="10" s="1"/>
  <c r="AI6" i="10"/>
  <c r="BH6" i="10" s="1"/>
  <c r="AH6" i="10"/>
  <c r="BG6" i="10" s="1"/>
  <c r="AF6" i="10"/>
  <c r="BE6" i="10" s="1"/>
  <c r="AE6" i="10"/>
  <c r="BD6" i="10" s="1"/>
  <c r="AD6" i="10"/>
  <c r="BC6" i="10" s="1"/>
  <c r="AC6" i="10"/>
  <c r="BB6" i="10" s="1"/>
  <c r="AZ21" i="9"/>
  <c r="BY21" i="9" s="1"/>
  <c r="AY21" i="9"/>
  <c r="BX21" i="9" s="1"/>
  <c r="AX21" i="9"/>
  <c r="BW21" i="9" s="1"/>
  <c r="AW21" i="9"/>
  <c r="BV21" i="9" s="1"/>
  <c r="AU21" i="9"/>
  <c r="BT21" i="9" s="1"/>
  <c r="AT21" i="9"/>
  <c r="BS21" i="9" s="1"/>
  <c r="AS21" i="9"/>
  <c r="BR21" i="9" s="1"/>
  <c r="AR21" i="9"/>
  <c r="BQ21" i="9" s="1"/>
  <c r="AP21" i="9"/>
  <c r="BO21" i="9" s="1"/>
  <c r="AO21" i="9"/>
  <c r="BN21" i="9" s="1"/>
  <c r="AN21" i="9"/>
  <c r="BM21" i="9" s="1"/>
  <c r="AM21" i="9"/>
  <c r="BL21" i="9" s="1"/>
  <c r="AK21" i="9"/>
  <c r="BJ21" i="9" s="1"/>
  <c r="AJ21" i="9"/>
  <c r="BI21" i="9" s="1"/>
  <c r="AI21" i="9"/>
  <c r="BH21" i="9" s="1"/>
  <c r="AH21" i="9"/>
  <c r="BG21" i="9" s="1"/>
  <c r="AF21" i="9"/>
  <c r="BE21" i="9" s="1"/>
  <c r="AE21" i="9"/>
  <c r="BD21" i="9" s="1"/>
  <c r="AD21" i="9"/>
  <c r="BC21" i="9" s="1"/>
  <c r="AC21" i="9"/>
  <c r="BB21" i="9" s="1"/>
  <c r="AZ20" i="9"/>
  <c r="BY20" i="9" s="1"/>
  <c r="AY20" i="9"/>
  <c r="BX20" i="9" s="1"/>
  <c r="AX20" i="9"/>
  <c r="BW20" i="9" s="1"/>
  <c r="AW20" i="9"/>
  <c r="BV20" i="9" s="1"/>
  <c r="AU20" i="9"/>
  <c r="BT20" i="9" s="1"/>
  <c r="AT20" i="9"/>
  <c r="BS20" i="9" s="1"/>
  <c r="AS20" i="9"/>
  <c r="BR20" i="9" s="1"/>
  <c r="AR20" i="9"/>
  <c r="BQ20" i="9" s="1"/>
  <c r="AP20" i="9"/>
  <c r="BO20" i="9" s="1"/>
  <c r="AO20" i="9"/>
  <c r="BN20" i="9" s="1"/>
  <c r="AN20" i="9"/>
  <c r="BM20" i="9" s="1"/>
  <c r="AM20" i="9"/>
  <c r="BL20" i="9" s="1"/>
  <c r="AK20" i="9"/>
  <c r="BJ20" i="9" s="1"/>
  <c r="AJ20" i="9"/>
  <c r="BI20" i="9" s="1"/>
  <c r="AI20" i="9"/>
  <c r="BH20" i="9" s="1"/>
  <c r="AH20" i="9"/>
  <c r="BG20" i="9" s="1"/>
  <c r="AF20" i="9"/>
  <c r="BE20" i="9" s="1"/>
  <c r="AE20" i="9"/>
  <c r="BD20" i="9" s="1"/>
  <c r="AD20" i="9"/>
  <c r="BC20" i="9" s="1"/>
  <c r="AC20" i="9"/>
  <c r="BB20" i="9" s="1"/>
  <c r="AZ19" i="9"/>
  <c r="BY19" i="9" s="1"/>
  <c r="AY19" i="9"/>
  <c r="BX19" i="9" s="1"/>
  <c r="AX19" i="9"/>
  <c r="BW19" i="9" s="1"/>
  <c r="AW19" i="9"/>
  <c r="BV19" i="9" s="1"/>
  <c r="AU19" i="9"/>
  <c r="BT19" i="9" s="1"/>
  <c r="AT19" i="9"/>
  <c r="BS19" i="9" s="1"/>
  <c r="AS19" i="9"/>
  <c r="BR19" i="9" s="1"/>
  <c r="AR19" i="9"/>
  <c r="BQ19" i="9" s="1"/>
  <c r="AP19" i="9"/>
  <c r="BO19" i="9" s="1"/>
  <c r="AO19" i="9"/>
  <c r="BN19" i="9" s="1"/>
  <c r="AN19" i="9"/>
  <c r="BM19" i="9" s="1"/>
  <c r="AM19" i="9"/>
  <c r="BL19" i="9" s="1"/>
  <c r="AK19" i="9"/>
  <c r="BJ19" i="9" s="1"/>
  <c r="AJ19" i="9"/>
  <c r="BI19" i="9" s="1"/>
  <c r="AI19" i="9"/>
  <c r="BH19" i="9" s="1"/>
  <c r="AH19" i="9"/>
  <c r="BG19" i="9" s="1"/>
  <c r="AF19" i="9"/>
  <c r="BE19" i="9" s="1"/>
  <c r="AE19" i="9"/>
  <c r="BD19" i="9" s="1"/>
  <c r="AD19" i="9"/>
  <c r="BC19" i="9" s="1"/>
  <c r="AC19" i="9"/>
  <c r="BB19" i="9" s="1"/>
  <c r="AZ18" i="9"/>
  <c r="BY18" i="9" s="1"/>
  <c r="AY18" i="9"/>
  <c r="BX18" i="9" s="1"/>
  <c r="AX18" i="9"/>
  <c r="BW18" i="9" s="1"/>
  <c r="AW18" i="9"/>
  <c r="BV18" i="9" s="1"/>
  <c r="AU18" i="9"/>
  <c r="BT18" i="9" s="1"/>
  <c r="AT18" i="9"/>
  <c r="BS18" i="9" s="1"/>
  <c r="AS18" i="9"/>
  <c r="BR18" i="9" s="1"/>
  <c r="AR18" i="9"/>
  <c r="BQ18" i="9" s="1"/>
  <c r="AP18" i="9"/>
  <c r="BO18" i="9" s="1"/>
  <c r="AO18" i="9"/>
  <c r="BN18" i="9" s="1"/>
  <c r="AN18" i="9"/>
  <c r="BM18" i="9" s="1"/>
  <c r="AM18" i="9"/>
  <c r="BL18" i="9" s="1"/>
  <c r="AK18" i="9"/>
  <c r="BJ18" i="9" s="1"/>
  <c r="AJ18" i="9"/>
  <c r="BI18" i="9" s="1"/>
  <c r="AI18" i="9"/>
  <c r="BH18" i="9" s="1"/>
  <c r="AH18" i="9"/>
  <c r="BG18" i="9" s="1"/>
  <c r="AF18" i="9"/>
  <c r="BE18" i="9" s="1"/>
  <c r="AE18" i="9"/>
  <c r="BD18" i="9" s="1"/>
  <c r="AD18" i="9"/>
  <c r="BC18" i="9" s="1"/>
  <c r="AC18" i="9"/>
  <c r="BB18" i="9" s="1"/>
  <c r="AZ17" i="9"/>
  <c r="BY17" i="9" s="1"/>
  <c r="AY17" i="9"/>
  <c r="BX17" i="9" s="1"/>
  <c r="AX17" i="9"/>
  <c r="BW17" i="9" s="1"/>
  <c r="AW17" i="9"/>
  <c r="BV17" i="9" s="1"/>
  <c r="AU17" i="9"/>
  <c r="BT17" i="9" s="1"/>
  <c r="AT17" i="9"/>
  <c r="BS17" i="9" s="1"/>
  <c r="AS17" i="9"/>
  <c r="BR17" i="9" s="1"/>
  <c r="AR17" i="9"/>
  <c r="BQ17" i="9" s="1"/>
  <c r="AP17" i="9"/>
  <c r="BO17" i="9" s="1"/>
  <c r="AO17" i="9"/>
  <c r="BN17" i="9" s="1"/>
  <c r="AN17" i="9"/>
  <c r="BM17" i="9" s="1"/>
  <c r="AM17" i="9"/>
  <c r="BL17" i="9" s="1"/>
  <c r="AK17" i="9"/>
  <c r="BJ17" i="9" s="1"/>
  <c r="AJ17" i="9"/>
  <c r="BI17" i="9" s="1"/>
  <c r="AI17" i="9"/>
  <c r="BH17" i="9" s="1"/>
  <c r="AH17" i="9"/>
  <c r="BG17" i="9" s="1"/>
  <c r="AF17" i="9"/>
  <c r="BE17" i="9" s="1"/>
  <c r="AE17" i="9"/>
  <c r="BD17" i="9" s="1"/>
  <c r="AD17" i="9"/>
  <c r="BC17" i="9" s="1"/>
  <c r="AC17" i="9"/>
  <c r="BB17" i="9" s="1"/>
  <c r="AZ16" i="9"/>
  <c r="BY16" i="9" s="1"/>
  <c r="AY16" i="9"/>
  <c r="BX16" i="9" s="1"/>
  <c r="AX16" i="9"/>
  <c r="BW16" i="9" s="1"/>
  <c r="AW16" i="9"/>
  <c r="BV16" i="9" s="1"/>
  <c r="AU16" i="9"/>
  <c r="BT16" i="9" s="1"/>
  <c r="AT16" i="9"/>
  <c r="BS16" i="9" s="1"/>
  <c r="AS16" i="9"/>
  <c r="BR16" i="9" s="1"/>
  <c r="AR16" i="9"/>
  <c r="BQ16" i="9" s="1"/>
  <c r="AP16" i="9"/>
  <c r="BO16" i="9" s="1"/>
  <c r="AO16" i="9"/>
  <c r="BN16" i="9" s="1"/>
  <c r="AN16" i="9"/>
  <c r="BM16" i="9" s="1"/>
  <c r="AM16" i="9"/>
  <c r="BL16" i="9" s="1"/>
  <c r="AK16" i="9"/>
  <c r="BJ16" i="9" s="1"/>
  <c r="AJ16" i="9"/>
  <c r="BI16" i="9" s="1"/>
  <c r="AI16" i="9"/>
  <c r="BH16" i="9" s="1"/>
  <c r="AH16" i="9"/>
  <c r="BG16" i="9" s="1"/>
  <c r="AF16" i="9"/>
  <c r="BE16" i="9" s="1"/>
  <c r="AE16" i="9"/>
  <c r="BD16" i="9" s="1"/>
  <c r="AD16" i="9"/>
  <c r="BC16" i="9" s="1"/>
  <c r="AC16" i="9"/>
  <c r="BB16" i="9" s="1"/>
  <c r="AZ15" i="9"/>
  <c r="BY15" i="9" s="1"/>
  <c r="AY15" i="9"/>
  <c r="BX15" i="9" s="1"/>
  <c r="AX15" i="9"/>
  <c r="BW15" i="9" s="1"/>
  <c r="AW15" i="9"/>
  <c r="BV15" i="9" s="1"/>
  <c r="AU15" i="9"/>
  <c r="BT15" i="9" s="1"/>
  <c r="AT15" i="9"/>
  <c r="BS15" i="9" s="1"/>
  <c r="AS15" i="9"/>
  <c r="BR15" i="9" s="1"/>
  <c r="AR15" i="9"/>
  <c r="BQ15" i="9" s="1"/>
  <c r="AP15" i="9"/>
  <c r="BO15" i="9" s="1"/>
  <c r="AO15" i="9"/>
  <c r="BN15" i="9" s="1"/>
  <c r="AN15" i="9"/>
  <c r="BM15" i="9" s="1"/>
  <c r="AM15" i="9"/>
  <c r="BL15" i="9" s="1"/>
  <c r="AK15" i="9"/>
  <c r="BJ15" i="9" s="1"/>
  <c r="AJ15" i="9"/>
  <c r="BI15" i="9" s="1"/>
  <c r="AI15" i="9"/>
  <c r="BH15" i="9" s="1"/>
  <c r="AH15" i="9"/>
  <c r="BG15" i="9" s="1"/>
  <c r="AF15" i="9"/>
  <c r="BE15" i="9" s="1"/>
  <c r="AE15" i="9"/>
  <c r="BD15" i="9" s="1"/>
  <c r="AD15" i="9"/>
  <c r="BC15" i="9" s="1"/>
  <c r="AC15" i="9"/>
  <c r="BB15" i="9" s="1"/>
  <c r="AZ12" i="9"/>
  <c r="BY12" i="9" s="1"/>
  <c r="AY12" i="9"/>
  <c r="BX12" i="9" s="1"/>
  <c r="AX12" i="9"/>
  <c r="BW12" i="9" s="1"/>
  <c r="AW12" i="9"/>
  <c r="BV12" i="9" s="1"/>
  <c r="AU12" i="9"/>
  <c r="BT12" i="9" s="1"/>
  <c r="AT12" i="9"/>
  <c r="BS12" i="9" s="1"/>
  <c r="AS12" i="9"/>
  <c r="BR12" i="9" s="1"/>
  <c r="AR12" i="9"/>
  <c r="BQ12" i="9" s="1"/>
  <c r="AP12" i="9"/>
  <c r="BO12" i="9" s="1"/>
  <c r="AO12" i="9"/>
  <c r="BN12" i="9" s="1"/>
  <c r="AN12" i="9"/>
  <c r="BM12" i="9" s="1"/>
  <c r="AM12" i="9"/>
  <c r="BL12" i="9" s="1"/>
  <c r="AK12" i="9"/>
  <c r="BJ12" i="9" s="1"/>
  <c r="AJ12" i="9"/>
  <c r="BI12" i="9" s="1"/>
  <c r="AI12" i="9"/>
  <c r="BH12" i="9" s="1"/>
  <c r="AH12" i="9"/>
  <c r="BG12" i="9" s="1"/>
  <c r="AF12" i="9"/>
  <c r="BE12" i="9" s="1"/>
  <c r="AE12" i="9"/>
  <c r="BD12" i="9" s="1"/>
  <c r="AD12" i="9"/>
  <c r="BC12" i="9" s="1"/>
  <c r="AC12" i="9"/>
  <c r="BB12" i="9" s="1"/>
  <c r="AZ11" i="9"/>
  <c r="BY11" i="9" s="1"/>
  <c r="AY11" i="9"/>
  <c r="BX11" i="9" s="1"/>
  <c r="AX11" i="9"/>
  <c r="BW11" i="9" s="1"/>
  <c r="AW11" i="9"/>
  <c r="BV11" i="9" s="1"/>
  <c r="AU11" i="9"/>
  <c r="BT11" i="9" s="1"/>
  <c r="AT11" i="9"/>
  <c r="BS11" i="9" s="1"/>
  <c r="AS11" i="9"/>
  <c r="BR11" i="9" s="1"/>
  <c r="AR11" i="9"/>
  <c r="BQ11" i="9" s="1"/>
  <c r="AP11" i="9"/>
  <c r="BO11" i="9" s="1"/>
  <c r="AO11" i="9"/>
  <c r="BN11" i="9" s="1"/>
  <c r="AN11" i="9"/>
  <c r="BM11" i="9" s="1"/>
  <c r="AM11" i="9"/>
  <c r="BL11" i="9" s="1"/>
  <c r="AK11" i="9"/>
  <c r="BJ11" i="9" s="1"/>
  <c r="AJ11" i="9"/>
  <c r="BI11" i="9" s="1"/>
  <c r="AI11" i="9"/>
  <c r="BH11" i="9" s="1"/>
  <c r="AH11" i="9"/>
  <c r="BG11" i="9" s="1"/>
  <c r="AF11" i="9"/>
  <c r="BE11" i="9" s="1"/>
  <c r="AE11" i="9"/>
  <c r="BD11" i="9" s="1"/>
  <c r="AD11" i="9"/>
  <c r="BC11" i="9" s="1"/>
  <c r="AC11" i="9"/>
  <c r="BB11" i="9" s="1"/>
  <c r="AZ10" i="9"/>
  <c r="BY10" i="9" s="1"/>
  <c r="AY10" i="9"/>
  <c r="BX10" i="9" s="1"/>
  <c r="AX10" i="9"/>
  <c r="BW10" i="9" s="1"/>
  <c r="AW10" i="9"/>
  <c r="BV10" i="9" s="1"/>
  <c r="AU10" i="9"/>
  <c r="BT10" i="9" s="1"/>
  <c r="AT10" i="9"/>
  <c r="BS10" i="9" s="1"/>
  <c r="AS10" i="9"/>
  <c r="BR10" i="9" s="1"/>
  <c r="AR10" i="9"/>
  <c r="BQ10" i="9" s="1"/>
  <c r="AP10" i="9"/>
  <c r="BO10" i="9" s="1"/>
  <c r="AO10" i="9"/>
  <c r="BN10" i="9" s="1"/>
  <c r="AN10" i="9"/>
  <c r="BM10" i="9" s="1"/>
  <c r="AM10" i="9"/>
  <c r="BL10" i="9" s="1"/>
  <c r="AK10" i="9"/>
  <c r="BJ10" i="9" s="1"/>
  <c r="AJ10" i="9"/>
  <c r="BI10" i="9" s="1"/>
  <c r="AI10" i="9"/>
  <c r="BH10" i="9" s="1"/>
  <c r="AH10" i="9"/>
  <c r="BG10" i="9" s="1"/>
  <c r="AF10" i="9"/>
  <c r="BE10" i="9" s="1"/>
  <c r="AE10" i="9"/>
  <c r="BD10" i="9" s="1"/>
  <c r="AD10" i="9"/>
  <c r="BC10" i="9" s="1"/>
  <c r="AC10" i="9"/>
  <c r="BB10" i="9" s="1"/>
  <c r="AZ9" i="9"/>
  <c r="BY9" i="9" s="1"/>
  <c r="AY9" i="9"/>
  <c r="BX9" i="9" s="1"/>
  <c r="AX9" i="9"/>
  <c r="BW9" i="9" s="1"/>
  <c r="AW9" i="9"/>
  <c r="BV9" i="9" s="1"/>
  <c r="AU9" i="9"/>
  <c r="BT9" i="9" s="1"/>
  <c r="AT9" i="9"/>
  <c r="BS9" i="9" s="1"/>
  <c r="AS9" i="9"/>
  <c r="BR9" i="9" s="1"/>
  <c r="AR9" i="9"/>
  <c r="BQ9" i="9" s="1"/>
  <c r="AP9" i="9"/>
  <c r="BO9" i="9" s="1"/>
  <c r="AO9" i="9"/>
  <c r="BN9" i="9" s="1"/>
  <c r="AN9" i="9"/>
  <c r="BM9" i="9" s="1"/>
  <c r="AM9" i="9"/>
  <c r="BL9" i="9" s="1"/>
  <c r="AK9" i="9"/>
  <c r="BJ9" i="9" s="1"/>
  <c r="AJ9" i="9"/>
  <c r="BI9" i="9" s="1"/>
  <c r="AI9" i="9"/>
  <c r="BH9" i="9" s="1"/>
  <c r="AH9" i="9"/>
  <c r="BG9" i="9" s="1"/>
  <c r="AF9" i="9"/>
  <c r="BE9" i="9" s="1"/>
  <c r="AE9" i="9"/>
  <c r="BD9" i="9" s="1"/>
  <c r="AD9" i="9"/>
  <c r="BC9" i="9" s="1"/>
  <c r="AC9" i="9"/>
  <c r="BB9" i="9" s="1"/>
  <c r="AZ8" i="9"/>
  <c r="BY8" i="9" s="1"/>
  <c r="AY8" i="9"/>
  <c r="BX8" i="9" s="1"/>
  <c r="AX8" i="9"/>
  <c r="BW8" i="9" s="1"/>
  <c r="AW8" i="9"/>
  <c r="BV8" i="9" s="1"/>
  <c r="AU8" i="9"/>
  <c r="BT8" i="9" s="1"/>
  <c r="AT8" i="9"/>
  <c r="BS8" i="9" s="1"/>
  <c r="AS8" i="9"/>
  <c r="BR8" i="9" s="1"/>
  <c r="AR8" i="9"/>
  <c r="BQ8" i="9" s="1"/>
  <c r="AP8" i="9"/>
  <c r="BO8" i="9" s="1"/>
  <c r="AO8" i="9"/>
  <c r="BN8" i="9" s="1"/>
  <c r="AN8" i="9"/>
  <c r="BM8" i="9" s="1"/>
  <c r="AM8" i="9"/>
  <c r="BL8" i="9" s="1"/>
  <c r="AK8" i="9"/>
  <c r="BJ8" i="9" s="1"/>
  <c r="AJ8" i="9"/>
  <c r="BI8" i="9" s="1"/>
  <c r="AI8" i="9"/>
  <c r="BH8" i="9" s="1"/>
  <c r="AH8" i="9"/>
  <c r="BG8" i="9" s="1"/>
  <c r="AF8" i="9"/>
  <c r="BE8" i="9" s="1"/>
  <c r="AE8" i="9"/>
  <c r="BD8" i="9" s="1"/>
  <c r="AD8" i="9"/>
  <c r="BC8" i="9" s="1"/>
  <c r="AC8" i="9"/>
  <c r="BB8" i="9" s="1"/>
  <c r="AZ7" i="9"/>
  <c r="BY7" i="9" s="1"/>
  <c r="AY7" i="9"/>
  <c r="BX7" i="9" s="1"/>
  <c r="AX7" i="9"/>
  <c r="BW7" i="9" s="1"/>
  <c r="AW7" i="9"/>
  <c r="BV7" i="9" s="1"/>
  <c r="AU7" i="9"/>
  <c r="BT7" i="9" s="1"/>
  <c r="AT7" i="9"/>
  <c r="BS7" i="9" s="1"/>
  <c r="AS7" i="9"/>
  <c r="BR7" i="9" s="1"/>
  <c r="AR7" i="9"/>
  <c r="BQ7" i="9" s="1"/>
  <c r="AP7" i="9"/>
  <c r="BO7" i="9" s="1"/>
  <c r="AO7" i="9"/>
  <c r="BN7" i="9" s="1"/>
  <c r="AN7" i="9"/>
  <c r="BM7" i="9" s="1"/>
  <c r="AM7" i="9"/>
  <c r="BL7" i="9" s="1"/>
  <c r="AK7" i="9"/>
  <c r="BJ7" i="9" s="1"/>
  <c r="AJ7" i="9"/>
  <c r="BI7" i="9" s="1"/>
  <c r="AI7" i="9"/>
  <c r="BH7" i="9" s="1"/>
  <c r="AH7" i="9"/>
  <c r="BG7" i="9" s="1"/>
  <c r="AF7" i="9"/>
  <c r="BE7" i="9" s="1"/>
  <c r="AE7" i="9"/>
  <c r="BD7" i="9" s="1"/>
  <c r="AD7" i="9"/>
  <c r="BC7" i="9" s="1"/>
  <c r="AC7" i="9"/>
  <c r="BB7" i="9" s="1"/>
  <c r="AZ6" i="9"/>
  <c r="BY6" i="9" s="1"/>
  <c r="AY6" i="9"/>
  <c r="BX6" i="9" s="1"/>
  <c r="AX6" i="9"/>
  <c r="BW6" i="9" s="1"/>
  <c r="AW6" i="9"/>
  <c r="BV6" i="9" s="1"/>
  <c r="AU6" i="9"/>
  <c r="BT6" i="9" s="1"/>
  <c r="AT6" i="9"/>
  <c r="BS6" i="9" s="1"/>
  <c r="AS6" i="9"/>
  <c r="BR6" i="9" s="1"/>
  <c r="AR6" i="9"/>
  <c r="BQ6" i="9" s="1"/>
  <c r="AP6" i="9"/>
  <c r="BO6" i="9" s="1"/>
  <c r="AO6" i="9"/>
  <c r="BN6" i="9" s="1"/>
  <c r="AN6" i="9"/>
  <c r="BM6" i="9" s="1"/>
  <c r="AM6" i="9"/>
  <c r="BL6" i="9" s="1"/>
  <c r="AK6" i="9"/>
  <c r="BJ6" i="9" s="1"/>
  <c r="AJ6" i="9"/>
  <c r="BI6" i="9" s="1"/>
  <c r="AI6" i="9"/>
  <c r="BH6" i="9" s="1"/>
  <c r="AH6" i="9"/>
  <c r="BG6" i="9" s="1"/>
  <c r="AF6" i="9"/>
  <c r="BE6" i="9" s="1"/>
  <c r="AE6" i="9"/>
  <c r="BD6" i="9" s="1"/>
  <c r="AD6" i="9"/>
  <c r="BC6" i="9" s="1"/>
  <c r="AC6" i="9"/>
  <c r="BB6" i="9" s="1"/>
  <c r="AZ21" i="8"/>
  <c r="BY21" i="8" s="1"/>
  <c r="AY21" i="8"/>
  <c r="BX21" i="8" s="1"/>
  <c r="AX21" i="8"/>
  <c r="BW21" i="8" s="1"/>
  <c r="AW21" i="8"/>
  <c r="BV21" i="8" s="1"/>
  <c r="AU21" i="8"/>
  <c r="BT21" i="8" s="1"/>
  <c r="AT21" i="8"/>
  <c r="BS21" i="8" s="1"/>
  <c r="AS21" i="8"/>
  <c r="BR21" i="8" s="1"/>
  <c r="AR21" i="8"/>
  <c r="BQ21" i="8" s="1"/>
  <c r="AP21" i="8"/>
  <c r="BO21" i="8" s="1"/>
  <c r="AO21" i="8"/>
  <c r="BN21" i="8" s="1"/>
  <c r="AN21" i="8"/>
  <c r="BM21" i="8" s="1"/>
  <c r="AM21" i="8"/>
  <c r="BL21" i="8" s="1"/>
  <c r="AK21" i="8"/>
  <c r="BJ21" i="8" s="1"/>
  <c r="AJ21" i="8"/>
  <c r="BI21" i="8" s="1"/>
  <c r="AI21" i="8"/>
  <c r="BH21" i="8" s="1"/>
  <c r="AH21" i="8"/>
  <c r="BG21" i="8" s="1"/>
  <c r="AF21" i="8"/>
  <c r="BE21" i="8" s="1"/>
  <c r="AE21" i="8"/>
  <c r="BD21" i="8" s="1"/>
  <c r="AD21" i="8"/>
  <c r="BC21" i="8" s="1"/>
  <c r="AC21" i="8"/>
  <c r="BB21" i="8" s="1"/>
  <c r="AZ20" i="8"/>
  <c r="BY20" i="8" s="1"/>
  <c r="AY20" i="8"/>
  <c r="BX20" i="8" s="1"/>
  <c r="AX20" i="8"/>
  <c r="BW20" i="8" s="1"/>
  <c r="AW20" i="8"/>
  <c r="BV20" i="8" s="1"/>
  <c r="AU20" i="8"/>
  <c r="BT20" i="8" s="1"/>
  <c r="AT20" i="8"/>
  <c r="BS20" i="8" s="1"/>
  <c r="AS20" i="8"/>
  <c r="BR20" i="8" s="1"/>
  <c r="AR20" i="8"/>
  <c r="BQ20" i="8" s="1"/>
  <c r="AP20" i="8"/>
  <c r="BO20" i="8" s="1"/>
  <c r="AO20" i="8"/>
  <c r="BN20" i="8" s="1"/>
  <c r="AN20" i="8"/>
  <c r="BM20" i="8" s="1"/>
  <c r="AM20" i="8"/>
  <c r="BL20" i="8" s="1"/>
  <c r="AK20" i="8"/>
  <c r="BJ20" i="8" s="1"/>
  <c r="AJ20" i="8"/>
  <c r="BI20" i="8" s="1"/>
  <c r="AI20" i="8"/>
  <c r="BH20" i="8" s="1"/>
  <c r="AH20" i="8"/>
  <c r="BG20" i="8" s="1"/>
  <c r="AF20" i="8"/>
  <c r="BE20" i="8" s="1"/>
  <c r="AE20" i="8"/>
  <c r="BD20" i="8" s="1"/>
  <c r="AD20" i="8"/>
  <c r="BC20" i="8" s="1"/>
  <c r="AC20" i="8"/>
  <c r="BB20" i="8" s="1"/>
  <c r="AZ19" i="8"/>
  <c r="BY19" i="8" s="1"/>
  <c r="AY19" i="8"/>
  <c r="BX19" i="8" s="1"/>
  <c r="AX19" i="8"/>
  <c r="BW19" i="8" s="1"/>
  <c r="AW19" i="8"/>
  <c r="BV19" i="8" s="1"/>
  <c r="AU19" i="8"/>
  <c r="BT19" i="8" s="1"/>
  <c r="AT19" i="8"/>
  <c r="BS19" i="8" s="1"/>
  <c r="AS19" i="8"/>
  <c r="BR19" i="8" s="1"/>
  <c r="AR19" i="8"/>
  <c r="BQ19" i="8" s="1"/>
  <c r="AP19" i="8"/>
  <c r="BO19" i="8" s="1"/>
  <c r="AO19" i="8"/>
  <c r="BN19" i="8" s="1"/>
  <c r="AN19" i="8"/>
  <c r="BM19" i="8" s="1"/>
  <c r="AM19" i="8"/>
  <c r="BL19" i="8" s="1"/>
  <c r="AK19" i="8"/>
  <c r="BJ19" i="8" s="1"/>
  <c r="AJ19" i="8"/>
  <c r="BI19" i="8" s="1"/>
  <c r="AI19" i="8"/>
  <c r="BH19" i="8" s="1"/>
  <c r="AH19" i="8"/>
  <c r="BG19" i="8" s="1"/>
  <c r="AF19" i="8"/>
  <c r="BE19" i="8" s="1"/>
  <c r="AE19" i="8"/>
  <c r="BD19" i="8" s="1"/>
  <c r="AD19" i="8"/>
  <c r="BC19" i="8" s="1"/>
  <c r="AC19" i="8"/>
  <c r="BB19" i="8" s="1"/>
  <c r="AZ18" i="8"/>
  <c r="BY18" i="8" s="1"/>
  <c r="AY18" i="8"/>
  <c r="BX18" i="8" s="1"/>
  <c r="AX18" i="8"/>
  <c r="BW18" i="8" s="1"/>
  <c r="AW18" i="8"/>
  <c r="BV18" i="8" s="1"/>
  <c r="AU18" i="8"/>
  <c r="BT18" i="8" s="1"/>
  <c r="AT18" i="8"/>
  <c r="BS18" i="8" s="1"/>
  <c r="AS18" i="8"/>
  <c r="BR18" i="8" s="1"/>
  <c r="AR18" i="8"/>
  <c r="BQ18" i="8" s="1"/>
  <c r="AP18" i="8"/>
  <c r="BO18" i="8" s="1"/>
  <c r="AO18" i="8"/>
  <c r="BN18" i="8" s="1"/>
  <c r="AN18" i="8"/>
  <c r="BM18" i="8" s="1"/>
  <c r="AM18" i="8"/>
  <c r="BL18" i="8" s="1"/>
  <c r="AK18" i="8"/>
  <c r="BJ18" i="8" s="1"/>
  <c r="AJ18" i="8"/>
  <c r="BI18" i="8" s="1"/>
  <c r="AI18" i="8"/>
  <c r="BH18" i="8" s="1"/>
  <c r="AH18" i="8"/>
  <c r="BG18" i="8" s="1"/>
  <c r="AF18" i="8"/>
  <c r="BE18" i="8" s="1"/>
  <c r="AE18" i="8"/>
  <c r="BD18" i="8" s="1"/>
  <c r="AD18" i="8"/>
  <c r="BC18" i="8" s="1"/>
  <c r="AC18" i="8"/>
  <c r="BB18" i="8" s="1"/>
  <c r="AZ17" i="8"/>
  <c r="BY17" i="8" s="1"/>
  <c r="AY17" i="8"/>
  <c r="BX17" i="8" s="1"/>
  <c r="AX17" i="8"/>
  <c r="BW17" i="8" s="1"/>
  <c r="AW17" i="8"/>
  <c r="BV17" i="8" s="1"/>
  <c r="AU17" i="8"/>
  <c r="BT17" i="8" s="1"/>
  <c r="AT17" i="8"/>
  <c r="BS17" i="8" s="1"/>
  <c r="AS17" i="8"/>
  <c r="BR17" i="8" s="1"/>
  <c r="AR17" i="8"/>
  <c r="BQ17" i="8" s="1"/>
  <c r="AP17" i="8"/>
  <c r="BO17" i="8" s="1"/>
  <c r="AO17" i="8"/>
  <c r="BN17" i="8" s="1"/>
  <c r="AN17" i="8"/>
  <c r="BM17" i="8" s="1"/>
  <c r="AM17" i="8"/>
  <c r="BL17" i="8" s="1"/>
  <c r="AK17" i="8"/>
  <c r="BJ17" i="8" s="1"/>
  <c r="AJ17" i="8"/>
  <c r="BI17" i="8" s="1"/>
  <c r="AI17" i="8"/>
  <c r="BH17" i="8" s="1"/>
  <c r="AH17" i="8"/>
  <c r="BG17" i="8" s="1"/>
  <c r="AF17" i="8"/>
  <c r="BE17" i="8" s="1"/>
  <c r="AE17" i="8"/>
  <c r="BD17" i="8" s="1"/>
  <c r="AD17" i="8"/>
  <c r="BC17" i="8" s="1"/>
  <c r="AC17" i="8"/>
  <c r="BB17" i="8" s="1"/>
  <c r="AZ16" i="8"/>
  <c r="BY16" i="8" s="1"/>
  <c r="AY16" i="8"/>
  <c r="BX16" i="8" s="1"/>
  <c r="AX16" i="8"/>
  <c r="BW16" i="8" s="1"/>
  <c r="AW16" i="8"/>
  <c r="BV16" i="8" s="1"/>
  <c r="AU16" i="8"/>
  <c r="BT16" i="8" s="1"/>
  <c r="AT16" i="8"/>
  <c r="BS16" i="8" s="1"/>
  <c r="AS16" i="8"/>
  <c r="BR16" i="8" s="1"/>
  <c r="AR16" i="8"/>
  <c r="BQ16" i="8" s="1"/>
  <c r="AP16" i="8"/>
  <c r="BO16" i="8" s="1"/>
  <c r="AO16" i="8"/>
  <c r="BN16" i="8" s="1"/>
  <c r="AN16" i="8"/>
  <c r="BM16" i="8" s="1"/>
  <c r="AM16" i="8"/>
  <c r="BL16" i="8" s="1"/>
  <c r="AK16" i="8"/>
  <c r="BJ16" i="8" s="1"/>
  <c r="AJ16" i="8"/>
  <c r="BI16" i="8" s="1"/>
  <c r="AI16" i="8"/>
  <c r="BH16" i="8" s="1"/>
  <c r="AH16" i="8"/>
  <c r="BG16" i="8" s="1"/>
  <c r="AF16" i="8"/>
  <c r="BE16" i="8" s="1"/>
  <c r="AE16" i="8"/>
  <c r="BD16" i="8" s="1"/>
  <c r="AD16" i="8"/>
  <c r="BC16" i="8" s="1"/>
  <c r="AC16" i="8"/>
  <c r="BB16" i="8" s="1"/>
  <c r="AZ15" i="8"/>
  <c r="BY15" i="8" s="1"/>
  <c r="AY15" i="8"/>
  <c r="BX15" i="8" s="1"/>
  <c r="AX15" i="8"/>
  <c r="BW15" i="8" s="1"/>
  <c r="AW15" i="8"/>
  <c r="BV15" i="8" s="1"/>
  <c r="AU15" i="8"/>
  <c r="BT15" i="8" s="1"/>
  <c r="AT15" i="8"/>
  <c r="BS15" i="8" s="1"/>
  <c r="AS15" i="8"/>
  <c r="BR15" i="8" s="1"/>
  <c r="AR15" i="8"/>
  <c r="BQ15" i="8" s="1"/>
  <c r="AP15" i="8"/>
  <c r="BO15" i="8" s="1"/>
  <c r="AO15" i="8"/>
  <c r="BN15" i="8" s="1"/>
  <c r="AN15" i="8"/>
  <c r="BM15" i="8" s="1"/>
  <c r="AM15" i="8"/>
  <c r="BL15" i="8" s="1"/>
  <c r="AK15" i="8"/>
  <c r="BJ15" i="8" s="1"/>
  <c r="AJ15" i="8"/>
  <c r="BI15" i="8" s="1"/>
  <c r="AI15" i="8"/>
  <c r="BH15" i="8" s="1"/>
  <c r="AH15" i="8"/>
  <c r="BG15" i="8" s="1"/>
  <c r="AF15" i="8"/>
  <c r="BE15" i="8" s="1"/>
  <c r="AE15" i="8"/>
  <c r="BD15" i="8" s="1"/>
  <c r="AD15" i="8"/>
  <c r="BC15" i="8" s="1"/>
  <c r="AC15" i="8"/>
  <c r="BB15" i="8" s="1"/>
  <c r="AZ12" i="8"/>
  <c r="BY12" i="8" s="1"/>
  <c r="AY12" i="8"/>
  <c r="BX12" i="8" s="1"/>
  <c r="AX12" i="8"/>
  <c r="BW12" i="8" s="1"/>
  <c r="AW12" i="8"/>
  <c r="BV12" i="8" s="1"/>
  <c r="AU12" i="8"/>
  <c r="BT12" i="8" s="1"/>
  <c r="AT12" i="8"/>
  <c r="BS12" i="8" s="1"/>
  <c r="AS12" i="8"/>
  <c r="BR12" i="8" s="1"/>
  <c r="AR12" i="8"/>
  <c r="BQ12" i="8" s="1"/>
  <c r="AP12" i="8"/>
  <c r="BO12" i="8" s="1"/>
  <c r="AO12" i="8"/>
  <c r="BN12" i="8" s="1"/>
  <c r="AN12" i="8"/>
  <c r="BM12" i="8" s="1"/>
  <c r="AM12" i="8"/>
  <c r="BL12" i="8" s="1"/>
  <c r="AK12" i="8"/>
  <c r="BJ12" i="8" s="1"/>
  <c r="AJ12" i="8"/>
  <c r="BI12" i="8" s="1"/>
  <c r="AI12" i="8"/>
  <c r="BH12" i="8" s="1"/>
  <c r="AH12" i="8"/>
  <c r="BG12" i="8" s="1"/>
  <c r="AF12" i="8"/>
  <c r="BE12" i="8" s="1"/>
  <c r="AE12" i="8"/>
  <c r="BD12" i="8" s="1"/>
  <c r="AD12" i="8"/>
  <c r="BC12" i="8" s="1"/>
  <c r="AC12" i="8"/>
  <c r="BB12" i="8" s="1"/>
  <c r="AZ11" i="8"/>
  <c r="BY11" i="8" s="1"/>
  <c r="AY11" i="8"/>
  <c r="BX11" i="8" s="1"/>
  <c r="AX11" i="8"/>
  <c r="BW11" i="8" s="1"/>
  <c r="AW11" i="8"/>
  <c r="BV11" i="8" s="1"/>
  <c r="AU11" i="8"/>
  <c r="BT11" i="8" s="1"/>
  <c r="AT11" i="8"/>
  <c r="BS11" i="8" s="1"/>
  <c r="AS11" i="8"/>
  <c r="BR11" i="8" s="1"/>
  <c r="AR11" i="8"/>
  <c r="BQ11" i="8" s="1"/>
  <c r="AP11" i="8"/>
  <c r="BO11" i="8" s="1"/>
  <c r="AO11" i="8"/>
  <c r="BN11" i="8" s="1"/>
  <c r="AN11" i="8"/>
  <c r="BM11" i="8" s="1"/>
  <c r="AM11" i="8"/>
  <c r="BL11" i="8" s="1"/>
  <c r="AK11" i="8"/>
  <c r="BJ11" i="8" s="1"/>
  <c r="AJ11" i="8"/>
  <c r="BI11" i="8" s="1"/>
  <c r="AI11" i="8"/>
  <c r="BH11" i="8" s="1"/>
  <c r="AH11" i="8"/>
  <c r="BG11" i="8" s="1"/>
  <c r="AF11" i="8"/>
  <c r="BE11" i="8" s="1"/>
  <c r="AE11" i="8"/>
  <c r="BD11" i="8" s="1"/>
  <c r="AD11" i="8"/>
  <c r="BC11" i="8" s="1"/>
  <c r="AC11" i="8"/>
  <c r="BB11" i="8" s="1"/>
  <c r="AZ10" i="8"/>
  <c r="BY10" i="8" s="1"/>
  <c r="AY10" i="8"/>
  <c r="BX10" i="8" s="1"/>
  <c r="AX10" i="8"/>
  <c r="BW10" i="8" s="1"/>
  <c r="AW10" i="8"/>
  <c r="BV10" i="8" s="1"/>
  <c r="AU10" i="8"/>
  <c r="BT10" i="8" s="1"/>
  <c r="AT10" i="8"/>
  <c r="BS10" i="8" s="1"/>
  <c r="AS10" i="8"/>
  <c r="BR10" i="8" s="1"/>
  <c r="AR10" i="8"/>
  <c r="BQ10" i="8" s="1"/>
  <c r="AP10" i="8"/>
  <c r="BO10" i="8" s="1"/>
  <c r="AO10" i="8"/>
  <c r="BN10" i="8" s="1"/>
  <c r="AN10" i="8"/>
  <c r="BM10" i="8" s="1"/>
  <c r="AM10" i="8"/>
  <c r="BL10" i="8" s="1"/>
  <c r="AK10" i="8"/>
  <c r="BJ10" i="8" s="1"/>
  <c r="AJ10" i="8"/>
  <c r="BI10" i="8" s="1"/>
  <c r="AI10" i="8"/>
  <c r="BH10" i="8" s="1"/>
  <c r="AH10" i="8"/>
  <c r="BG10" i="8" s="1"/>
  <c r="AF10" i="8"/>
  <c r="BE10" i="8" s="1"/>
  <c r="AE10" i="8"/>
  <c r="BD10" i="8" s="1"/>
  <c r="AD10" i="8"/>
  <c r="BC10" i="8" s="1"/>
  <c r="AC10" i="8"/>
  <c r="BB10" i="8" s="1"/>
  <c r="AZ9" i="8"/>
  <c r="BY9" i="8" s="1"/>
  <c r="AY9" i="8"/>
  <c r="BX9" i="8" s="1"/>
  <c r="AX9" i="8"/>
  <c r="BW9" i="8" s="1"/>
  <c r="AW9" i="8"/>
  <c r="BV9" i="8" s="1"/>
  <c r="AU9" i="8"/>
  <c r="BT9" i="8" s="1"/>
  <c r="AT9" i="8"/>
  <c r="BS9" i="8" s="1"/>
  <c r="AS9" i="8"/>
  <c r="BR9" i="8" s="1"/>
  <c r="AR9" i="8"/>
  <c r="BQ9" i="8" s="1"/>
  <c r="AP9" i="8"/>
  <c r="BO9" i="8" s="1"/>
  <c r="AO9" i="8"/>
  <c r="BN9" i="8" s="1"/>
  <c r="AN9" i="8"/>
  <c r="BM9" i="8" s="1"/>
  <c r="AM9" i="8"/>
  <c r="BL9" i="8" s="1"/>
  <c r="AK9" i="8"/>
  <c r="BJ9" i="8" s="1"/>
  <c r="AJ9" i="8"/>
  <c r="BI9" i="8" s="1"/>
  <c r="AI9" i="8"/>
  <c r="BH9" i="8" s="1"/>
  <c r="AH9" i="8"/>
  <c r="BG9" i="8" s="1"/>
  <c r="AF9" i="8"/>
  <c r="BE9" i="8" s="1"/>
  <c r="AE9" i="8"/>
  <c r="BD9" i="8" s="1"/>
  <c r="AD9" i="8"/>
  <c r="BC9" i="8" s="1"/>
  <c r="AC9" i="8"/>
  <c r="BB9" i="8" s="1"/>
  <c r="AZ8" i="8"/>
  <c r="BY8" i="8" s="1"/>
  <c r="AY8" i="8"/>
  <c r="BX8" i="8" s="1"/>
  <c r="AX8" i="8"/>
  <c r="BW8" i="8" s="1"/>
  <c r="AW8" i="8"/>
  <c r="BV8" i="8" s="1"/>
  <c r="AU8" i="8"/>
  <c r="BT8" i="8" s="1"/>
  <c r="AT8" i="8"/>
  <c r="BS8" i="8" s="1"/>
  <c r="AS8" i="8"/>
  <c r="BR8" i="8" s="1"/>
  <c r="AR8" i="8"/>
  <c r="BQ8" i="8" s="1"/>
  <c r="AP8" i="8"/>
  <c r="BO8" i="8" s="1"/>
  <c r="AO8" i="8"/>
  <c r="BN8" i="8" s="1"/>
  <c r="AN8" i="8"/>
  <c r="BM8" i="8" s="1"/>
  <c r="AM8" i="8"/>
  <c r="BL8" i="8" s="1"/>
  <c r="AK8" i="8"/>
  <c r="BJ8" i="8" s="1"/>
  <c r="AJ8" i="8"/>
  <c r="BI8" i="8" s="1"/>
  <c r="AI8" i="8"/>
  <c r="BH8" i="8" s="1"/>
  <c r="AH8" i="8"/>
  <c r="BG8" i="8" s="1"/>
  <c r="AF8" i="8"/>
  <c r="BE8" i="8" s="1"/>
  <c r="AE8" i="8"/>
  <c r="BD8" i="8" s="1"/>
  <c r="AD8" i="8"/>
  <c r="BC8" i="8" s="1"/>
  <c r="AC8" i="8"/>
  <c r="BB8" i="8" s="1"/>
  <c r="AZ7" i="8"/>
  <c r="BY7" i="8" s="1"/>
  <c r="AY7" i="8"/>
  <c r="BX7" i="8" s="1"/>
  <c r="AX7" i="8"/>
  <c r="BW7" i="8" s="1"/>
  <c r="AW7" i="8"/>
  <c r="BV7" i="8" s="1"/>
  <c r="AU7" i="8"/>
  <c r="BT7" i="8" s="1"/>
  <c r="AT7" i="8"/>
  <c r="BS7" i="8" s="1"/>
  <c r="AS7" i="8"/>
  <c r="BR7" i="8" s="1"/>
  <c r="AR7" i="8"/>
  <c r="BQ7" i="8" s="1"/>
  <c r="AP7" i="8"/>
  <c r="BO7" i="8" s="1"/>
  <c r="AO7" i="8"/>
  <c r="BN7" i="8" s="1"/>
  <c r="AN7" i="8"/>
  <c r="BM7" i="8" s="1"/>
  <c r="AM7" i="8"/>
  <c r="BL7" i="8" s="1"/>
  <c r="AK7" i="8"/>
  <c r="BJ7" i="8" s="1"/>
  <c r="AJ7" i="8"/>
  <c r="BI7" i="8" s="1"/>
  <c r="AI7" i="8"/>
  <c r="BH7" i="8" s="1"/>
  <c r="AH7" i="8"/>
  <c r="BG7" i="8" s="1"/>
  <c r="AF7" i="8"/>
  <c r="BE7" i="8" s="1"/>
  <c r="AE7" i="8"/>
  <c r="BD7" i="8" s="1"/>
  <c r="AD7" i="8"/>
  <c r="BC7" i="8" s="1"/>
  <c r="AC7" i="8"/>
  <c r="BB7" i="8" s="1"/>
  <c r="AZ6" i="8"/>
  <c r="BY6" i="8" s="1"/>
  <c r="AY6" i="8"/>
  <c r="BX6" i="8" s="1"/>
  <c r="AX6" i="8"/>
  <c r="BW6" i="8" s="1"/>
  <c r="AW6" i="8"/>
  <c r="BV6" i="8" s="1"/>
  <c r="AU6" i="8"/>
  <c r="BT6" i="8" s="1"/>
  <c r="AT6" i="8"/>
  <c r="BS6" i="8" s="1"/>
  <c r="AS6" i="8"/>
  <c r="BR6" i="8" s="1"/>
  <c r="AR6" i="8"/>
  <c r="BQ6" i="8" s="1"/>
  <c r="AP6" i="8"/>
  <c r="BO6" i="8" s="1"/>
  <c r="AO6" i="8"/>
  <c r="BN6" i="8" s="1"/>
  <c r="AN6" i="8"/>
  <c r="BM6" i="8" s="1"/>
  <c r="AM6" i="8"/>
  <c r="BL6" i="8" s="1"/>
  <c r="AK6" i="8"/>
  <c r="BJ6" i="8" s="1"/>
  <c r="AJ6" i="8"/>
  <c r="BI6" i="8" s="1"/>
  <c r="AI6" i="8"/>
  <c r="BH6" i="8" s="1"/>
  <c r="AH6" i="8"/>
  <c r="BG6" i="8" s="1"/>
  <c r="AF6" i="8"/>
  <c r="BE6" i="8" s="1"/>
  <c r="AE6" i="8"/>
  <c r="BD6" i="8" s="1"/>
  <c r="AD6" i="8"/>
  <c r="BC6" i="8" s="1"/>
  <c r="AC6" i="8"/>
  <c r="BB6" i="8" s="1"/>
  <c r="AZ21" i="7"/>
  <c r="BY21" i="7" s="1"/>
  <c r="AY21" i="7"/>
  <c r="BX21" i="7" s="1"/>
  <c r="AX21" i="7"/>
  <c r="BW21" i="7" s="1"/>
  <c r="AW21" i="7"/>
  <c r="BV21" i="7" s="1"/>
  <c r="AU21" i="7"/>
  <c r="BT21" i="7" s="1"/>
  <c r="AT21" i="7"/>
  <c r="BS21" i="7" s="1"/>
  <c r="AS21" i="7"/>
  <c r="BR21" i="7" s="1"/>
  <c r="AR21" i="7"/>
  <c r="BQ21" i="7" s="1"/>
  <c r="AP21" i="7"/>
  <c r="BO21" i="7" s="1"/>
  <c r="AO21" i="7"/>
  <c r="BN21" i="7" s="1"/>
  <c r="AN21" i="7"/>
  <c r="BM21" i="7" s="1"/>
  <c r="AM21" i="7"/>
  <c r="BL21" i="7" s="1"/>
  <c r="AK21" i="7"/>
  <c r="BJ21" i="7" s="1"/>
  <c r="AJ21" i="7"/>
  <c r="BI21" i="7" s="1"/>
  <c r="AI21" i="7"/>
  <c r="BH21" i="7" s="1"/>
  <c r="AH21" i="7"/>
  <c r="BG21" i="7" s="1"/>
  <c r="AF21" i="7"/>
  <c r="BE21" i="7" s="1"/>
  <c r="AE21" i="7"/>
  <c r="BD21" i="7" s="1"/>
  <c r="AD21" i="7"/>
  <c r="BC21" i="7" s="1"/>
  <c r="AC21" i="7"/>
  <c r="BB21" i="7" s="1"/>
  <c r="AZ20" i="7"/>
  <c r="BY20" i="7" s="1"/>
  <c r="AY20" i="7"/>
  <c r="BX20" i="7" s="1"/>
  <c r="AX20" i="7"/>
  <c r="BW20" i="7" s="1"/>
  <c r="AW20" i="7"/>
  <c r="BV20" i="7" s="1"/>
  <c r="AU20" i="7"/>
  <c r="BT20" i="7" s="1"/>
  <c r="AT20" i="7"/>
  <c r="BS20" i="7" s="1"/>
  <c r="AS20" i="7"/>
  <c r="BR20" i="7" s="1"/>
  <c r="AR20" i="7"/>
  <c r="BQ20" i="7" s="1"/>
  <c r="AP20" i="7"/>
  <c r="BO20" i="7" s="1"/>
  <c r="AO20" i="7"/>
  <c r="BN20" i="7" s="1"/>
  <c r="AN20" i="7"/>
  <c r="BM20" i="7" s="1"/>
  <c r="AM20" i="7"/>
  <c r="BL20" i="7" s="1"/>
  <c r="AK20" i="7"/>
  <c r="BJ20" i="7" s="1"/>
  <c r="AJ20" i="7"/>
  <c r="BI20" i="7" s="1"/>
  <c r="AI20" i="7"/>
  <c r="BH20" i="7" s="1"/>
  <c r="AH20" i="7"/>
  <c r="BG20" i="7" s="1"/>
  <c r="AF20" i="7"/>
  <c r="BE20" i="7" s="1"/>
  <c r="AE20" i="7"/>
  <c r="BD20" i="7" s="1"/>
  <c r="AD20" i="7"/>
  <c r="BC20" i="7" s="1"/>
  <c r="AC20" i="7"/>
  <c r="BB20" i="7" s="1"/>
  <c r="AZ19" i="7"/>
  <c r="BY19" i="7" s="1"/>
  <c r="AY19" i="7"/>
  <c r="BX19" i="7" s="1"/>
  <c r="AX19" i="7"/>
  <c r="BW19" i="7" s="1"/>
  <c r="AW19" i="7"/>
  <c r="BV19" i="7" s="1"/>
  <c r="AU19" i="7"/>
  <c r="BT19" i="7" s="1"/>
  <c r="AT19" i="7"/>
  <c r="BS19" i="7" s="1"/>
  <c r="AS19" i="7"/>
  <c r="BR19" i="7" s="1"/>
  <c r="AR19" i="7"/>
  <c r="BQ19" i="7" s="1"/>
  <c r="AP19" i="7"/>
  <c r="BO19" i="7" s="1"/>
  <c r="AO19" i="7"/>
  <c r="BN19" i="7" s="1"/>
  <c r="AN19" i="7"/>
  <c r="BM19" i="7" s="1"/>
  <c r="AM19" i="7"/>
  <c r="BL19" i="7" s="1"/>
  <c r="AK19" i="7"/>
  <c r="BJ19" i="7" s="1"/>
  <c r="AJ19" i="7"/>
  <c r="BI19" i="7" s="1"/>
  <c r="AI19" i="7"/>
  <c r="BH19" i="7" s="1"/>
  <c r="AH19" i="7"/>
  <c r="BG19" i="7" s="1"/>
  <c r="AF19" i="7"/>
  <c r="BE19" i="7" s="1"/>
  <c r="AE19" i="7"/>
  <c r="BD19" i="7" s="1"/>
  <c r="AD19" i="7"/>
  <c r="BC19" i="7" s="1"/>
  <c r="AC19" i="7"/>
  <c r="BB19" i="7" s="1"/>
  <c r="AZ18" i="7"/>
  <c r="BY18" i="7" s="1"/>
  <c r="AY18" i="7"/>
  <c r="BX18" i="7" s="1"/>
  <c r="AX18" i="7"/>
  <c r="BW18" i="7" s="1"/>
  <c r="AW18" i="7"/>
  <c r="BV18" i="7" s="1"/>
  <c r="AU18" i="7"/>
  <c r="BT18" i="7" s="1"/>
  <c r="AT18" i="7"/>
  <c r="BS18" i="7" s="1"/>
  <c r="AS18" i="7"/>
  <c r="BR18" i="7" s="1"/>
  <c r="AR18" i="7"/>
  <c r="BQ18" i="7" s="1"/>
  <c r="AP18" i="7"/>
  <c r="BO18" i="7" s="1"/>
  <c r="AO18" i="7"/>
  <c r="BN18" i="7" s="1"/>
  <c r="AN18" i="7"/>
  <c r="BM18" i="7" s="1"/>
  <c r="AM18" i="7"/>
  <c r="BL18" i="7" s="1"/>
  <c r="AK18" i="7"/>
  <c r="BJ18" i="7" s="1"/>
  <c r="AJ18" i="7"/>
  <c r="BI18" i="7" s="1"/>
  <c r="AI18" i="7"/>
  <c r="BH18" i="7" s="1"/>
  <c r="AH18" i="7"/>
  <c r="BG18" i="7" s="1"/>
  <c r="AF18" i="7"/>
  <c r="BE18" i="7" s="1"/>
  <c r="AE18" i="7"/>
  <c r="BD18" i="7" s="1"/>
  <c r="AD18" i="7"/>
  <c r="BC18" i="7" s="1"/>
  <c r="AC18" i="7"/>
  <c r="BB18" i="7" s="1"/>
  <c r="AZ17" i="7"/>
  <c r="BY17" i="7" s="1"/>
  <c r="AY17" i="7"/>
  <c r="BX17" i="7" s="1"/>
  <c r="AX17" i="7"/>
  <c r="BW17" i="7" s="1"/>
  <c r="AW17" i="7"/>
  <c r="BV17" i="7" s="1"/>
  <c r="AU17" i="7"/>
  <c r="BT17" i="7" s="1"/>
  <c r="AT17" i="7"/>
  <c r="BS17" i="7" s="1"/>
  <c r="AS17" i="7"/>
  <c r="BR17" i="7" s="1"/>
  <c r="AR17" i="7"/>
  <c r="BQ17" i="7" s="1"/>
  <c r="AP17" i="7"/>
  <c r="BO17" i="7" s="1"/>
  <c r="AO17" i="7"/>
  <c r="BN17" i="7" s="1"/>
  <c r="AN17" i="7"/>
  <c r="BM17" i="7" s="1"/>
  <c r="AM17" i="7"/>
  <c r="BL17" i="7" s="1"/>
  <c r="AK17" i="7"/>
  <c r="BJ17" i="7" s="1"/>
  <c r="AJ17" i="7"/>
  <c r="BI17" i="7" s="1"/>
  <c r="AI17" i="7"/>
  <c r="BH17" i="7" s="1"/>
  <c r="AH17" i="7"/>
  <c r="BG17" i="7" s="1"/>
  <c r="AF17" i="7"/>
  <c r="BE17" i="7" s="1"/>
  <c r="AE17" i="7"/>
  <c r="BD17" i="7" s="1"/>
  <c r="AD17" i="7"/>
  <c r="BC17" i="7" s="1"/>
  <c r="AC17" i="7"/>
  <c r="BB17" i="7" s="1"/>
  <c r="AZ16" i="7"/>
  <c r="BY16" i="7" s="1"/>
  <c r="AY16" i="7"/>
  <c r="BX16" i="7" s="1"/>
  <c r="AX16" i="7"/>
  <c r="BW16" i="7" s="1"/>
  <c r="AW16" i="7"/>
  <c r="BV16" i="7" s="1"/>
  <c r="AU16" i="7"/>
  <c r="BT16" i="7" s="1"/>
  <c r="AT16" i="7"/>
  <c r="BS16" i="7" s="1"/>
  <c r="AS16" i="7"/>
  <c r="BR16" i="7" s="1"/>
  <c r="AR16" i="7"/>
  <c r="BQ16" i="7" s="1"/>
  <c r="AP16" i="7"/>
  <c r="BO16" i="7" s="1"/>
  <c r="AO16" i="7"/>
  <c r="BN16" i="7" s="1"/>
  <c r="AN16" i="7"/>
  <c r="BM16" i="7" s="1"/>
  <c r="AM16" i="7"/>
  <c r="BL16" i="7" s="1"/>
  <c r="AK16" i="7"/>
  <c r="BJ16" i="7" s="1"/>
  <c r="AJ16" i="7"/>
  <c r="BI16" i="7" s="1"/>
  <c r="AI16" i="7"/>
  <c r="BH16" i="7" s="1"/>
  <c r="AH16" i="7"/>
  <c r="BG16" i="7" s="1"/>
  <c r="AF16" i="7"/>
  <c r="BE16" i="7" s="1"/>
  <c r="AE16" i="7"/>
  <c r="BD16" i="7" s="1"/>
  <c r="AD16" i="7"/>
  <c r="BC16" i="7" s="1"/>
  <c r="AC16" i="7"/>
  <c r="BB16" i="7" s="1"/>
  <c r="AZ15" i="7"/>
  <c r="BY15" i="7" s="1"/>
  <c r="AY15" i="7"/>
  <c r="BX15" i="7" s="1"/>
  <c r="AX15" i="7"/>
  <c r="BW15" i="7" s="1"/>
  <c r="AW15" i="7"/>
  <c r="BV15" i="7" s="1"/>
  <c r="AU15" i="7"/>
  <c r="BT15" i="7" s="1"/>
  <c r="AT15" i="7"/>
  <c r="BS15" i="7" s="1"/>
  <c r="AS15" i="7"/>
  <c r="BR15" i="7" s="1"/>
  <c r="AR15" i="7"/>
  <c r="BQ15" i="7" s="1"/>
  <c r="AP15" i="7"/>
  <c r="BO15" i="7" s="1"/>
  <c r="AO15" i="7"/>
  <c r="BN15" i="7" s="1"/>
  <c r="AN15" i="7"/>
  <c r="BM15" i="7" s="1"/>
  <c r="AM15" i="7"/>
  <c r="BL15" i="7" s="1"/>
  <c r="AK15" i="7"/>
  <c r="BJ15" i="7" s="1"/>
  <c r="AJ15" i="7"/>
  <c r="BI15" i="7" s="1"/>
  <c r="AI15" i="7"/>
  <c r="BH15" i="7" s="1"/>
  <c r="AH15" i="7"/>
  <c r="BG15" i="7" s="1"/>
  <c r="AF15" i="7"/>
  <c r="BE15" i="7" s="1"/>
  <c r="AE15" i="7"/>
  <c r="BD15" i="7" s="1"/>
  <c r="AD15" i="7"/>
  <c r="BC15" i="7" s="1"/>
  <c r="AC15" i="7"/>
  <c r="BB15" i="7" s="1"/>
  <c r="AZ12" i="7"/>
  <c r="BY12" i="7" s="1"/>
  <c r="AY12" i="7"/>
  <c r="BX12" i="7" s="1"/>
  <c r="AX12" i="7"/>
  <c r="BW12" i="7" s="1"/>
  <c r="AW12" i="7"/>
  <c r="BV12" i="7" s="1"/>
  <c r="AU12" i="7"/>
  <c r="BT12" i="7" s="1"/>
  <c r="AT12" i="7"/>
  <c r="BS12" i="7" s="1"/>
  <c r="AS12" i="7"/>
  <c r="BR12" i="7" s="1"/>
  <c r="AR12" i="7"/>
  <c r="BQ12" i="7" s="1"/>
  <c r="AP12" i="7"/>
  <c r="BO12" i="7" s="1"/>
  <c r="AO12" i="7"/>
  <c r="BN12" i="7" s="1"/>
  <c r="AN12" i="7"/>
  <c r="BM12" i="7" s="1"/>
  <c r="AM12" i="7"/>
  <c r="BL12" i="7" s="1"/>
  <c r="AK12" i="7"/>
  <c r="BJ12" i="7" s="1"/>
  <c r="AJ12" i="7"/>
  <c r="BI12" i="7" s="1"/>
  <c r="AI12" i="7"/>
  <c r="BH12" i="7" s="1"/>
  <c r="AH12" i="7"/>
  <c r="BG12" i="7" s="1"/>
  <c r="AF12" i="7"/>
  <c r="BE12" i="7" s="1"/>
  <c r="AE12" i="7"/>
  <c r="BD12" i="7" s="1"/>
  <c r="AD12" i="7"/>
  <c r="BC12" i="7" s="1"/>
  <c r="AC12" i="7"/>
  <c r="BB12" i="7" s="1"/>
  <c r="AZ11" i="7"/>
  <c r="BY11" i="7" s="1"/>
  <c r="AY11" i="7"/>
  <c r="BX11" i="7" s="1"/>
  <c r="AX11" i="7"/>
  <c r="BW11" i="7" s="1"/>
  <c r="AW11" i="7"/>
  <c r="BV11" i="7" s="1"/>
  <c r="AU11" i="7"/>
  <c r="BT11" i="7" s="1"/>
  <c r="AT11" i="7"/>
  <c r="BS11" i="7" s="1"/>
  <c r="AS11" i="7"/>
  <c r="BR11" i="7" s="1"/>
  <c r="AR11" i="7"/>
  <c r="BQ11" i="7" s="1"/>
  <c r="AP11" i="7"/>
  <c r="BO11" i="7" s="1"/>
  <c r="AO11" i="7"/>
  <c r="BN11" i="7" s="1"/>
  <c r="AN11" i="7"/>
  <c r="BM11" i="7" s="1"/>
  <c r="AM11" i="7"/>
  <c r="BL11" i="7" s="1"/>
  <c r="AK11" i="7"/>
  <c r="BJ11" i="7" s="1"/>
  <c r="AJ11" i="7"/>
  <c r="BI11" i="7" s="1"/>
  <c r="AI11" i="7"/>
  <c r="BH11" i="7" s="1"/>
  <c r="AH11" i="7"/>
  <c r="BG11" i="7" s="1"/>
  <c r="AF11" i="7"/>
  <c r="BE11" i="7" s="1"/>
  <c r="AE11" i="7"/>
  <c r="BD11" i="7" s="1"/>
  <c r="AD11" i="7"/>
  <c r="BC11" i="7" s="1"/>
  <c r="AC11" i="7"/>
  <c r="BB11" i="7" s="1"/>
  <c r="AZ10" i="7"/>
  <c r="BY10" i="7" s="1"/>
  <c r="AY10" i="7"/>
  <c r="BX10" i="7" s="1"/>
  <c r="AX10" i="7"/>
  <c r="BW10" i="7" s="1"/>
  <c r="AW10" i="7"/>
  <c r="BV10" i="7" s="1"/>
  <c r="AU10" i="7"/>
  <c r="BT10" i="7" s="1"/>
  <c r="AT10" i="7"/>
  <c r="BS10" i="7" s="1"/>
  <c r="AS10" i="7"/>
  <c r="BR10" i="7" s="1"/>
  <c r="AR10" i="7"/>
  <c r="BQ10" i="7" s="1"/>
  <c r="AP10" i="7"/>
  <c r="BO10" i="7" s="1"/>
  <c r="AO10" i="7"/>
  <c r="BN10" i="7" s="1"/>
  <c r="AN10" i="7"/>
  <c r="BM10" i="7" s="1"/>
  <c r="AM10" i="7"/>
  <c r="BL10" i="7" s="1"/>
  <c r="AK10" i="7"/>
  <c r="BJ10" i="7" s="1"/>
  <c r="AJ10" i="7"/>
  <c r="BI10" i="7" s="1"/>
  <c r="AI10" i="7"/>
  <c r="BH10" i="7" s="1"/>
  <c r="AH10" i="7"/>
  <c r="BG10" i="7" s="1"/>
  <c r="AF10" i="7"/>
  <c r="BE10" i="7" s="1"/>
  <c r="AE10" i="7"/>
  <c r="BD10" i="7" s="1"/>
  <c r="AD10" i="7"/>
  <c r="BC10" i="7" s="1"/>
  <c r="AC10" i="7"/>
  <c r="BB10" i="7" s="1"/>
  <c r="AZ9" i="7"/>
  <c r="BY9" i="7" s="1"/>
  <c r="AY9" i="7"/>
  <c r="BX9" i="7" s="1"/>
  <c r="AX9" i="7"/>
  <c r="BW9" i="7" s="1"/>
  <c r="AW9" i="7"/>
  <c r="BV9" i="7" s="1"/>
  <c r="AU9" i="7"/>
  <c r="BT9" i="7" s="1"/>
  <c r="AT9" i="7"/>
  <c r="BS9" i="7" s="1"/>
  <c r="AS9" i="7"/>
  <c r="BR9" i="7" s="1"/>
  <c r="AR9" i="7"/>
  <c r="BQ9" i="7" s="1"/>
  <c r="AP9" i="7"/>
  <c r="BO9" i="7" s="1"/>
  <c r="AO9" i="7"/>
  <c r="BN9" i="7" s="1"/>
  <c r="AN9" i="7"/>
  <c r="BM9" i="7" s="1"/>
  <c r="AM9" i="7"/>
  <c r="BL9" i="7" s="1"/>
  <c r="AK9" i="7"/>
  <c r="BJ9" i="7" s="1"/>
  <c r="AJ9" i="7"/>
  <c r="BI9" i="7" s="1"/>
  <c r="AI9" i="7"/>
  <c r="BH9" i="7" s="1"/>
  <c r="AH9" i="7"/>
  <c r="BG9" i="7" s="1"/>
  <c r="AF9" i="7"/>
  <c r="BE9" i="7" s="1"/>
  <c r="AE9" i="7"/>
  <c r="BD9" i="7" s="1"/>
  <c r="AD9" i="7"/>
  <c r="BC9" i="7" s="1"/>
  <c r="AC9" i="7"/>
  <c r="BB9" i="7" s="1"/>
  <c r="AZ8" i="7"/>
  <c r="BY8" i="7" s="1"/>
  <c r="AY8" i="7"/>
  <c r="BX8" i="7" s="1"/>
  <c r="AX8" i="7"/>
  <c r="BW8" i="7" s="1"/>
  <c r="AW8" i="7"/>
  <c r="BV8" i="7" s="1"/>
  <c r="AU8" i="7"/>
  <c r="BT8" i="7" s="1"/>
  <c r="AT8" i="7"/>
  <c r="BS8" i="7" s="1"/>
  <c r="AS8" i="7"/>
  <c r="BR8" i="7" s="1"/>
  <c r="AR8" i="7"/>
  <c r="BQ8" i="7" s="1"/>
  <c r="AP8" i="7"/>
  <c r="BO8" i="7" s="1"/>
  <c r="AO8" i="7"/>
  <c r="BN8" i="7" s="1"/>
  <c r="AN8" i="7"/>
  <c r="BM8" i="7" s="1"/>
  <c r="AM8" i="7"/>
  <c r="BL8" i="7" s="1"/>
  <c r="AK8" i="7"/>
  <c r="BJ8" i="7" s="1"/>
  <c r="AJ8" i="7"/>
  <c r="BI8" i="7" s="1"/>
  <c r="AI8" i="7"/>
  <c r="BH8" i="7" s="1"/>
  <c r="AH8" i="7"/>
  <c r="BG8" i="7" s="1"/>
  <c r="AF8" i="7"/>
  <c r="BE8" i="7" s="1"/>
  <c r="AE8" i="7"/>
  <c r="BD8" i="7" s="1"/>
  <c r="AD8" i="7"/>
  <c r="BC8" i="7" s="1"/>
  <c r="AC8" i="7"/>
  <c r="BB8" i="7" s="1"/>
  <c r="AZ7" i="7"/>
  <c r="BY7" i="7" s="1"/>
  <c r="AY7" i="7"/>
  <c r="BX7" i="7" s="1"/>
  <c r="AX7" i="7"/>
  <c r="BW7" i="7" s="1"/>
  <c r="AW7" i="7"/>
  <c r="BV7" i="7" s="1"/>
  <c r="AU7" i="7"/>
  <c r="BT7" i="7" s="1"/>
  <c r="AT7" i="7"/>
  <c r="BS7" i="7" s="1"/>
  <c r="AS7" i="7"/>
  <c r="BR7" i="7" s="1"/>
  <c r="AR7" i="7"/>
  <c r="BQ7" i="7" s="1"/>
  <c r="AP7" i="7"/>
  <c r="BO7" i="7" s="1"/>
  <c r="AO7" i="7"/>
  <c r="BN7" i="7" s="1"/>
  <c r="AN7" i="7"/>
  <c r="BM7" i="7" s="1"/>
  <c r="AM7" i="7"/>
  <c r="BL7" i="7" s="1"/>
  <c r="AK7" i="7"/>
  <c r="BJ7" i="7" s="1"/>
  <c r="AJ7" i="7"/>
  <c r="BI7" i="7" s="1"/>
  <c r="AI7" i="7"/>
  <c r="BH7" i="7" s="1"/>
  <c r="AH7" i="7"/>
  <c r="BG7" i="7" s="1"/>
  <c r="AF7" i="7"/>
  <c r="BE7" i="7" s="1"/>
  <c r="AE7" i="7"/>
  <c r="BD7" i="7" s="1"/>
  <c r="AD7" i="7"/>
  <c r="BC7" i="7" s="1"/>
  <c r="AC7" i="7"/>
  <c r="BB7" i="7" s="1"/>
  <c r="AZ6" i="7"/>
  <c r="BY6" i="7" s="1"/>
  <c r="AY6" i="7"/>
  <c r="BX6" i="7" s="1"/>
  <c r="AX6" i="7"/>
  <c r="BW6" i="7" s="1"/>
  <c r="AW6" i="7"/>
  <c r="BV6" i="7" s="1"/>
  <c r="AU6" i="7"/>
  <c r="BT6" i="7" s="1"/>
  <c r="AT6" i="7"/>
  <c r="BS6" i="7" s="1"/>
  <c r="AS6" i="7"/>
  <c r="BR6" i="7" s="1"/>
  <c r="AR6" i="7"/>
  <c r="BQ6" i="7" s="1"/>
  <c r="AP6" i="7"/>
  <c r="BO6" i="7" s="1"/>
  <c r="AO6" i="7"/>
  <c r="BN6" i="7" s="1"/>
  <c r="AN6" i="7"/>
  <c r="BM6" i="7" s="1"/>
  <c r="AM6" i="7"/>
  <c r="BL6" i="7" s="1"/>
  <c r="AK6" i="7"/>
  <c r="BJ6" i="7" s="1"/>
  <c r="AJ6" i="7"/>
  <c r="BI6" i="7" s="1"/>
  <c r="AI6" i="7"/>
  <c r="BH6" i="7" s="1"/>
  <c r="AH6" i="7"/>
  <c r="BG6" i="7" s="1"/>
  <c r="AF6" i="7"/>
  <c r="BE6" i="7" s="1"/>
  <c r="AE6" i="7"/>
  <c r="BD6" i="7" s="1"/>
  <c r="AD6" i="7"/>
  <c r="BC6" i="7" s="1"/>
  <c r="AC6" i="7"/>
  <c r="BB6" i="7" s="1"/>
  <c r="AZ21" i="6"/>
  <c r="BY21" i="6" s="1"/>
  <c r="AY21" i="6"/>
  <c r="BX21" i="6" s="1"/>
  <c r="AX21" i="6"/>
  <c r="BW21" i="6" s="1"/>
  <c r="AW21" i="6"/>
  <c r="BV21" i="6" s="1"/>
  <c r="AU21" i="6"/>
  <c r="BT21" i="6" s="1"/>
  <c r="AT21" i="6"/>
  <c r="BS21" i="6" s="1"/>
  <c r="AS21" i="6"/>
  <c r="BR21" i="6" s="1"/>
  <c r="AR21" i="6"/>
  <c r="BQ21" i="6" s="1"/>
  <c r="AP21" i="6"/>
  <c r="BO21" i="6" s="1"/>
  <c r="AO21" i="6"/>
  <c r="BN21" i="6" s="1"/>
  <c r="AN21" i="6"/>
  <c r="BM21" i="6" s="1"/>
  <c r="AM21" i="6"/>
  <c r="BL21" i="6" s="1"/>
  <c r="AK21" i="6"/>
  <c r="BJ21" i="6" s="1"/>
  <c r="AJ21" i="6"/>
  <c r="BI21" i="6" s="1"/>
  <c r="AI21" i="6"/>
  <c r="BH21" i="6" s="1"/>
  <c r="AH21" i="6"/>
  <c r="BG21" i="6" s="1"/>
  <c r="AF21" i="6"/>
  <c r="BE21" i="6" s="1"/>
  <c r="AE21" i="6"/>
  <c r="BD21" i="6" s="1"/>
  <c r="AD21" i="6"/>
  <c r="BC21" i="6" s="1"/>
  <c r="AC21" i="6"/>
  <c r="BB21" i="6" s="1"/>
  <c r="AZ20" i="6"/>
  <c r="BY20" i="6" s="1"/>
  <c r="AY20" i="6"/>
  <c r="BX20" i="6" s="1"/>
  <c r="AX20" i="6"/>
  <c r="BW20" i="6" s="1"/>
  <c r="AW20" i="6"/>
  <c r="BV20" i="6" s="1"/>
  <c r="AU20" i="6"/>
  <c r="BT20" i="6" s="1"/>
  <c r="AT20" i="6"/>
  <c r="BS20" i="6" s="1"/>
  <c r="AS20" i="6"/>
  <c r="BR20" i="6" s="1"/>
  <c r="AR20" i="6"/>
  <c r="BQ20" i="6" s="1"/>
  <c r="AP20" i="6"/>
  <c r="BO20" i="6" s="1"/>
  <c r="AO20" i="6"/>
  <c r="BN20" i="6" s="1"/>
  <c r="AN20" i="6"/>
  <c r="BM20" i="6" s="1"/>
  <c r="AM20" i="6"/>
  <c r="BL20" i="6" s="1"/>
  <c r="AK20" i="6"/>
  <c r="BJ20" i="6" s="1"/>
  <c r="AJ20" i="6"/>
  <c r="BI20" i="6" s="1"/>
  <c r="AI20" i="6"/>
  <c r="BH20" i="6" s="1"/>
  <c r="AH20" i="6"/>
  <c r="BG20" i="6" s="1"/>
  <c r="AF20" i="6"/>
  <c r="BE20" i="6" s="1"/>
  <c r="AE20" i="6"/>
  <c r="BD20" i="6" s="1"/>
  <c r="AD20" i="6"/>
  <c r="BC20" i="6" s="1"/>
  <c r="AC20" i="6"/>
  <c r="BB20" i="6" s="1"/>
  <c r="AZ19" i="6"/>
  <c r="BY19" i="6" s="1"/>
  <c r="AY19" i="6"/>
  <c r="BX19" i="6" s="1"/>
  <c r="AX19" i="6"/>
  <c r="BW19" i="6" s="1"/>
  <c r="AW19" i="6"/>
  <c r="BV19" i="6" s="1"/>
  <c r="AU19" i="6"/>
  <c r="BT19" i="6" s="1"/>
  <c r="AT19" i="6"/>
  <c r="BS19" i="6" s="1"/>
  <c r="AS19" i="6"/>
  <c r="BR19" i="6" s="1"/>
  <c r="AR19" i="6"/>
  <c r="BQ19" i="6" s="1"/>
  <c r="AP19" i="6"/>
  <c r="BO19" i="6" s="1"/>
  <c r="AO19" i="6"/>
  <c r="BN19" i="6" s="1"/>
  <c r="AN19" i="6"/>
  <c r="BM19" i="6" s="1"/>
  <c r="AM19" i="6"/>
  <c r="BL19" i="6" s="1"/>
  <c r="AK19" i="6"/>
  <c r="BJ19" i="6" s="1"/>
  <c r="AJ19" i="6"/>
  <c r="BI19" i="6" s="1"/>
  <c r="AI19" i="6"/>
  <c r="BH19" i="6" s="1"/>
  <c r="AH19" i="6"/>
  <c r="BG19" i="6" s="1"/>
  <c r="AF19" i="6"/>
  <c r="BE19" i="6" s="1"/>
  <c r="AE19" i="6"/>
  <c r="BD19" i="6" s="1"/>
  <c r="AD19" i="6"/>
  <c r="BC19" i="6" s="1"/>
  <c r="AC19" i="6"/>
  <c r="BB19" i="6" s="1"/>
  <c r="AZ18" i="6"/>
  <c r="BY18" i="6" s="1"/>
  <c r="AY18" i="6"/>
  <c r="BX18" i="6" s="1"/>
  <c r="AX18" i="6"/>
  <c r="BW18" i="6" s="1"/>
  <c r="AW18" i="6"/>
  <c r="BV18" i="6" s="1"/>
  <c r="AU18" i="6"/>
  <c r="BT18" i="6" s="1"/>
  <c r="AT18" i="6"/>
  <c r="BS18" i="6" s="1"/>
  <c r="AS18" i="6"/>
  <c r="BR18" i="6" s="1"/>
  <c r="AR18" i="6"/>
  <c r="BQ18" i="6" s="1"/>
  <c r="AP18" i="6"/>
  <c r="BO18" i="6" s="1"/>
  <c r="AO18" i="6"/>
  <c r="BN18" i="6" s="1"/>
  <c r="AN18" i="6"/>
  <c r="BM18" i="6" s="1"/>
  <c r="AM18" i="6"/>
  <c r="BL18" i="6" s="1"/>
  <c r="AK18" i="6"/>
  <c r="BJ18" i="6" s="1"/>
  <c r="AJ18" i="6"/>
  <c r="BI18" i="6" s="1"/>
  <c r="AI18" i="6"/>
  <c r="BH18" i="6" s="1"/>
  <c r="AH18" i="6"/>
  <c r="BG18" i="6" s="1"/>
  <c r="AF18" i="6"/>
  <c r="BE18" i="6" s="1"/>
  <c r="AE18" i="6"/>
  <c r="BD18" i="6" s="1"/>
  <c r="AD18" i="6"/>
  <c r="BC18" i="6" s="1"/>
  <c r="AC18" i="6"/>
  <c r="BB18" i="6" s="1"/>
  <c r="AZ17" i="6"/>
  <c r="BY17" i="6" s="1"/>
  <c r="AY17" i="6"/>
  <c r="BX17" i="6" s="1"/>
  <c r="AX17" i="6"/>
  <c r="BW17" i="6" s="1"/>
  <c r="AW17" i="6"/>
  <c r="BV17" i="6" s="1"/>
  <c r="AU17" i="6"/>
  <c r="BT17" i="6" s="1"/>
  <c r="AT17" i="6"/>
  <c r="BS17" i="6" s="1"/>
  <c r="AS17" i="6"/>
  <c r="BR17" i="6" s="1"/>
  <c r="AR17" i="6"/>
  <c r="BQ17" i="6" s="1"/>
  <c r="AP17" i="6"/>
  <c r="BO17" i="6" s="1"/>
  <c r="AO17" i="6"/>
  <c r="BN17" i="6" s="1"/>
  <c r="AN17" i="6"/>
  <c r="BM17" i="6" s="1"/>
  <c r="AM17" i="6"/>
  <c r="BL17" i="6" s="1"/>
  <c r="AK17" i="6"/>
  <c r="BJ17" i="6" s="1"/>
  <c r="AJ17" i="6"/>
  <c r="BI17" i="6" s="1"/>
  <c r="AI17" i="6"/>
  <c r="BH17" i="6" s="1"/>
  <c r="AH17" i="6"/>
  <c r="BG17" i="6" s="1"/>
  <c r="AF17" i="6"/>
  <c r="BE17" i="6" s="1"/>
  <c r="AE17" i="6"/>
  <c r="BD17" i="6" s="1"/>
  <c r="AD17" i="6"/>
  <c r="BC17" i="6" s="1"/>
  <c r="AC17" i="6"/>
  <c r="BB17" i="6" s="1"/>
  <c r="AZ16" i="6"/>
  <c r="BY16" i="6" s="1"/>
  <c r="AY16" i="6"/>
  <c r="BX16" i="6" s="1"/>
  <c r="AX16" i="6"/>
  <c r="BW16" i="6" s="1"/>
  <c r="AW16" i="6"/>
  <c r="BV16" i="6" s="1"/>
  <c r="AU16" i="6"/>
  <c r="BT16" i="6" s="1"/>
  <c r="AT16" i="6"/>
  <c r="BS16" i="6" s="1"/>
  <c r="AS16" i="6"/>
  <c r="BR16" i="6" s="1"/>
  <c r="AR16" i="6"/>
  <c r="BQ16" i="6" s="1"/>
  <c r="AP16" i="6"/>
  <c r="BO16" i="6" s="1"/>
  <c r="AO16" i="6"/>
  <c r="BN16" i="6" s="1"/>
  <c r="AN16" i="6"/>
  <c r="BM16" i="6" s="1"/>
  <c r="AM16" i="6"/>
  <c r="BL16" i="6" s="1"/>
  <c r="AK16" i="6"/>
  <c r="BJ16" i="6" s="1"/>
  <c r="AJ16" i="6"/>
  <c r="BI16" i="6" s="1"/>
  <c r="AI16" i="6"/>
  <c r="BH16" i="6" s="1"/>
  <c r="AH16" i="6"/>
  <c r="BG16" i="6" s="1"/>
  <c r="AF16" i="6"/>
  <c r="BE16" i="6" s="1"/>
  <c r="AE16" i="6"/>
  <c r="BD16" i="6" s="1"/>
  <c r="AD16" i="6"/>
  <c r="BC16" i="6" s="1"/>
  <c r="AC16" i="6"/>
  <c r="BB16" i="6" s="1"/>
  <c r="AZ15" i="6"/>
  <c r="BY15" i="6" s="1"/>
  <c r="AY15" i="6"/>
  <c r="BX15" i="6" s="1"/>
  <c r="AX15" i="6"/>
  <c r="BW15" i="6" s="1"/>
  <c r="AW15" i="6"/>
  <c r="BV15" i="6" s="1"/>
  <c r="AU15" i="6"/>
  <c r="BT15" i="6" s="1"/>
  <c r="AT15" i="6"/>
  <c r="BS15" i="6" s="1"/>
  <c r="AS15" i="6"/>
  <c r="BR15" i="6" s="1"/>
  <c r="AR15" i="6"/>
  <c r="BQ15" i="6" s="1"/>
  <c r="AP15" i="6"/>
  <c r="BO15" i="6" s="1"/>
  <c r="AO15" i="6"/>
  <c r="BN15" i="6" s="1"/>
  <c r="AN15" i="6"/>
  <c r="BM15" i="6" s="1"/>
  <c r="AM15" i="6"/>
  <c r="BL15" i="6" s="1"/>
  <c r="AK15" i="6"/>
  <c r="BJ15" i="6" s="1"/>
  <c r="AJ15" i="6"/>
  <c r="BI15" i="6" s="1"/>
  <c r="AI15" i="6"/>
  <c r="BH15" i="6" s="1"/>
  <c r="AH15" i="6"/>
  <c r="BG15" i="6" s="1"/>
  <c r="AF15" i="6"/>
  <c r="BE15" i="6" s="1"/>
  <c r="AE15" i="6"/>
  <c r="BD15" i="6" s="1"/>
  <c r="AD15" i="6"/>
  <c r="BC15" i="6" s="1"/>
  <c r="AC15" i="6"/>
  <c r="BB15" i="6" s="1"/>
  <c r="AZ12" i="6"/>
  <c r="BY12" i="6" s="1"/>
  <c r="AY12" i="6"/>
  <c r="BX12" i="6" s="1"/>
  <c r="AX12" i="6"/>
  <c r="BW12" i="6" s="1"/>
  <c r="AW12" i="6"/>
  <c r="BV12" i="6" s="1"/>
  <c r="AU12" i="6"/>
  <c r="BT12" i="6" s="1"/>
  <c r="AT12" i="6"/>
  <c r="BS12" i="6" s="1"/>
  <c r="AS12" i="6"/>
  <c r="BR12" i="6" s="1"/>
  <c r="AR12" i="6"/>
  <c r="BQ12" i="6" s="1"/>
  <c r="AP12" i="6"/>
  <c r="BO12" i="6" s="1"/>
  <c r="AO12" i="6"/>
  <c r="BN12" i="6" s="1"/>
  <c r="AN12" i="6"/>
  <c r="BM12" i="6" s="1"/>
  <c r="AM12" i="6"/>
  <c r="BL12" i="6" s="1"/>
  <c r="AK12" i="6"/>
  <c r="BJ12" i="6" s="1"/>
  <c r="AJ12" i="6"/>
  <c r="BI12" i="6" s="1"/>
  <c r="AI12" i="6"/>
  <c r="BH12" i="6" s="1"/>
  <c r="AH12" i="6"/>
  <c r="BG12" i="6" s="1"/>
  <c r="AF12" i="6"/>
  <c r="BE12" i="6" s="1"/>
  <c r="AE12" i="6"/>
  <c r="BD12" i="6" s="1"/>
  <c r="AD12" i="6"/>
  <c r="BC12" i="6" s="1"/>
  <c r="AC12" i="6"/>
  <c r="BB12" i="6" s="1"/>
  <c r="AZ11" i="6"/>
  <c r="BY11" i="6" s="1"/>
  <c r="AY11" i="6"/>
  <c r="BX11" i="6" s="1"/>
  <c r="AX11" i="6"/>
  <c r="BW11" i="6" s="1"/>
  <c r="AW11" i="6"/>
  <c r="BV11" i="6" s="1"/>
  <c r="AU11" i="6"/>
  <c r="BT11" i="6" s="1"/>
  <c r="AT11" i="6"/>
  <c r="BS11" i="6" s="1"/>
  <c r="AS11" i="6"/>
  <c r="BR11" i="6" s="1"/>
  <c r="AR11" i="6"/>
  <c r="BQ11" i="6" s="1"/>
  <c r="AP11" i="6"/>
  <c r="BO11" i="6" s="1"/>
  <c r="AO11" i="6"/>
  <c r="BN11" i="6" s="1"/>
  <c r="AN11" i="6"/>
  <c r="BM11" i="6" s="1"/>
  <c r="AM11" i="6"/>
  <c r="BL11" i="6" s="1"/>
  <c r="AK11" i="6"/>
  <c r="BJ11" i="6" s="1"/>
  <c r="AJ11" i="6"/>
  <c r="BI11" i="6" s="1"/>
  <c r="AI11" i="6"/>
  <c r="BH11" i="6" s="1"/>
  <c r="AH11" i="6"/>
  <c r="BG11" i="6" s="1"/>
  <c r="AF11" i="6"/>
  <c r="BE11" i="6" s="1"/>
  <c r="AE11" i="6"/>
  <c r="BD11" i="6" s="1"/>
  <c r="AD11" i="6"/>
  <c r="BC11" i="6" s="1"/>
  <c r="AC11" i="6"/>
  <c r="BB11" i="6" s="1"/>
  <c r="AZ10" i="6"/>
  <c r="BY10" i="6" s="1"/>
  <c r="AY10" i="6"/>
  <c r="BX10" i="6" s="1"/>
  <c r="AX10" i="6"/>
  <c r="BW10" i="6" s="1"/>
  <c r="AW10" i="6"/>
  <c r="BV10" i="6" s="1"/>
  <c r="AU10" i="6"/>
  <c r="BT10" i="6" s="1"/>
  <c r="AT10" i="6"/>
  <c r="BS10" i="6" s="1"/>
  <c r="AS10" i="6"/>
  <c r="BR10" i="6" s="1"/>
  <c r="AR10" i="6"/>
  <c r="BQ10" i="6" s="1"/>
  <c r="AP10" i="6"/>
  <c r="BO10" i="6" s="1"/>
  <c r="AO10" i="6"/>
  <c r="BN10" i="6" s="1"/>
  <c r="AN10" i="6"/>
  <c r="BM10" i="6" s="1"/>
  <c r="AM10" i="6"/>
  <c r="BL10" i="6" s="1"/>
  <c r="AK10" i="6"/>
  <c r="BJ10" i="6" s="1"/>
  <c r="AJ10" i="6"/>
  <c r="BI10" i="6" s="1"/>
  <c r="AI10" i="6"/>
  <c r="BH10" i="6" s="1"/>
  <c r="AH10" i="6"/>
  <c r="BG10" i="6" s="1"/>
  <c r="AF10" i="6"/>
  <c r="BE10" i="6" s="1"/>
  <c r="AE10" i="6"/>
  <c r="BD10" i="6" s="1"/>
  <c r="AD10" i="6"/>
  <c r="BC10" i="6" s="1"/>
  <c r="AC10" i="6"/>
  <c r="BB10" i="6" s="1"/>
  <c r="AZ9" i="6"/>
  <c r="BY9" i="6" s="1"/>
  <c r="AY9" i="6"/>
  <c r="BX9" i="6" s="1"/>
  <c r="AX9" i="6"/>
  <c r="BW9" i="6" s="1"/>
  <c r="AW9" i="6"/>
  <c r="BV9" i="6" s="1"/>
  <c r="AU9" i="6"/>
  <c r="BT9" i="6" s="1"/>
  <c r="AT9" i="6"/>
  <c r="BS9" i="6" s="1"/>
  <c r="AS9" i="6"/>
  <c r="BR9" i="6" s="1"/>
  <c r="AR9" i="6"/>
  <c r="BQ9" i="6" s="1"/>
  <c r="AP9" i="6"/>
  <c r="BO9" i="6" s="1"/>
  <c r="AO9" i="6"/>
  <c r="BN9" i="6" s="1"/>
  <c r="AN9" i="6"/>
  <c r="BM9" i="6" s="1"/>
  <c r="AM9" i="6"/>
  <c r="BL9" i="6" s="1"/>
  <c r="AK9" i="6"/>
  <c r="BJ9" i="6" s="1"/>
  <c r="AJ9" i="6"/>
  <c r="BI9" i="6" s="1"/>
  <c r="AI9" i="6"/>
  <c r="BH9" i="6" s="1"/>
  <c r="AH9" i="6"/>
  <c r="BG9" i="6" s="1"/>
  <c r="AF9" i="6"/>
  <c r="BE9" i="6" s="1"/>
  <c r="AE9" i="6"/>
  <c r="BD9" i="6" s="1"/>
  <c r="AD9" i="6"/>
  <c r="BC9" i="6" s="1"/>
  <c r="AC9" i="6"/>
  <c r="BB9" i="6" s="1"/>
  <c r="AZ8" i="6"/>
  <c r="BY8" i="6" s="1"/>
  <c r="AY8" i="6"/>
  <c r="BX8" i="6" s="1"/>
  <c r="AX8" i="6"/>
  <c r="BW8" i="6" s="1"/>
  <c r="AW8" i="6"/>
  <c r="BV8" i="6" s="1"/>
  <c r="AU8" i="6"/>
  <c r="BT8" i="6" s="1"/>
  <c r="AT8" i="6"/>
  <c r="BS8" i="6" s="1"/>
  <c r="AS8" i="6"/>
  <c r="BR8" i="6" s="1"/>
  <c r="AR8" i="6"/>
  <c r="BQ8" i="6" s="1"/>
  <c r="AP8" i="6"/>
  <c r="BO8" i="6" s="1"/>
  <c r="AO8" i="6"/>
  <c r="BN8" i="6" s="1"/>
  <c r="AN8" i="6"/>
  <c r="BM8" i="6" s="1"/>
  <c r="AM8" i="6"/>
  <c r="BL8" i="6" s="1"/>
  <c r="AK8" i="6"/>
  <c r="BJ8" i="6" s="1"/>
  <c r="AJ8" i="6"/>
  <c r="BI8" i="6" s="1"/>
  <c r="AI8" i="6"/>
  <c r="BH8" i="6" s="1"/>
  <c r="AH8" i="6"/>
  <c r="BG8" i="6" s="1"/>
  <c r="AF8" i="6"/>
  <c r="BE8" i="6" s="1"/>
  <c r="AE8" i="6"/>
  <c r="BD8" i="6" s="1"/>
  <c r="AD8" i="6"/>
  <c r="BC8" i="6" s="1"/>
  <c r="AC8" i="6"/>
  <c r="BB8" i="6" s="1"/>
  <c r="AZ7" i="6"/>
  <c r="BY7" i="6" s="1"/>
  <c r="AY7" i="6"/>
  <c r="BX7" i="6" s="1"/>
  <c r="AX7" i="6"/>
  <c r="BW7" i="6" s="1"/>
  <c r="AW7" i="6"/>
  <c r="BV7" i="6" s="1"/>
  <c r="AU7" i="6"/>
  <c r="BT7" i="6" s="1"/>
  <c r="AT7" i="6"/>
  <c r="BS7" i="6" s="1"/>
  <c r="AS7" i="6"/>
  <c r="BR7" i="6" s="1"/>
  <c r="AR7" i="6"/>
  <c r="BQ7" i="6" s="1"/>
  <c r="AP7" i="6"/>
  <c r="BO7" i="6" s="1"/>
  <c r="AO7" i="6"/>
  <c r="BN7" i="6" s="1"/>
  <c r="AN7" i="6"/>
  <c r="BM7" i="6" s="1"/>
  <c r="AM7" i="6"/>
  <c r="BL7" i="6" s="1"/>
  <c r="AK7" i="6"/>
  <c r="BJ7" i="6" s="1"/>
  <c r="AJ7" i="6"/>
  <c r="BI7" i="6" s="1"/>
  <c r="AI7" i="6"/>
  <c r="BH7" i="6" s="1"/>
  <c r="AH7" i="6"/>
  <c r="BG7" i="6" s="1"/>
  <c r="AF7" i="6"/>
  <c r="BE7" i="6" s="1"/>
  <c r="AE7" i="6"/>
  <c r="BD7" i="6" s="1"/>
  <c r="AD7" i="6"/>
  <c r="BC7" i="6" s="1"/>
  <c r="AC7" i="6"/>
  <c r="BB7" i="6" s="1"/>
  <c r="AZ6" i="6"/>
  <c r="BY6" i="6" s="1"/>
  <c r="AY6" i="6"/>
  <c r="BX6" i="6" s="1"/>
  <c r="AX6" i="6"/>
  <c r="BW6" i="6" s="1"/>
  <c r="AW6" i="6"/>
  <c r="BV6" i="6" s="1"/>
  <c r="AU6" i="6"/>
  <c r="BT6" i="6" s="1"/>
  <c r="AT6" i="6"/>
  <c r="BS6" i="6" s="1"/>
  <c r="AS6" i="6"/>
  <c r="BR6" i="6" s="1"/>
  <c r="AR6" i="6"/>
  <c r="BQ6" i="6" s="1"/>
  <c r="AP6" i="6"/>
  <c r="BO6" i="6" s="1"/>
  <c r="AO6" i="6"/>
  <c r="BN6" i="6" s="1"/>
  <c r="AN6" i="6"/>
  <c r="BM6" i="6" s="1"/>
  <c r="AM6" i="6"/>
  <c r="BL6" i="6" s="1"/>
  <c r="AK6" i="6"/>
  <c r="BJ6" i="6" s="1"/>
  <c r="AJ6" i="6"/>
  <c r="BI6" i="6" s="1"/>
  <c r="AI6" i="6"/>
  <c r="BH6" i="6" s="1"/>
  <c r="AH6" i="6"/>
  <c r="BG6" i="6" s="1"/>
  <c r="AF6" i="6"/>
  <c r="BE6" i="6" s="1"/>
  <c r="AE6" i="6"/>
  <c r="BD6" i="6" s="1"/>
  <c r="AD6" i="6"/>
  <c r="BC6" i="6" s="1"/>
  <c r="AC6" i="6"/>
  <c r="BB6" i="6" s="1"/>
  <c r="AZ21" i="5"/>
  <c r="BY21" i="5" s="1"/>
  <c r="AY21" i="5"/>
  <c r="BX21" i="5" s="1"/>
  <c r="AX21" i="5"/>
  <c r="BW21" i="5" s="1"/>
  <c r="AW21" i="5"/>
  <c r="BV21" i="5" s="1"/>
  <c r="AU21" i="5"/>
  <c r="BT21" i="5" s="1"/>
  <c r="AT21" i="5"/>
  <c r="BS21" i="5" s="1"/>
  <c r="AS21" i="5"/>
  <c r="BR21" i="5" s="1"/>
  <c r="AR21" i="5"/>
  <c r="BQ21" i="5" s="1"/>
  <c r="AP21" i="5"/>
  <c r="BO21" i="5" s="1"/>
  <c r="AO21" i="5"/>
  <c r="BN21" i="5" s="1"/>
  <c r="AN21" i="5"/>
  <c r="BM21" i="5" s="1"/>
  <c r="AM21" i="5"/>
  <c r="BL21" i="5" s="1"/>
  <c r="AK21" i="5"/>
  <c r="BJ21" i="5" s="1"/>
  <c r="AJ21" i="5"/>
  <c r="BI21" i="5" s="1"/>
  <c r="AI21" i="5"/>
  <c r="BH21" i="5" s="1"/>
  <c r="AH21" i="5"/>
  <c r="BG21" i="5" s="1"/>
  <c r="AF21" i="5"/>
  <c r="BE21" i="5" s="1"/>
  <c r="AE21" i="5"/>
  <c r="BD21" i="5" s="1"/>
  <c r="AD21" i="5"/>
  <c r="BC21" i="5" s="1"/>
  <c r="AC21" i="5"/>
  <c r="BB21" i="5" s="1"/>
  <c r="AZ20" i="5"/>
  <c r="BY20" i="5" s="1"/>
  <c r="AY20" i="5"/>
  <c r="BX20" i="5" s="1"/>
  <c r="AX20" i="5"/>
  <c r="BW20" i="5" s="1"/>
  <c r="AW20" i="5"/>
  <c r="BV20" i="5" s="1"/>
  <c r="AU20" i="5"/>
  <c r="BT20" i="5" s="1"/>
  <c r="AT20" i="5"/>
  <c r="BS20" i="5" s="1"/>
  <c r="AS20" i="5"/>
  <c r="BR20" i="5" s="1"/>
  <c r="AR20" i="5"/>
  <c r="BQ20" i="5" s="1"/>
  <c r="AP20" i="5"/>
  <c r="BO20" i="5" s="1"/>
  <c r="AO20" i="5"/>
  <c r="BN20" i="5" s="1"/>
  <c r="AN20" i="5"/>
  <c r="BM20" i="5" s="1"/>
  <c r="AM20" i="5"/>
  <c r="BL20" i="5" s="1"/>
  <c r="AK20" i="5"/>
  <c r="BJ20" i="5" s="1"/>
  <c r="AJ20" i="5"/>
  <c r="BI20" i="5" s="1"/>
  <c r="AI20" i="5"/>
  <c r="BH20" i="5" s="1"/>
  <c r="AH20" i="5"/>
  <c r="BG20" i="5" s="1"/>
  <c r="AF20" i="5"/>
  <c r="BE20" i="5" s="1"/>
  <c r="AE20" i="5"/>
  <c r="BD20" i="5" s="1"/>
  <c r="AD20" i="5"/>
  <c r="BC20" i="5" s="1"/>
  <c r="AC20" i="5"/>
  <c r="BB20" i="5" s="1"/>
  <c r="AZ19" i="5"/>
  <c r="BY19" i="5" s="1"/>
  <c r="AY19" i="5"/>
  <c r="BX19" i="5" s="1"/>
  <c r="AX19" i="5"/>
  <c r="BW19" i="5" s="1"/>
  <c r="AW19" i="5"/>
  <c r="BV19" i="5" s="1"/>
  <c r="AU19" i="5"/>
  <c r="BT19" i="5" s="1"/>
  <c r="AT19" i="5"/>
  <c r="BS19" i="5" s="1"/>
  <c r="AS19" i="5"/>
  <c r="BR19" i="5" s="1"/>
  <c r="AR19" i="5"/>
  <c r="BQ19" i="5" s="1"/>
  <c r="AP19" i="5"/>
  <c r="BO19" i="5" s="1"/>
  <c r="AO19" i="5"/>
  <c r="BN19" i="5" s="1"/>
  <c r="AN19" i="5"/>
  <c r="BM19" i="5" s="1"/>
  <c r="AM19" i="5"/>
  <c r="BL19" i="5" s="1"/>
  <c r="AK19" i="5"/>
  <c r="BJ19" i="5" s="1"/>
  <c r="AJ19" i="5"/>
  <c r="BI19" i="5" s="1"/>
  <c r="AI19" i="5"/>
  <c r="BH19" i="5" s="1"/>
  <c r="AH19" i="5"/>
  <c r="BG19" i="5" s="1"/>
  <c r="AF19" i="5"/>
  <c r="BE19" i="5" s="1"/>
  <c r="AE19" i="5"/>
  <c r="BD19" i="5" s="1"/>
  <c r="AD19" i="5"/>
  <c r="BC19" i="5" s="1"/>
  <c r="AC19" i="5"/>
  <c r="BB19" i="5" s="1"/>
  <c r="AZ18" i="5"/>
  <c r="BY18" i="5" s="1"/>
  <c r="AY18" i="5"/>
  <c r="BX18" i="5" s="1"/>
  <c r="AX18" i="5"/>
  <c r="BW18" i="5" s="1"/>
  <c r="AW18" i="5"/>
  <c r="BV18" i="5" s="1"/>
  <c r="AU18" i="5"/>
  <c r="BT18" i="5" s="1"/>
  <c r="AT18" i="5"/>
  <c r="BS18" i="5" s="1"/>
  <c r="AS18" i="5"/>
  <c r="BR18" i="5" s="1"/>
  <c r="AR18" i="5"/>
  <c r="BQ18" i="5" s="1"/>
  <c r="AP18" i="5"/>
  <c r="BO18" i="5" s="1"/>
  <c r="AO18" i="5"/>
  <c r="BN18" i="5" s="1"/>
  <c r="AN18" i="5"/>
  <c r="BM18" i="5" s="1"/>
  <c r="AM18" i="5"/>
  <c r="BL18" i="5" s="1"/>
  <c r="AK18" i="5"/>
  <c r="BJ18" i="5" s="1"/>
  <c r="AJ18" i="5"/>
  <c r="BI18" i="5" s="1"/>
  <c r="AI18" i="5"/>
  <c r="BH18" i="5" s="1"/>
  <c r="AH18" i="5"/>
  <c r="BG18" i="5" s="1"/>
  <c r="AF18" i="5"/>
  <c r="BE18" i="5" s="1"/>
  <c r="AE18" i="5"/>
  <c r="BD18" i="5" s="1"/>
  <c r="AD18" i="5"/>
  <c r="BC18" i="5" s="1"/>
  <c r="AC18" i="5"/>
  <c r="BB18" i="5" s="1"/>
  <c r="AZ17" i="5"/>
  <c r="BY17" i="5" s="1"/>
  <c r="AY17" i="5"/>
  <c r="BX17" i="5" s="1"/>
  <c r="AX17" i="5"/>
  <c r="BW17" i="5" s="1"/>
  <c r="AW17" i="5"/>
  <c r="BV17" i="5" s="1"/>
  <c r="AU17" i="5"/>
  <c r="BT17" i="5" s="1"/>
  <c r="AT17" i="5"/>
  <c r="BS17" i="5" s="1"/>
  <c r="AS17" i="5"/>
  <c r="BR17" i="5" s="1"/>
  <c r="AR17" i="5"/>
  <c r="BQ17" i="5" s="1"/>
  <c r="AP17" i="5"/>
  <c r="BO17" i="5" s="1"/>
  <c r="AO17" i="5"/>
  <c r="BN17" i="5" s="1"/>
  <c r="AN17" i="5"/>
  <c r="BM17" i="5" s="1"/>
  <c r="AM17" i="5"/>
  <c r="BL17" i="5" s="1"/>
  <c r="AK17" i="5"/>
  <c r="BJ17" i="5" s="1"/>
  <c r="AJ17" i="5"/>
  <c r="BI17" i="5" s="1"/>
  <c r="AI17" i="5"/>
  <c r="BH17" i="5" s="1"/>
  <c r="AH17" i="5"/>
  <c r="BG17" i="5" s="1"/>
  <c r="AF17" i="5"/>
  <c r="BE17" i="5" s="1"/>
  <c r="AE17" i="5"/>
  <c r="BD17" i="5" s="1"/>
  <c r="AD17" i="5"/>
  <c r="BC17" i="5" s="1"/>
  <c r="AC17" i="5"/>
  <c r="BB17" i="5" s="1"/>
  <c r="AZ16" i="5"/>
  <c r="BY16" i="5" s="1"/>
  <c r="AY16" i="5"/>
  <c r="BX16" i="5" s="1"/>
  <c r="AX16" i="5"/>
  <c r="BW16" i="5" s="1"/>
  <c r="AW16" i="5"/>
  <c r="BV16" i="5" s="1"/>
  <c r="AU16" i="5"/>
  <c r="BT16" i="5" s="1"/>
  <c r="AT16" i="5"/>
  <c r="BS16" i="5" s="1"/>
  <c r="AS16" i="5"/>
  <c r="BR16" i="5" s="1"/>
  <c r="AR16" i="5"/>
  <c r="BQ16" i="5" s="1"/>
  <c r="AP16" i="5"/>
  <c r="BO16" i="5" s="1"/>
  <c r="AO16" i="5"/>
  <c r="BN16" i="5" s="1"/>
  <c r="AN16" i="5"/>
  <c r="BM16" i="5" s="1"/>
  <c r="AM16" i="5"/>
  <c r="BL16" i="5" s="1"/>
  <c r="AK16" i="5"/>
  <c r="BJ16" i="5" s="1"/>
  <c r="AJ16" i="5"/>
  <c r="BI16" i="5" s="1"/>
  <c r="AI16" i="5"/>
  <c r="BH16" i="5" s="1"/>
  <c r="AH16" i="5"/>
  <c r="BG16" i="5" s="1"/>
  <c r="AF16" i="5"/>
  <c r="BE16" i="5" s="1"/>
  <c r="AE16" i="5"/>
  <c r="BD16" i="5" s="1"/>
  <c r="AD16" i="5"/>
  <c r="BC16" i="5" s="1"/>
  <c r="AC16" i="5"/>
  <c r="BB16" i="5" s="1"/>
  <c r="AZ15" i="5"/>
  <c r="BY15" i="5" s="1"/>
  <c r="AY15" i="5"/>
  <c r="BX15" i="5" s="1"/>
  <c r="AX15" i="5"/>
  <c r="BW15" i="5" s="1"/>
  <c r="AW15" i="5"/>
  <c r="BV15" i="5" s="1"/>
  <c r="AU15" i="5"/>
  <c r="BT15" i="5" s="1"/>
  <c r="AT15" i="5"/>
  <c r="BS15" i="5" s="1"/>
  <c r="AS15" i="5"/>
  <c r="BR15" i="5" s="1"/>
  <c r="AR15" i="5"/>
  <c r="BQ15" i="5" s="1"/>
  <c r="AP15" i="5"/>
  <c r="BO15" i="5" s="1"/>
  <c r="AO15" i="5"/>
  <c r="BN15" i="5" s="1"/>
  <c r="AN15" i="5"/>
  <c r="BM15" i="5" s="1"/>
  <c r="AM15" i="5"/>
  <c r="BL15" i="5" s="1"/>
  <c r="AK15" i="5"/>
  <c r="BJ15" i="5" s="1"/>
  <c r="AJ15" i="5"/>
  <c r="BI15" i="5" s="1"/>
  <c r="AI15" i="5"/>
  <c r="BH15" i="5" s="1"/>
  <c r="AH15" i="5"/>
  <c r="BG15" i="5" s="1"/>
  <c r="AF15" i="5"/>
  <c r="BE15" i="5" s="1"/>
  <c r="AE15" i="5"/>
  <c r="BD15" i="5" s="1"/>
  <c r="AD15" i="5"/>
  <c r="BC15" i="5" s="1"/>
  <c r="AC15" i="5"/>
  <c r="BB15" i="5" s="1"/>
  <c r="AZ12" i="5"/>
  <c r="BY12" i="5" s="1"/>
  <c r="AY12" i="5"/>
  <c r="BX12" i="5" s="1"/>
  <c r="AX12" i="5"/>
  <c r="BW12" i="5" s="1"/>
  <c r="AW12" i="5"/>
  <c r="BV12" i="5" s="1"/>
  <c r="AU12" i="5"/>
  <c r="BT12" i="5" s="1"/>
  <c r="AT12" i="5"/>
  <c r="BS12" i="5" s="1"/>
  <c r="AS12" i="5"/>
  <c r="BR12" i="5" s="1"/>
  <c r="AR12" i="5"/>
  <c r="BQ12" i="5" s="1"/>
  <c r="AP12" i="5"/>
  <c r="BO12" i="5" s="1"/>
  <c r="AO12" i="5"/>
  <c r="BN12" i="5" s="1"/>
  <c r="AN12" i="5"/>
  <c r="BM12" i="5" s="1"/>
  <c r="AM12" i="5"/>
  <c r="BL12" i="5" s="1"/>
  <c r="AK12" i="5"/>
  <c r="BJ12" i="5" s="1"/>
  <c r="AJ12" i="5"/>
  <c r="BI12" i="5" s="1"/>
  <c r="AI12" i="5"/>
  <c r="BH12" i="5" s="1"/>
  <c r="AH12" i="5"/>
  <c r="BG12" i="5" s="1"/>
  <c r="AF12" i="5"/>
  <c r="BE12" i="5" s="1"/>
  <c r="AE12" i="5"/>
  <c r="BD12" i="5" s="1"/>
  <c r="AD12" i="5"/>
  <c r="BC12" i="5" s="1"/>
  <c r="AC12" i="5"/>
  <c r="BB12" i="5" s="1"/>
  <c r="AZ11" i="5"/>
  <c r="BY11" i="5" s="1"/>
  <c r="AY11" i="5"/>
  <c r="BX11" i="5" s="1"/>
  <c r="AX11" i="5"/>
  <c r="BW11" i="5" s="1"/>
  <c r="AW11" i="5"/>
  <c r="BV11" i="5" s="1"/>
  <c r="AU11" i="5"/>
  <c r="BT11" i="5" s="1"/>
  <c r="AT11" i="5"/>
  <c r="BS11" i="5" s="1"/>
  <c r="AS11" i="5"/>
  <c r="BR11" i="5" s="1"/>
  <c r="AR11" i="5"/>
  <c r="BQ11" i="5" s="1"/>
  <c r="AP11" i="5"/>
  <c r="BO11" i="5" s="1"/>
  <c r="AO11" i="5"/>
  <c r="BN11" i="5" s="1"/>
  <c r="AN11" i="5"/>
  <c r="BM11" i="5" s="1"/>
  <c r="AM11" i="5"/>
  <c r="BL11" i="5" s="1"/>
  <c r="AK11" i="5"/>
  <c r="BJ11" i="5" s="1"/>
  <c r="AJ11" i="5"/>
  <c r="BI11" i="5" s="1"/>
  <c r="AI11" i="5"/>
  <c r="BH11" i="5" s="1"/>
  <c r="AH11" i="5"/>
  <c r="BG11" i="5" s="1"/>
  <c r="AF11" i="5"/>
  <c r="BE11" i="5" s="1"/>
  <c r="AE11" i="5"/>
  <c r="BD11" i="5" s="1"/>
  <c r="AD11" i="5"/>
  <c r="BC11" i="5" s="1"/>
  <c r="AC11" i="5"/>
  <c r="BB11" i="5" s="1"/>
  <c r="AZ10" i="5"/>
  <c r="BY10" i="5" s="1"/>
  <c r="AY10" i="5"/>
  <c r="BX10" i="5" s="1"/>
  <c r="AX10" i="5"/>
  <c r="BW10" i="5" s="1"/>
  <c r="AW10" i="5"/>
  <c r="BV10" i="5" s="1"/>
  <c r="AU10" i="5"/>
  <c r="BT10" i="5" s="1"/>
  <c r="AT10" i="5"/>
  <c r="BS10" i="5" s="1"/>
  <c r="AS10" i="5"/>
  <c r="BR10" i="5" s="1"/>
  <c r="AR10" i="5"/>
  <c r="BQ10" i="5" s="1"/>
  <c r="AP10" i="5"/>
  <c r="BO10" i="5" s="1"/>
  <c r="AO10" i="5"/>
  <c r="BN10" i="5" s="1"/>
  <c r="AN10" i="5"/>
  <c r="BM10" i="5" s="1"/>
  <c r="AM10" i="5"/>
  <c r="BL10" i="5" s="1"/>
  <c r="AK10" i="5"/>
  <c r="BJ10" i="5" s="1"/>
  <c r="AJ10" i="5"/>
  <c r="BI10" i="5" s="1"/>
  <c r="AI10" i="5"/>
  <c r="BH10" i="5" s="1"/>
  <c r="AH10" i="5"/>
  <c r="BG10" i="5" s="1"/>
  <c r="AF10" i="5"/>
  <c r="BE10" i="5" s="1"/>
  <c r="AE10" i="5"/>
  <c r="BD10" i="5" s="1"/>
  <c r="AD10" i="5"/>
  <c r="BC10" i="5" s="1"/>
  <c r="AC10" i="5"/>
  <c r="BB10" i="5" s="1"/>
  <c r="AZ9" i="5"/>
  <c r="BY9" i="5" s="1"/>
  <c r="AY9" i="5"/>
  <c r="BX9" i="5" s="1"/>
  <c r="AX9" i="5"/>
  <c r="BW9" i="5" s="1"/>
  <c r="AW9" i="5"/>
  <c r="BV9" i="5" s="1"/>
  <c r="AU9" i="5"/>
  <c r="BT9" i="5" s="1"/>
  <c r="AT9" i="5"/>
  <c r="BS9" i="5" s="1"/>
  <c r="AS9" i="5"/>
  <c r="BR9" i="5" s="1"/>
  <c r="AR9" i="5"/>
  <c r="BQ9" i="5" s="1"/>
  <c r="AP9" i="5"/>
  <c r="BO9" i="5" s="1"/>
  <c r="AO9" i="5"/>
  <c r="BN9" i="5" s="1"/>
  <c r="AN9" i="5"/>
  <c r="BM9" i="5" s="1"/>
  <c r="AM9" i="5"/>
  <c r="BL9" i="5" s="1"/>
  <c r="AK9" i="5"/>
  <c r="BJ9" i="5" s="1"/>
  <c r="AJ9" i="5"/>
  <c r="BI9" i="5" s="1"/>
  <c r="AI9" i="5"/>
  <c r="BH9" i="5" s="1"/>
  <c r="AH9" i="5"/>
  <c r="BG9" i="5" s="1"/>
  <c r="AF9" i="5"/>
  <c r="BE9" i="5" s="1"/>
  <c r="AE9" i="5"/>
  <c r="BD9" i="5" s="1"/>
  <c r="AD9" i="5"/>
  <c r="BC9" i="5" s="1"/>
  <c r="AC9" i="5"/>
  <c r="BB9" i="5" s="1"/>
  <c r="AZ8" i="5"/>
  <c r="BY8" i="5" s="1"/>
  <c r="AY8" i="5"/>
  <c r="BX8" i="5" s="1"/>
  <c r="AX8" i="5"/>
  <c r="BW8" i="5" s="1"/>
  <c r="AW8" i="5"/>
  <c r="BV8" i="5" s="1"/>
  <c r="AU8" i="5"/>
  <c r="BT8" i="5" s="1"/>
  <c r="AT8" i="5"/>
  <c r="BS8" i="5" s="1"/>
  <c r="AS8" i="5"/>
  <c r="BR8" i="5" s="1"/>
  <c r="AR8" i="5"/>
  <c r="BQ8" i="5" s="1"/>
  <c r="AP8" i="5"/>
  <c r="BO8" i="5" s="1"/>
  <c r="AO8" i="5"/>
  <c r="BN8" i="5" s="1"/>
  <c r="AN8" i="5"/>
  <c r="BM8" i="5" s="1"/>
  <c r="AM8" i="5"/>
  <c r="BL8" i="5" s="1"/>
  <c r="AK8" i="5"/>
  <c r="BJ8" i="5" s="1"/>
  <c r="AJ8" i="5"/>
  <c r="BI8" i="5" s="1"/>
  <c r="AI8" i="5"/>
  <c r="BH8" i="5" s="1"/>
  <c r="AH8" i="5"/>
  <c r="BG8" i="5" s="1"/>
  <c r="AF8" i="5"/>
  <c r="BE8" i="5" s="1"/>
  <c r="AE8" i="5"/>
  <c r="BD8" i="5" s="1"/>
  <c r="AD8" i="5"/>
  <c r="BC8" i="5" s="1"/>
  <c r="AC8" i="5"/>
  <c r="BB8" i="5" s="1"/>
  <c r="AZ7" i="5"/>
  <c r="BY7" i="5" s="1"/>
  <c r="AY7" i="5"/>
  <c r="BX7" i="5" s="1"/>
  <c r="AX7" i="5"/>
  <c r="BW7" i="5" s="1"/>
  <c r="AW7" i="5"/>
  <c r="BV7" i="5" s="1"/>
  <c r="AU7" i="5"/>
  <c r="BT7" i="5" s="1"/>
  <c r="AT7" i="5"/>
  <c r="BS7" i="5" s="1"/>
  <c r="AS7" i="5"/>
  <c r="BR7" i="5" s="1"/>
  <c r="AR7" i="5"/>
  <c r="BQ7" i="5" s="1"/>
  <c r="AP7" i="5"/>
  <c r="BO7" i="5" s="1"/>
  <c r="AO7" i="5"/>
  <c r="BN7" i="5" s="1"/>
  <c r="AN7" i="5"/>
  <c r="BM7" i="5" s="1"/>
  <c r="AM7" i="5"/>
  <c r="BL7" i="5" s="1"/>
  <c r="AK7" i="5"/>
  <c r="BJ7" i="5" s="1"/>
  <c r="AJ7" i="5"/>
  <c r="BI7" i="5" s="1"/>
  <c r="AI7" i="5"/>
  <c r="BH7" i="5" s="1"/>
  <c r="AH7" i="5"/>
  <c r="BG7" i="5" s="1"/>
  <c r="AF7" i="5"/>
  <c r="BE7" i="5" s="1"/>
  <c r="AE7" i="5"/>
  <c r="BD7" i="5" s="1"/>
  <c r="AD7" i="5"/>
  <c r="BC7" i="5" s="1"/>
  <c r="AC7" i="5"/>
  <c r="BB7" i="5" s="1"/>
  <c r="AZ6" i="5"/>
  <c r="BY6" i="5" s="1"/>
  <c r="AY6" i="5"/>
  <c r="BX6" i="5" s="1"/>
  <c r="AX6" i="5"/>
  <c r="BW6" i="5" s="1"/>
  <c r="AW6" i="5"/>
  <c r="BV6" i="5" s="1"/>
  <c r="AU6" i="5"/>
  <c r="BT6" i="5" s="1"/>
  <c r="AT6" i="5"/>
  <c r="BS6" i="5" s="1"/>
  <c r="AS6" i="5"/>
  <c r="BR6" i="5" s="1"/>
  <c r="AR6" i="5"/>
  <c r="BQ6" i="5" s="1"/>
  <c r="AP6" i="5"/>
  <c r="BO6" i="5" s="1"/>
  <c r="AO6" i="5"/>
  <c r="BN6" i="5" s="1"/>
  <c r="AN6" i="5"/>
  <c r="BM6" i="5" s="1"/>
  <c r="AM6" i="5"/>
  <c r="BL6" i="5" s="1"/>
  <c r="AK6" i="5"/>
  <c r="BJ6" i="5" s="1"/>
  <c r="AJ6" i="5"/>
  <c r="BI6" i="5" s="1"/>
  <c r="AI6" i="5"/>
  <c r="BH6" i="5" s="1"/>
  <c r="AH6" i="5"/>
  <c r="BG6" i="5" s="1"/>
  <c r="AF6" i="5"/>
  <c r="BE6" i="5" s="1"/>
  <c r="AE6" i="5"/>
  <c r="BD6" i="5" s="1"/>
  <c r="AD6" i="5"/>
  <c r="BC6" i="5" s="1"/>
  <c r="AC6" i="5"/>
  <c r="BB6" i="5" s="1"/>
  <c r="AZ21" i="4"/>
  <c r="BY21" i="4" s="1"/>
  <c r="AY21" i="4"/>
  <c r="BX21" i="4" s="1"/>
  <c r="AX21" i="4"/>
  <c r="BW21" i="4" s="1"/>
  <c r="AW21" i="4"/>
  <c r="BV21" i="4" s="1"/>
  <c r="AU21" i="4"/>
  <c r="BT21" i="4" s="1"/>
  <c r="AT21" i="4"/>
  <c r="BS21" i="4" s="1"/>
  <c r="AS21" i="4"/>
  <c r="BR21" i="4" s="1"/>
  <c r="AR21" i="4"/>
  <c r="BQ21" i="4" s="1"/>
  <c r="AP21" i="4"/>
  <c r="BO21" i="4" s="1"/>
  <c r="AO21" i="4"/>
  <c r="BN21" i="4" s="1"/>
  <c r="AN21" i="4"/>
  <c r="BM21" i="4" s="1"/>
  <c r="AM21" i="4"/>
  <c r="BL21" i="4" s="1"/>
  <c r="AK21" i="4"/>
  <c r="BJ21" i="4" s="1"/>
  <c r="AJ21" i="4"/>
  <c r="BI21" i="4" s="1"/>
  <c r="AI21" i="4"/>
  <c r="BH21" i="4" s="1"/>
  <c r="AH21" i="4"/>
  <c r="BG21" i="4" s="1"/>
  <c r="AF21" i="4"/>
  <c r="BE21" i="4" s="1"/>
  <c r="AE21" i="4"/>
  <c r="BD21" i="4" s="1"/>
  <c r="AD21" i="4"/>
  <c r="BC21" i="4" s="1"/>
  <c r="AC21" i="4"/>
  <c r="BB21" i="4" s="1"/>
  <c r="AZ20" i="4"/>
  <c r="BY20" i="4" s="1"/>
  <c r="AY20" i="4"/>
  <c r="BX20" i="4" s="1"/>
  <c r="AX20" i="4"/>
  <c r="BW20" i="4" s="1"/>
  <c r="AW20" i="4"/>
  <c r="BV20" i="4" s="1"/>
  <c r="AU20" i="4"/>
  <c r="BT20" i="4" s="1"/>
  <c r="AT20" i="4"/>
  <c r="BS20" i="4" s="1"/>
  <c r="AS20" i="4"/>
  <c r="BR20" i="4" s="1"/>
  <c r="AR20" i="4"/>
  <c r="BQ20" i="4" s="1"/>
  <c r="AP20" i="4"/>
  <c r="BO20" i="4" s="1"/>
  <c r="AO20" i="4"/>
  <c r="BN20" i="4" s="1"/>
  <c r="AN20" i="4"/>
  <c r="BM20" i="4" s="1"/>
  <c r="AM20" i="4"/>
  <c r="BL20" i="4" s="1"/>
  <c r="AK20" i="4"/>
  <c r="BJ20" i="4" s="1"/>
  <c r="AJ20" i="4"/>
  <c r="BI20" i="4" s="1"/>
  <c r="AI20" i="4"/>
  <c r="BH20" i="4" s="1"/>
  <c r="AH20" i="4"/>
  <c r="BG20" i="4" s="1"/>
  <c r="AF20" i="4"/>
  <c r="BE20" i="4" s="1"/>
  <c r="AE20" i="4"/>
  <c r="BD20" i="4" s="1"/>
  <c r="AD20" i="4"/>
  <c r="BC20" i="4" s="1"/>
  <c r="AC20" i="4"/>
  <c r="BB20" i="4" s="1"/>
  <c r="AZ19" i="4"/>
  <c r="BY19" i="4" s="1"/>
  <c r="AY19" i="4"/>
  <c r="BX19" i="4" s="1"/>
  <c r="AX19" i="4"/>
  <c r="BW19" i="4" s="1"/>
  <c r="AW19" i="4"/>
  <c r="BV19" i="4" s="1"/>
  <c r="AU19" i="4"/>
  <c r="BT19" i="4" s="1"/>
  <c r="AT19" i="4"/>
  <c r="BS19" i="4" s="1"/>
  <c r="AS19" i="4"/>
  <c r="BR19" i="4" s="1"/>
  <c r="AR19" i="4"/>
  <c r="BQ19" i="4" s="1"/>
  <c r="AP19" i="4"/>
  <c r="BO19" i="4" s="1"/>
  <c r="AO19" i="4"/>
  <c r="BN19" i="4" s="1"/>
  <c r="AN19" i="4"/>
  <c r="BM19" i="4" s="1"/>
  <c r="AM19" i="4"/>
  <c r="BL19" i="4" s="1"/>
  <c r="AK19" i="4"/>
  <c r="BJ19" i="4" s="1"/>
  <c r="AJ19" i="4"/>
  <c r="BI19" i="4" s="1"/>
  <c r="AI19" i="4"/>
  <c r="BH19" i="4" s="1"/>
  <c r="AH19" i="4"/>
  <c r="BG19" i="4" s="1"/>
  <c r="AF19" i="4"/>
  <c r="BE19" i="4" s="1"/>
  <c r="AE19" i="4"/>
  <c r="BD19" i="4" s="1"/>
  <c r="AD19" i="4"/>
  <c r="BC19" i="4" s="1"/>
  <c r="AC19" i="4"/>
  <c r="BB19" i="4" s="1"/>
  <c r="AZ18" i="4"/>
  <c r="BY18" i="4" s="1"/>
  <c r="AY18" i="4"/>
  <c r="BX18" i="4" s="1"/>
  <c r="AX18" i="4"/>
  <c r="BW18" i="4" s="1"/>
  <c r="AW18" i="4"/>
  <c r="BV18" i="4" s="1"/>
  <c r="AU18" i="4"/>
  <c r="BT18" i="4" s="1"/>
  <c r="AT18" i="4"/>
  <c r="BS18" i="4" s="1"/>
  <c r="AS18" i="4"/>
  <c r="BR18" i="4" s="1"/>
  <c r="AR18" i="4"/>
  <c r="BQ18" i="4" s="1"/>
  <c r="AP18" i="4"/>
  <c r="BO18" i="4" s="1"/>
  <c r="AO18" i="4"/>
  <c r="BN18" i="4" s="1"/>
  <c r="AN18" i="4"/>
  <c r="BM18" i="4" s="1"/>
  <c r="AM18" i="4"/>
  <c r="BL18" i="4" s="1"/>
  <c r="AK18" i="4"/>
  <c r="BJ18" i="4" s="1"/>
  <c r="AJ18" i="4"/>
  <c r="BI18" i="4" s="1"/>
  <c r="AI18" i="4"/>
  <c r="BH18" i="4" s="1"/>
  <c r="AH18" i="4"/>
  <c r="BG18" i="4" s="1"/>
  <c r="AF18" i="4"/>
  <c r="BE18" i="4" s="1"/>
  <c r="AE18" i="4"/>
  <c r="BD18" i="4" s="1"/>
  <c r="AD18" i="4"/>
  <c r="BC18" i="4" s="1"/>
  <c r="AC18" i="4"/>
  <c r="BB18" i="4" s="1"/>
  <c r="AZ17" i="4"/>
  <c r="BY17" i="4" s="1"/>
  <c r="AY17" i="4"/>
  <c r="BX17" i="4" s="1"/>
  <c r="AX17" i="4"/>
  <c r="BW17" i="4" s="1"/>
  <c r="AW17" i="4"/>
  <c r="BV17" i="4" s="1"/>
  <c r="AU17" i="4"/>
  <c r="BT17" i="4" s="1"/>
  <c r="AT17" i="4"/>
  <c r="BS17" i="4" s="1"/>
  <c r="AS17" i="4"/>
  <c r="BR17" i="4" s="1"/>
  <c r="AR17" i="4"/>
  <c r="BQ17" i="4" s="1"/>
  <c r="AP17" i="4"/>
  <c r="BO17" i="4" s="1"/>
  <c r="AO17" i="4"/>
  <c r="BN17" i="4" s="1"/>
  <c r="AN17" i="4"/>
  <c r="BM17" i="4" s="1"/>
  <c r="AM17" i="4"/>
  <c r="BL17" i="4" s="1"/>
  <c r="AK17" i="4"/>
  <c r="BJ17" i="4" s="1"/>
  <c r="AJ17" i="4"/>
  <c r="BI17" i="4" s="1"/>
  <c r="AI17" i="4"/>
  <c r="BH17" i="4" s="1"/>
  <c r="AH17" i="4"/>
  <c r="BG17" i="4" s="1"/>
  <c r="AF17" i="4"/>
  <c r="BE17" i="4" s="1"/>
  <c r="AE17" i="4"/>
  <c r="BD17" i="4" s="1"/>
  <c r="AD17" i="4"/>
  <c r="BC17" i="4" s="1"/>
  <c r="AC17" i="4"/>
  <c r="BB17" i="4" s="1"/>
  <c r="AZ16" i="4"/>
  <c r="BY16" i="4" s="1"/>
  <c r="AY16" i="4"/>
  <c r="BX16" i="4" s="1"/>
  <c r="AX16" i="4"/>
  <c r="BW16" i="4" s="1"/>
  <c r="AW16" i="4"/>
  <c r="BV16" i="4" s="1"/>
  <c r="AU16" i="4"/>
  <c r="BT16" i="4" s="1"/>
  <c r="AT16" i="4"/>
  <c r="BS16" i="4" s="1"/>
  <c r="AS16" i="4"/>
  <c r="BR16" i="4" s="1"/>
  <c r="AR16" i="4"/>
  <c r="BQ16" i="4" s="1"/>
  <c r="AP16" i="4"/>
  <c r="BO16" i="4" s="1"/>
  <c r="AO16" i="4"/>
  <c r="BN16" i="4" s="1"/>
  <c r="AN16" i="4"/>
  <c r="BM16" i="4" s="1"/>
  <c r="AM16" i="4"/>
  <c r="BL16" i="4" s="1"/>
  <c r="AK16" i="4"/>
  <c r="BJ16" i="4" s="1"/>
  <c r="AJ16" i="4"/>
  <c r="BI16" i="4" s="1"/>
  <c r="AI16" i="4"/>
  <c r="BH16" i="4" s="1"/>
  <c r="AH16" i="4"/>
  <c r="BG16" i="4" s="1"/>
  <c r="AF16" i="4"/>
  <c r="BE16" i="4" s="1"/>
  <c r="AE16" i="4"/>
  <c r="BD16" i="4" s="1"/>
  <c r="AD16" i="4"/>
  <c r="BC16" i="4" s="1"/>
  <c r="AC16" i="4"/>
  <c r="BB16" i="4" s="1"/>
  <c r="AZ15" i="4"/>
  <c r="BY15" i="4" s="1"/>
  <c r="AY15" i="4"/>
  <c r="BX15" i="4" s="1"/>
  <c r="AX15" i="4"/>
  <c r="BW15" i="4" s="1"/>
  <c r="AW15" i="4"/>
  <c r="BV15" i="4" s="1"/>
  <c r="AU15" i="4"/>
  <c r="BT15" i="4" s="1"/>
  <c r="AT15" i="4"/>
  <c r="BS15" i="4" s="1"/>
  <c r="AS15" i="4"/>
  <c r="BR15" i="4" s="1"/>
  <c r="AR15" i="4"/>
  <c r="BQ15" i="4" s="1"/>
  <c r="AP15" i="4"/>
  <c r="BO15" i="4" s="1"/>
  <c r="AO15" i="4"/>
  <c r="BN15" i="4" s="1"/>
  <c r="AN15" i="4"/>
  <c r="BM15" i="4" s="1"/>
  <c r="AM15" i="4"/>
  <c r="BL15" i="4" s="1"/>
  <c r="AK15" i="4"/>
  <c r="BJ15" i="4" s="1"/>
  <c r="AJ15" i="4"/>
  <c r="BI15" i="4" s="1"/>
  <c r="AI15" i="4"/>
  <c r="BH15" i="4" s="1"/>
  <c r="AH15" i="4"/>
  <c r="BG15" i="4" s="1"/>
  <c r="AF15" i="4"/>
  <c r="BE15" i="4" s="1"/>
  <c r="AE15" i="4"/>
  <c r="BD15" i="4" s="1"/>
  <c r="AD15" i="4"/>
  <c r="BC15" i="4" s="1"/>
  <c r="AC15" i="4"/>
  <c r="BB15" i="4" s="1"/>
  <c r="AZ12" i="4"/>
  <c r="BY12" i="4" s="1"/>
  <c r="AY12" i="4"/>
  <c r="BX12" i="4" s="1"/>
  <c r="AX12" i="4"/>
  <c r="BW12" i="4" s="1"/>
  <c r="AW12" i="4"/>
  <c r="BV12" i="4" s="1"/>
  <c r="AU12" i="4"/>
  <c r="BT12" i="4" s="1"/>
  <c r="AT12" i="4"/>
  <c r="BS12" i="4" s="1"/>
  <c r="AS12" i="4"/>
  <c r="BR12" i="4" s="1"/>
  <c r="AR12" i="4"/>
  <c r="BQ12" i="4" s="1"/>
  <c r="AP12" i="4"/>
  <c r="BO12" i="4" s="1"/>
  <c r="AO12" i="4"/>
  <c r="BN12" i="4" s="1"/>
  <c r="AN12" i="4"/>
  <c r="BM12" i="4" s="1"/>
  <c r="AM12" i="4"/>
  <c r="BL12" i="4" s="1"/>
  <c r="AK12" i="4"/>
  <c r="BJ12" i="4" s="1"/>
  <c r="AJ12" i="4"/>
  <c r="BI12" i="4" s="1"/>
  <c r="AI12" i="4"/>
  <c r="BH12" i="4" s="1"/>
  <c r="AH12" i="4"/>
  <c r="BG12" i="4" s="1"/>
  <c r="AF12" i="4"/>
  <c r="BE12" i="4" s="1"/>
  <c r="AE12" i="4"/>
  <c r="BD12" i="4" s="1"/>
  <c r="AD12" i="4"/>
  <c r="BC12" i="4" s="1"/>
  <c r="AC12" i="4"/>
  <c r="BB12" i="4" s="1"/>
  <c r="AZ11" i="4"/>
  <c r="BY11" i="4" s="1"/>
  <c r="AY11" i="4"/>
  <c r="BX11" i="4" s="1"/>
  <c r="AX11" i="4"/>
  <c r="BW11" i="4" s="1"/>
  <c r="AW11" i="4"/>
  <c r="BV11" i="4" s="1"/>
  <c r="AU11" i="4"/>
  <c r="BT11" i="4" s="1"/>
  <c r="AT11" i="4"/>
  <c r="BS11" i="4" s="1"/>
  <c r="AS11" i="4"/>
  <c r="BR11" i="4" s="1"/>
  <c r="AR11" i="4"/>
  <c r="BQ11" i="4" s="1"/>
  <c r="AP11" i="4"/>
  <c r="BO11" i="4" s="1"/>
  <c r="AO11" i="4"/>
  <c r="BN11" i="4" s="1"/>
  <c r="AN11" i="4"/>
  <c r="BM11" i="4" s="1"/>
  <c r="AM11" i="4"/>
  <c r="BL11" i="4" s="1"/>
  <c r="AK11" i="4"/>
  <c r="BJ11" i="4" s="1"/>
  <c r="AJ11" i="4"/>
  <c r="BI11" i="4" s="1"/>
  <c r="AI11" i="4"/>
  <c r="BH11" i="4" s="1"/>
  <c r="AH11" i="4"/>
  <c r="BG11" i="4" s="1"/>
  <c r="AF11" i="4"/>
  <c r="BE11" i="4" s="1"/>
  <c r="AE11" i="4"/>
  <c r="BD11" i="4" s="1"/>
  <c r="AD11" i="4"/>
  <c r="BC11" i="4" s="1"/>
  <c r="AC11" i="4"/>
  <c r="BB11" i="4" s="1"/>
  <c r="AZ10" i="4"/>
  <c r="BY10" i="4" s="1"/>
  <c r="AY10" i="4"/>
  <c r="BX10" i="4" s="1"/>
  <c r="AX10" i="4"/>
  <c r="BW10" i="4" s="1"/>
  <c r="AW10" i="4"/>
  <c r="BV10" i="4" s="1"/>
  <c r="AU10" i="4"/>
  <c r="BT10" i="4" s="1"/>
  <c r="AT10" i="4"/>
  <c r="BS10" i="4" s="1"/>
  <c r="AS10" i="4"/>
  <c r="BR10" i="4" s="1"/>
  <c r="AR10" i="4"/>
  <c r="BQ10" i="4" s="1"/>
  <c r="AP10" i="4"/>
  <c r="BO10" i="4" s="1"/>
  <c r="AO10" i="4"/>
  <c r="BN10" i="4" s="1"/>
  <c r="AN10" i="4"/>
  <c r="BM10" i="4" s="1"/>
  <c r="AM10" i="4"/>
  <c r="BL10" i="4" s="1"/>
  <c r="AK10" i="4"/>
  <c r="BJ10" i="4" s="1"/>
  <c r="AJ10" i="4"/>
  <c r="BI10" i="4" s="1"/>
  <c r="AI10" i="4"/>
  <c r="BH10" i="4" s="1"/>
  <c r="AH10" i="4"/>
  <c r="BG10" i="4" s="1"/>
  <c r="AF10" i="4"/>
  <c r="BE10" i="4" s="1"/>
  <c r="AE10" i="4"/>
  <c r="BD10" i="4" s="1"/>
  <c r="AD10" i="4"/>
  <c r="BC10" i="4" s="1"/>
  <c r="AC10" i="4"/>
  <c r="BB10" i="4" s="1"/>
  <c r="AZ9" i="4"/>
  <c r="BY9" i="4" s="1"/>
  <c r="AY9" i="4"/>
  <c r="BX9" i="4" s="1"/>
  <c r="AX9" i="4"/>
  <c r="BW9" i="4" s="1"/>
  <c r="AW9" i="4"/>
  <c r="BV9" i="4" s="1"/>
  <c r="AU9" i="4"/>
  <c r="BT9" i="4" s="1"/>
  <c r="AT9" i="4"/>
  <c r="BS9" i="4" s="1"/>
  <c r="AS9" i="4"/>
  <c r="BR9" i="4" s="1"/>
  <c r="AR9" i="4"/>
  <c r="BQ9" i="4" s="1"/>
  <c r="AP9" i="4"/>
  <c r="BO9" i="4" s="1"/>
  <c r="AO9" i="4"/>
  <c r="BN9" i="4" s="1"/>
  <c r="AN9" i="4"/>
  <c r="BM9" i="4" s="1"/>
  <c r="AM9" i="4"/>
  <c r="BL9" i="4" s="1"/>
  <c r="AK9" i="4"/>
  <c r="BJ9" i="4" s="1"/>
  <c r="AJ9" i="4"/>
  <c r="BI9" i="4" s="1"/>
  <c r="AI9" i="4"/>
  <c r="BH9" i="4" s="1"/>
  <c r="AH9" i="4"/>
  <c r="BG9" i="4" s="1"/>
  <c r="AF9" i="4"/>
  <c r="BE9" i="4" s="1"/>
  <c r="AE9" i="4"/>
  <c r="BD9" i="4" s="1"/>
  <c r="AD9" i="4"/>
  <c r="BC9" i="4" s="1"/>
  <c r="AC9" i="4"/>
  <c r="BB9" i="4" s="1"/>
  <c r="AZ8" i="4"/>
  <c r="BY8" i="4" s="1"/>
  <c r="AY8" i="4"/>
  <c r="BX8" i="4" s="1"/>
  <c r="AX8" i="4"/>
  <c r="BW8" i="4" s="1"/>
  <c r="AW8" i="4"/>
  <c r="BV8" i="4" s="1"/>
  <c r="AU8" i="4"/>
  <c r="BT8" i="4" s="1"/>
  <c r="AT8" i="4"/>
  <c r="BS8" i="4" s="1"/>
  <c r="AS8" i="4"/>
  <c r="BR8" i="4" s="1"/>
  <c r="AR8" i="4"/>
  <c r="BQ8" i="4" s="1"/>
  <c r="AP8" i="4"/>
  <c r="BO8" i="4" s="1"/>
  <c r="AO8" i="4"/>
  <c r="BN8" i="4" s="1"/>
  <c r="AN8" i="4"/>
  <c r="BM8" i="4" s="1"/>
  <c r="AM8" i="4"/>
  <c r="BL8" i="4" s="1"/>
  <c r="AK8" i="4"/>
  <c r="BJ8" i="4" s="1"/>
  <c r="AJ8" i="4"/>
  <c r="BI8" i="4" s="1"/>
  <c r="AI8" i="4"/>
  <c r="BH8" i="4" s="1"/>
  <c r="AH8" i="4"/>
  <c r="BG8" i="4" s="1"/>
  <c r="AF8" i="4"/>
  <c r="BE8" i="4" s="1"/>
  <c r="AE8" i="4"/>
  <c r="BD8" i="4" s="1"/>
  <c r="AD8" i="4"/>
  <c r="BC8" i="4" s="1"/>
  <c r="AC8" i="4"/>
  <c r="BB8" i="4" s="1"/>
  <c r="AZ7" i="4"/>
  <c r="BY7" i="4" s="1"/>
  <c r="AY7" i="4"/>
  <c r="BX7" i="4" s="1"/>
  <c r="AX7" i="4"/>
  <c r="BW7" i="4" s="1"/>
  <c r="AW7" i="4"/>
  <c r="BV7" i="4" s="1"/>
  <c r="AU7" i="4"/>
  <c r="BT7" i="4" s="1"/>
  <c r="AT7" i="4"/>
  <c r="BS7" i="4" s="1"/>
  <c r="AS7" i="4"/>
  <c r="BR7" i="4" s="1"/>
  <c r="AR7" i="4"/>
  <c r="BQ7" i="4" s="1"/>
  <c r="AP7" i="4"/>
  <c r="BO7" i="4" s="1"/>
  <c r="AO7" i="4"/>
  <c r="BN7" i="4" s="1"/>
  <c r="AN7" i="4"/>
  <c r="BM7" i="4" s="1"/>
  <c r="AM7" i="4"/>
  <c r="BL7" i="4" s="1"/>
  <c r="AK7" i="4"/>
  <c r="BJ7" i="4" s="1"/>
  <c r="AJ7" i="4"/>
  <c r="BI7" i="4" s="1"/>
  <c r="AI7" i="4"/>
  <c r="BH7" i="4" s="1"/>
  <c r="AH7" i="4"/>
  <c r="BG7" i="4" s="1"/>
  <c r="AF7" i="4"/>
  <c r="BE7" i="4" s="1"/>
  <c r="AE7" i="4"/>
  <c r="BD7" i="4" s="1"/>
  <c r="AD7" i="4"/>
  <c r="BC7" i="4" s="1"/>
  <c r="AC7" i="4"/>
  <c r="BB7" i="4" s="1"/>
  <c r="AZ6" i="4"/>
  <c r="BY6" i="4" s="1"/>
  <c r="AY6" i="4"/>
  <c r="BX6" i="4" s="1"/>
  <c r="AX6" i="4"/>
  <c r="BW6" i="4" s="1"/>
  <c r="AW6" i="4"/>
  <c r="BV6" i="4" s="1"/>
  <c r="AU6" i="4"/>
  <c r="BT6" i="4" s="1"/>
  <c r="AT6" i="4"/>
  <c r="BS6" i="4" s="1"/>
  <c r="AS6" i="4"/>
  <c r="BR6" i="4" s="1"/>
  <c r="AR6" i="4"/>
  <c r="BQ6" i="4" s="1"/>
  <c r="AP6" i="4"/>
  <c r="BO6" i="4" s="1"/>
  <c r="AO6" i="4"/>
  <c r="BN6" i="4" s="1"/>
  <c r="AN6" i="4"/>
  <c r="BM6" i="4" s="1"/>
  <c r="AM6" i="4"/>
  <c r="BL6" i="4" s="1"/>
  <c r="AK6" i="4"/>
  <c r="BJ6" i="4" s="1"/>
  <c r="AJ6" i="4"/>
  <c r="BI6" i="4" s="1"/>
  <c r="AI6" i="4"/>
  <c r="BH6" i="4" s="1"/>
  <c r="AH6" i="4"/>
  <c r="BG6" i="4" s="1"/>
  <c r="AF6" i="4"/>
  <c r="BE6" i="4" s="1"/>
  <c r="AE6" i="4"/>
  <c r="BD6" i="4" s="1"/>
  <c r="AD6" i="4"/>
  <c r="BC6" i="4" s="1"/>
  <c r="AC6" i="4"/>
  <c r="BB6" i="4" s="1"/>
  <c r="AZ21" i="3"/>
  <c r="BY21" i="3" s="1"/>
  <c r="AY21" i="3"/>
  <c r="BX21" i="3" s="1"/>
  <c r="AX21" i="3"/>
  <c r="BW21" i="3" s="1"/>
  <c r="AW21" i="3"/>
  <c r="BV21" i="3" s="1"/>
  <c r="AU21" i="3"/>
  <c r="BT21" i="3" s="1"/>
  <c r="AT21" i="3"/>
  <c r="AS21" i="3"/>
  <c r="BR21" i="3" s="1"/>
  <c r="AR21" i="3"/>
  <c r="BQ21" i="3" s="1"/>
  <c r="AP21" i="3"/>
  <c r="BO21" i="3" s="1"/>
  <c r="AO21" i="3"/>
  <c r="BN21" i="3" s="1"/>
  <c r="AN21" i="3"/>
  <c r="BM21" i="3" s="1"/>
  <c r="AM21" i="3"/>
  <c r="BL21" i="3" s="1"/>
  <c r="AK21" i="3"/>
  <c r="BJ21" i="3" s="1"/>
  <c r="AJ21" i="3"/>
  <c r="BI21" i="3" s="1"/>
  <c r="AI21" i="3"/>
  <c r="BH21" i="3" s="1"/>
  <c r="AH21" i="3"/>
  <c r="BG21" i="3" s="1"/>
  <c r="AF21" i="3"/>
  <c r="BE21" i="3" s="1"/>
  <c r="AE21" i="3"/>
  <c r="BD21" i="3" s="1"/>
  <c r="AD21" i="3"/>
  <c r="BC21" i="3" s="1"/>
  <c r="AC21" i="3"/>
  <c r="BB21" i="3" s="1"/>
  <c r="AZ20" i="3"/>
  <c r="BY20" i="3" s="1"/>
  <c r="AY20" i="3"/>
  <c r="BX20" i="3" s="1"/>
  <c r="AX20" i="3"/>
  <c r="BW20" i="3" s="1"/>
  <c r="AW20" i="3"/>
  <c r="BV20" i="3" s="1"/>
  <c r="AU20" i="3"/>
  <c r="BT20" i="3" s="1"/>
  <c r="AT20" i="3"/>
  <c r="BS20" i="3" s="1"/>
  <c r="AS20" i="3"/>
  <c r="BR20" i="3" s="1"/>
  <c r="AR20" i="3"/>
  <c r="BQ20" i="3" s="1"/>
  <c r="AP20" i="3"/>
  <c r="BO20" i="3" s="1"/>
  <c r="AO20" i="3"/>
  <c r="BN20" i="3" s="1"/>
  <c r="AN20" i="3"/>
  <c r="BM20" i="3" s="1"/>
  <c r="AM20" i="3"/>
  <c r="BL20" i="3" s="1"/>
  <c r="AK20" i="3"/>
  <c r="BJ20" i="3" s="1"/>
  <c r="AJ20" i="3"/>
  <c r="BI20" i="3" s="1"/>
  <c r="AI20" i="3"/>
  <c r="BH20" i="3" s="1"/>
  <c r="AH20" i="3"/>
  <c r="BG20" i="3" s="1"/>
  <c r="AF20" i="3"/>
  <c r="BE20" i="3" s="1"/>
  <c r="AE20" i="3"/>
  <c r="BD20" i="3" s="1"/>
  <c r="AD20" i="3"/>
  <c r="BC20" i="3" s="1"/>
  <c r="AC20" i="3"/>
  <c r="BB20" i="3" s="1"/>
  <c r="AZ19" i="3"/>
  <c r="BY19" i="3" s="1"/>
  <c r="AY19" i="3"/>
  <c r="BX19" i="3" s="1"/>
  <c r="AX19" i="3"/>
  <c r="BW19" i="3" s="1"/>
  <c r="AW19" i="3"/>
  <c r="BV19" i="3" s="1"/>
  <c r="AU19" i="3"/>
  <c r="BT19" i="3" s="1"/>
  <c r="AT19" i="3"/>
  <c r="BS19" i="3" s="1"/>
  <c r="AS19" i="3"/>
  <c r="BR19" i="3" s="1"/>
  <c r="AR19" i="3"/>
  <c r="BQ19" i="3" s="1"/>
  <c r="AP19" i="3"/>
  <c r="BO19" i="3" s="1"/>
  <c r="AO19" i="3"/>
  <c r="BN19" i="3" s="1"/>
  <c r="AN19" i="3"/>
  <c r="BM19" i="3" s="1"/>
  <c r="AM19" i="3"/>
  <c r="BL19" i="3" s="1"/>
  <c r="AK19" i="3"/>
  <c r="BJ19" i="3" s="1"/>
  <c r="AJ19" i="3"/>
  <c r="BI19" i="3" s="1"/>
  <c r="AI19" i="3"/>
  <c r="BH19" i="3" s="1"/>
  <c r="AH19" i="3"/>
  <c r="BG19" i="3" s="1"/>
  <c r="AF19" i="3"/>
  <c r="BE19" i="3" s="1"/>
  <c r="AE19" i="3"/>
  <c r="BD19" i="3" s="1"/>
  <c r="AD19" i="3"/>
  <c r="BC19" i="3" s="1"/>
  <c r="AC19" i="3"/>
  <c r="BB19" i="3" s="1"/>
  <c r="AZ18" i="3"/>
  <c r="BY18" i="3" s="1"/>
  <c r="AY18" i="3"/>
  <c r="BX18" i="3" s="1"/>
  <c r="AX18" i="3"/>
  <c r="BW18" i="3" s="1"/>
  <c r="AW18" i="3"/>
  <c r="BV18" i="3" s="1"/>
  <c r="AU18" i="3"/>
  <c r="BT18" i="3" s="1"/>
  <c r="AT18" i="3"/>
  <c r="BS18" i="3" s="1"/>
  <c r="AS18" i="3"/>
  <c r="BR18" i="3" s="1"/>
  <c r="AR18" i="3"/>
  <c r="BQ18" i="3" s="1"/>
  <c r="AP18" i="3"/>
  <c r="BO18" i="3" s="1"/>
  <c r="AO18" i="3"/>
  <c r="BN18" i="3" s="1"/>
  <c r="AN18" i="3"/>
  <c r="BM18" i="3" s="1"/>
  <c r="AM18" i="3"/>
  <c r="BL18" i="3" s="1"/>
  <c r="AK18" i="3"/>
  <c r="BJ18" i="3" s="1"/>
  <c r="AJ18" i="3"/>
  <c r="BI18" i="3" s="1"/>
  <c r="AI18" i="3"/>
  <c r="BH18" i="3" s="1"/>
  <c r="AH18" i="3"/>
  <c r="BG18" i="3" s="1"/>
  <c r="AF18" i="3"/>
  <c r="BE18" i="3" s="1"/>
  <c r="AE18" i="3"/>
  <c r="BD18" i="3" s="1"/>
  <c r="AD18" i="3"/>
  <c r="BC18" i="3" s="1"/>
  <c r="AC18" i="3"/>
  <c r="BB18" i="3" s="1"/>
  <c r="AZ17" i="3"/>
  <c r="BY17" i="3" s="1"/>
  <c r="AY17" i="3"/>
  <c r="BX17" i="3" s="1"/>
  <c r="AX17" i="3"/>
  <c r="BW17" i="3" s="1"/>
  <c r="AW17" i="3"/>
  <c r="BV17" i="3" s="1"/>
  <c r="AU17" i="3"/>
  <c r="BT17" i="3" s="1"/>
  <c r="AT17" i="3"/>
  <c r="BS17" i="3" s="1"/>
  <c r="AS17" i="3"/>
  <c r="BR17" i="3" s="1"/>
  <c r="AR17" i="3"/>
  <c r="BQ17" i="3" s="1"/>
  <c r="AP17" i="3"/>
  <c r="BO17" i="3" s="1"/>
  <c r="AO17" i="3"/>
  <c r="BN17" i="3" s="1"/>
  <c r="AN17" i="3"/>
  <c r="BM17" i="3" s="1"/>
  <c r="AM17" i="3"/>
  <c r="BL17" i="3" s="1"/>
  <c r="AK17" i="3"/>
  <c r="BJ17" i="3" s="1"/>
  <c r="AJ17" i="3"/>
  <c r="BI17" i="3" s="1"/>
  <c r="AI17" i="3"/>
  <c r="BH17" i="3" s="1"/>
  <c r="AH17" i="3"/>
  <c r="BG17" i="3" s="1"/>
  <c r="AF17" i="3"/>
  <c r="BE17" i="3" s="1"/>
  <c r="AE17" i="3"/>
  <c r="BD17" i="3" s="1"/>
  <c r="AD17" i="3"/>
  <c r="BC17" i="3" s="1"/>
  <c r="AC17" i="3"/>
  <c r="BB17" i="3" s="1"/>
  <c r="AZ16" i="3"/>
  <c r="BY16" i="3" s="1"/>
  <c r="AY16" i="3"/>
  <c r="BX16" i="3" s="1"/>
  <c r="AX16" i="3"/>
  <c r="BW16" i="3" s="1"/>
  <c r="AW16" i="3"/>
  <c r="BV16" i="3" s="1"/>
  <c r="AU16" i="3"/>
  <c r="BT16" i="3" s="1"/>
  <c r="AT16" i="3"/>
  <c r="BS16" i="3" s="1"/>
  <c r="AS16" i="3"/>
  <c r="BR16" i="3" s="1"/>
  <c r="AR16" i="3"/>
  <c r="BQ16" i="3" s="1"/>
  <c r="AP16" i="3"/>
  <c r="BO16" i="3" s="1"/>
  <c r="AO16" i="3"/>
  <c r="BN16" i="3" s="1"/>
  <c r="AN16" i="3"/>
  <c r="BM16" i="3" s="1"/>
  <c r="AM16" i="3"/>
  <c r="BL16" i="3" s="1"/>
  <c r="AK16" i="3"/>
  <c r="BJ16" i="3" s="1"/>
  <c r="AJ16" i="3"/>
  <c r="BI16" i="3" s="1"/>
  <c r="AI16" i="3"/>
  <c r="BH16" i="3" s="1"/>
  <c r="AH16" i="3"/>
  <c r="BG16" i="3" s="1"/>
  <c r="AF16" i="3"/>
  <c r="BE16" i="3" s="1"/>
  <c r="AE16" i="3"/>
  <c r="BD16" i="3" s="1"/>
  <c r="AD16" i="3"/>
  <c r="BC16" i="3" s="1"/>
  <c r="AC16" i="3"/>
  <c r="BB16" i="3" s="1"/>
  <c r="AZ15" i="3"/>
  <c r="BY15" i="3" s="1"/>
  <c r="AY15" i="3"/>
  <c r="BX15" i="3" s="1"/>
  <c r="AX15" i="3"/>
  <c r="BW15" i="3" s="1"/>
  <c r="AW15" i="3"/>
  <c r="BV15" i="3" s="1"/>
  <c r="AU15" i="3"/>
  <c r="BT15" i="3" s="1"/>
  <c r="AT15" i="3"/>
  <c r="BS15" i="3" s="1"/>
  <c r="AS15" i="3"/>
  <c r="BR15" i="3" s="1"/>
  <c r="AR15" i="3"/>
  <c r="BQ15" i="3" s="1"/>
  <c r="AP15" i="3"/>
  <c r="BO15" i="3" s="1"/>
  <c r="AO15" i="3"/>
  <c r="BN15" i="3" s="1"/>
  <c r="AN15" i="3"/>
  <c r="BM15" i="3" s="1"/>
  <c r="AM15" i="3"/>
  <c r="BL15" i="3" s="1"/>
  <c r="AK15" i="3"/>
  <c r="BJ15" i="3" s="1"/>
  <c r="AJ15" i="3"/>
  <c r="BI15" i="3" s="1"/>
  <c r="AI15" i="3"/>
  <c r="BH15" i="3" s="1"/>
  <c r="AH15" i="3"/>
  <c r="BG15" i="3" s="1"/>
  <c r="AF15" i="3"/>
  <c r="BE15" i="3" s="1"/>
  <c r="AE15" i="3"/>
  <c r="BD15" i="3" s="1"/>
  <c r="AD15" i="3"/>
  <c r="BC15" i="3" s="1"/>
  <c r="AC15" i="3"/>
  <c r="BB15" i="3" s="1"/>
  <c r="AZ12" i="3"/>
  <c r="BY12" i="3" s="1"/>
  <c r="AY12" i="3"/>
  <c r="BX12" i="3" s="1"/>
  <c r="AX12" i="3"/>
  <c r="BW12" i="3" s="1"/>
  <c r="AW12" i="3"/>
  <c r="BV12" i="3" s="1"/>
  <c r="AU12" i="3"/>
  <c r="BT12" i="3" s="1"/>
  <c r="AT12" i="3"/>
  <c r="BS12" i="3" s="1"/>
  <c r="AS12" i="3"/>
  <c r="BR12" i="3" s="1"/>
  <c r="AR12" i="3"/>
  <c r="BQ12" i="3" s="1"/>
  <c r="AP12" i="3"/>
  <c r="BO12" i="3" s="1"/>
  <c r="AO12" i="3"/>
  <c r="BN12" i="3" s="1"/>
  <c r="AN12" i="3"/>
  <c r="BM12" i="3" s="1"/>
  <c r="AM12" i="3"/>
  <c r="BL12" i="3" s="1"/>
  <c r="AK12" i="3"/>
  <c r="BJ12" i="3" s="1"/>
  <c r="AJ12" i="3"/>
  <c r="BI12" i="3" s="1"/>
  <c r="AI12" i="3"/>
  <c r="BH12" i="3" s="1"/>
  <c r="AH12" i="3"/>
  <c r="BG12" i="3" s="1"/>
  <c r="AF12" i="3"/>
  <c r="BE12" i="3" s="1"/>
  <c r="AE12" i="3"/>
  <c r="BD12" i="3" s="1"/>
  <c r="AD12" i="3"/>
  <c r="BC12" i="3" s="1"/>
  <c r="AC12" i="3"/>
  <c r="BB12" i="3" s="1"/>
  <c r="AZ11" i="3"/>
  <c r="BY11" i="3" s="1"/>
  <c r="AY11" i="3"/>
  <c r="BX11" i="3" s="1"/>
  <c r="AX11" i="3"/>
  <c r="BW11" i="3" s="1"/>
  <c r="AW11" i="3"/>
  <c r="BV11" i="3" s="1"/>
  <c r="AU11" i="3"/>
  <c r="BT11" i="3" s="1"/>
  <c r="AT11" i="3"/>
  <c r="BS11" i="3" s="1"/>
  <c r="AS11" i="3"/>
  <c r="BR11" i="3" s="1"/>
  <c r="AR11" i="3"/>
  <c r="BQ11" i="3" s="1"/>
  <c r="AP11" i="3"/>
  <c r="BO11" i="3" s="1"/>
  <c r="AO11" i="3"/>
  <c r="BN11" i="3" s="1"/>
  <c r="AN11" i="3"/>
  <c r="BM11" i="3" s="1"/>
  <c r="AM11" i="3"/>
  <c r="BL11" i="3" s="1"/>
  <c r="AK11" i="3"/>
  <c r="BJ11" i="3" s="1"/>
  <c r="AJ11" i="3"/>
  <c r="BI11" i="3" s="1"/>
  <c r="AI11" i="3"/>
  <c r="BH11" i="3" s="1"/>
  <c r="AH11" i="3"/>
  <c r="BG11" i="3" s="1"/>
  <c r="AF11" i="3"/>
  <c r="BE11" i="3" s="1"/>
  <c r="AE11" i="3"/>
  <c r="BD11" i="3" s="1"/>
  <c r="AD11" i="3"/>
  <c r="BC11" i="3" s="1"/>
  <c r="AC11" i="3"/>
  <c r="BB11" i="3" s="1"/>
  <c r="AZ10" i="3"/>
  <c r="BY10" i="3" s="1"/>
  <c r="AY10" i="3"/>
  <c r="BX10" i="3" s="1"/>
  <c r="AX10" i="3"/>
  <c r="BW10" i="3" s="1"/>
  <c r="AW10" i="3"/>
  <c r="BV10" i="3" s="1"/>
  <c r="AU10" i="3"/>
  <c r="BT10" i="3" s="1"/>
  <c r="AT10" i="3"/>
  <c r="BS10" i="3" s="1"/>
  <c r="AS10" i="3"/>
  <c r="BR10" i="3" s="1"/>
  <c r="AR10" i="3"/>
  <c r="BQ10" i="3" s="1"/>
  <c r="AP10" i="3"/>
  <c r="BO10" i="3" s="1"/>
  <c r="AO10" i="3"/>
  <c r="BN10" i="3" s="1"/>
  <c r="AN10" i="3"/>
  <c r="BM10" i="3" s="1"/>
  <c r="AM10" i="3"/>
  <c r="BL10" i="3" s="1"/>
  <c r="AK10" i="3"/>
  <c r="BJ10" i="3" s="1"/>
  <c r="AJ10" i="3"/>
  <c r="BI10" i="3" s="1"/>
  <c r="AI10" i="3"/>
  <c r="BH10" i="3" s="1"/>
  <c r="AH10" i="3"/>
  <c r="BG10" i="3" s="1"/>
  <c r="AF10" i="3"/>
  <c r="BE10" i="3" s="1"/>
  <c r="AE10" i="3"/>
  <c r="BD10" i="3" s="1"/>
  <c r="AD10" i="3"/>
  <c r="BC10" i="3" s="1"/>
  <c r="AC10" i="3"/>
  <c r="BB10" i="3" s="1"/>
  <c r="AZ9" i="3"/>
  <c r="BY9" i="3" s="1"/>
  <c r="AY9" i="3"/>
  <c r="BX9" i="3" s="1"/>
  <c r="AX9" i="3"/>
  <c r="BW9" i="3" s="1"/>
  <c r="AW9" i="3"/>
  <c r="BV9" i="3" s="1"/>
  <c r="AU9" i="3"/>
  <c r="BT9" i="3" s="1"/>
  <c r="AT9" i="3"/>
  <c r="BS9" i="3" s="1"/>
  <c r="AS9" i="3"/>
  <c r="BR9" i="3" s="1"/>
  <c r="AR9" i="3"/>
  <c r="BQ9" i="3" s="1"/>
  <c r="AP9" i="3"/>
  <c r="BO9" i="3" s="1"/>
  <c r="AO9" i="3"/>
  <c r="BN9" i="3" s="1"/>
  <c r="AN9" i="3"/>
  <c r="BM9" i="3" s="1"/>
  <c r="AM9" i="3"/>
  <c r="BL9" i="3" s="1"/>
  <c r="AK9" i="3"/>
  <c r="BJ9" i="3" s="1"/>
  <c r="AJ9" i="3"/>
  <c r="BI9" i="3" s="1"/>
  <c r="AI9" i="3"/>
  <c r="BH9" i="3" s="1"/>
  <c r="AH9" i="3"/>
  <c r="BG9" i="3" s="1"/>
  <c r="AF9" i="3"/>
  <c r="BE9" i="3" s="1"/>
  <c r="AE9" i="3"/>
  <c r="BD9" i="3" s="1"/>
  <c r="AD9" i="3"/>
  <c r="BC9" i="3" s="1"/>
  <c r="AC9" i="3"/>
  <c r="BB9" i="3" s="1"/>
  <c r="AZ8" i="3"/>
  <c r="BY8" i="3" s="1"/>
  <c r="AY8" i="3"/>
  <c r="BX8" i="3" s="1"/>
  <c r="AX8" i="3"/>
  <c r="BW8" i="3" s="1"/>
  <c r="AW8" i="3"/>
  <c r="BV8" i="3" s="1"/>
  <c r="AU8" i="3"/>
  <c r="BT8" i="3" s="1"/>
  <c r="AT8" i="3"/>
  <c r="BS8" i="3" s="1"/>
  <c r="AS8" i="3"/>
  <c r="BR8" i="3" s="1"/>
  <c r="AR8" i="3"/>
  <c r="BQ8" i="3" s="1"/>
  <c r="AP8" i="3"/>
  <c r="BO8" i="3" s="1"/>
  <c r="AO8" i="3"/>
  <c r="BN8" i="3" s="1"/>
  <c r="AN8" i="3"/>
  <c r="BM8" i="3" s="1"/>
  <c r="AM8" i="3"/>
  <c r="BL8" i="3" s="1"/>
  <c r="AK8" i="3"/>
  <c r="BJ8" i="3" s="1"/>
  <c r="AJ8" i="3"/>
  <c r="BI8" i="3" s="1"/>
  <c r="AI8" i="3"/>
  <c r="BH8" i="3" s="1"/>
  <c r="AH8" i="3"/>
  <c r="BG8" i="3" s="1"/>
  <c r="AF8" i="3"/>
  <c r="BE8" i="3" s="1"/>
  <c r="AE8" i="3"/>
  <c r="BD8" i="3" s="1"/>
  <c r="AD8" i="3"/>
  <c r="BC8" i="3" s="1"/>
  <c r="AC8" i="3"/>
  <c r="BB8" i="3" s="1"/>
  <c r="AZ7" i="3"/>
  <c r="BY7" i="3" s="1"/>
  <c r="AY7" i="3"/>
  <c r="BX7" i="3" s="1"/>
  <c r="AX7" i="3"/>
  <c r="BW7" i="3" s="1"/>
  <c r="AW7" i="3"/>
  <c r="BV7" i="3" s="1"/>
  <c r="AU7" i="3"/>
  <c r="BT7" i="3" s="1"/>
  <c r="AT7" i="3"/>
  <c r="BS7" i="3" s="1"/>
  <c r="AS7" i="3"/>
  <c r="BR7" i="3" s="1"/>
  <c r="AR7" i="3"/>
  <c r="BQ7" i="3" s="1"/>
  <c r="AP7" i="3"/>
  <c r="BO7" i="3" s="1"/>
  <c r="AO7" i="3"/>
  <c r="BN7" i="3" s="1"/>
  <c r="AN7" i="3"/>
  <c r="BM7" i="3" s="1"/>
  <c r="AM7" i="3"/>
  <c r="BL7" i="3" s="1"/>
  <c r="AK7" i="3"/>
  <c r="BJ7" i="3" s="1"/>
  <c r="AJ7" i="3"/>
  <c r="BI7" i="3" s="1"/>
  <c r="AI7" i="3"/>
  <c r="BH7" i="3" s="1"/>
  <c r="AH7" i="3"/>
  <c r="BG7" i="3" s="1"/>
  <c r="AF7" i="3"/>
  <c r="BE7" i="3" s="1"/>
  <c r="AE7" i="3"/>
  <c r="BD7" i="3" s="1"/>
  <c r="AD7" i="3"/>
  <c r="BC7" i="3" s="1"/>
  <c r="AC7" i="3"/>
  <c r="BB7" i="3" s="1"/>
  <c r="AZ6" i="3"/>
  <c r="BY6" i="3" s="1"/>
  <c r="AY6" i="3"/>
  <c r="BX6" i="3" s="1"/>
  <c r="AX6" i="3"/>
  <c r="BW6" i="3" s="1"/>
  <c r="AW6" i="3"/>
  <c r="BV6" i="3" s="1"/>
  <c r="AU6" i="3"/>
  <c r="BT6" i="3" s="1"/>
  <c r="AT6" i="3"/>
  <c r="BS6" i="3" s="1"/>
  <c r="AS6" i="3"/>
  <c r="BR6" i="3" s="1"/>
  <c r="AR6" i="3"/>
  <c r="BQ6" i="3" s="1"/>
  <c r="AP6" i="3"/>
  <c r="BO6" i="3" s="1"/>
  <c r="AO6" i="3"/>
  <c r="BN6" i="3" s="1"/>
  <c r="AN6" i="3"/>
  <c r="BM6" i="3" s="1"/>
  <c r="AM6" i="3"/>
  <c r="BL6" i="3" s="1"/>
  <c r="AK6" i="3"/>
  <c r="BJ6" i="3" s="1"/>
  <c r="AJ6" i="3"/>
  <c r="BI6" i="3" s="1"/>
  <c r="AI6" i="3"/>
  <c r="BH6" i="3" s="1"/>
  <c r="AH6" i="3"/>
  <c r="BG6" i="3" s="1"/>
  <c r="AF6" i="3"/>
  <c r="BE6" i="3" s="1"/>
  <c r="AE6" i="3"/>
  <c r="BD6" i="3" s="1"/>
  <c r="AD6" i="3"/>
  <c r="BC6" i="3" s="1"/>
  <c r="AC6" i="3"/>
  <c r="BB6" i="3" s="1"/>
  <c r="AZ21" i="2"/>
  <c r="BY21" i="2" s="1"/>
  <c r="AY21" i="2"/>
  <c r="BX21" i="2" s="1"/>
  <c r="AX21" i="2"/>
  <c r="BW21" i="2" s="1"/>
  <c r="AW21" i="2"/>
  <c r="BV21" i="2" s="1"/>
  <c r="AU21" i="2"/>
  <c r="BT21" i="2" s="1"/>
  <c r="AT21" i="2"/>
  <c r="BS21" i="2" s="1"/>
  <c r="AS21" i="2"/>
  <c r="BR21" i="2" s="1"/>
  <c r="AR21" i="2"/>
  <c r="BQ21" i="2" s="1"/>
  <c r="AP21" i="2"/>
  <c r="BO21" i="2" s="1"/>
  <c r="AO21" i="2"/>
  <c r="BN21" i="2" s="1"/>
  <c r="AN21" i="2"/>
  <c r="BM21" i="2" s="1"/>
  <c r="AM21" i="2"/>
  <c r="BL21" i="2" s="1"/>
  <c r="AK21" i="2"/>
  <c r="BJ21" i="2" s="1"/>
  <c r="AJ21" i="2"/>
  <c r="BI21" i="2" s="1"/>
  <c r="AI21" i="2"/>
  <c r="BH21" i="2" s="1"/>
  <c r="AH21" i="2"/>
  <c r="BG21" i="2" s="1"/>
  <c r="AF21" i="2"/>
  <c r="BE21" i="2" s="1"/>
  <c r="AE21" i="2"/>
  <c r="BD21" i="2" s="1"/>
  <c r="AD21" i="2"/>
  <c r="BC21" i="2" s="1"/>
  <c r="AC21" i="2"/>
  <c r="BB21" i="2" s="1"/>
  <c r="AZ20" i="2"/>
  <c r="BY20" i="2" s="1"/>
  <c r="AY20" i="2"/>
  <c r="BX20" i="2" s="1"/>
  <c r="AX20" i="2"/>
  <c r="BW20" i="2" s="1"/>
  <c r="AW20" i="2"/>
  <c r="BV20" i="2" s="1"/>
  <c r="AU20" i="2"/>
  <c r="BT20" i="2" s="1"/>
  <c r="AT20" i="2"/>
  <c r="BS20" i="2" s="1"/>
  <c r="AS20" i="2"/>
  <c r="BR20" i="2" s="1"/>
  <c r="AR20" i="2"/>
  <c r="BQ20" i="2" s="1"/>
  <c r="AP20" i="2"/>
  <c r="BO20" i="2" s="1"/>
  <c r="AO20" i="2"/>
  <c r="BN20" i="2" s="1"/>
  <c r="AN20" i="2"/>
  <c r="BM20" i="2" s="1"/>
  <c r="AM20" i="2"/>
  <c r="BL20" i="2" s="1"/>
  <c r="AK20" i="2"/>
  <c r="BJ20" i="2" s="1"/>
  <c r="AJ20" i="2"/>
  <c r="BI20" i="2" s="1"/>
  <c r="AI20" i="2"/>
  <c r="BH20" i="2" s="1"/>
  <c r="AH20" i="2"/>
  <c r="BG20" i="2" s="1"/>
  <c r="AF20" i="2"/>
  <c r="BE20" i="2" s="1"/>
  <c r="AE20" i="2"/>
  <c r="BD20" i="2" s="1"/>
  <c r="AD20" i="2"/>
  <c r="BC20" i="2" s="1"/>
  <c r="AC20" i="2"/>
  <c r="BB20" i="2" s="1"/>
  <c r="AZ19" i="2"/>
  <c r="BY19" i="2" s="1"/>
  <c r="AY19" i="2"/>
  <c r="BX19" i="2" s="1"/>
  <c r="AX19" i="2"/>
  <c r="BW19" i="2" s="1"/>
  <c r="AW19" i="2"/>
  <c r="BV19" i="2" s="1"/>
  <c r="AU19" i="2"/>
  <c r="BT19" i="2" s="1"/>
  <c r="AT19" i="2"/>
  <c r="BS19" i="2" s="1"/>
  <c r="AS19" i="2"/>
  <c r="BR19" i="2" s="1"/>
  <c r="AR19" i="2"/>
  <c r="BQ19" i="2" s="1"/>
  <c r="AP19" i="2"/>
  <c r="BO19" i="2" s="1"/>
  <c r="AO19" i="2"/>
  <c r="BN19" i="2" s="1"/>
  <c r="AN19" i="2"/>
  <c r="BM19" i="2" s="1"/>
  <c r="AM19" i="2"/>
  <c r="BL19" i="2" s="1"/>
  <c r="AK19" i="2"/>
  <c r="BJ19" i="2" s="1"/>
  <c r="AJ19" i="2"/>
  <c r="BI19" i="2" s="1"/>
  <c r="AI19" i="2"/>
  <c r="BH19" i="2" s="1"/>
  <c r="AH19" i="2"/>
  <c r="BG19" i="2" s="1"/>
  <c r="AF19" i="2"/>
  <c r="BE19" i="2" s="1"/>
  <c r="AE19" i="2"/>
  <c r="BD19" i="2" s="1"/>
  <c r="AD19" i="2"/>
  <c r="BC19" i="2" s="1"/>
  <c r="AC19" i="2"/>
  <c r="BB19" i="2" s="1"/>
  <c r="AZ18" i="2"/>
  <c r="BY18" i="2" s="1"/>
  <c r="AY18" i="2"/>
  <c r="BX18" i="2" s="1"/>
  <c r="AX18" i="2"/>
  <c r="BW18" i="2" s="1"/>
  <c r="AW18" i="2"/>
  <c r="BV18" i="2" s="1"/>
  <c r="AU18" i="2"/>
  <c r="BT18" i="2" s="1"/>
  <c r="AT18" i="2"/>
  <c r="BS18" i="2" s="1"/>
  <c r="AS18" i="2"/>
  <c r="BR18" i="2" s="1"/>
  <c r="AR18" i="2"/>
  <c r="BQ18" i="2" s="1"/>
  <c r="AP18" i="2"/>
  <c r="BO18" i="2" s="1"/>
  <c r="AO18" i="2"/>
  <c r="BN18" i="2" s="1"/>
  <c r="AN18" i="2"/>
  <c r="BM18" i="2" s="1"/>
  <c r="AM18" i="2"/>
  <c r="BL18" i="2" s="1"/>
  <c r="AK18" i="2"/>
  <c r="BJ18" i="2" s="1"/>
  <c r="AJ18" i="2"/>
  <c r="BI18" i="2" s="1"/>
  <c r="AI18" i="2"/>
  <c r="BH18" i="2" s="1"/>
  <c r="AH18" i="2"/>
  <c r="BG18" i="2" s="1"/>
  <c r="AF18" i="2"/>
  <c r="BE18" i="2" s="1"/>
  <c r="AE18" i="2"/>
  <c r="BD18" i="2" s="1"/>
  <c r="AD18" i="2"/>
  <c r="BC18" i="2" s="1"/>
  <c r="AC18" i="2"/>
  <c r="BB18" i="2" s="1"/>
  <c r="AZ17" i="2"/>
  <c r="BY17" i="2" s="1"/>
  <c r="AY17" i="2"/>
  <c r="BX17" i="2" s="1"/>
  <c r="AX17" i="2"/>
  <c r="BW17" i="2" s="1"/>
  <c r="AW17" i="2"/>
  <c r="BV17" i="2" s="1"/>
  <c r="AU17" i="2"/>
  <c r="BT17" i="2" s="1"/>
  <c r="AT17" i="2"/>
  <c r="BS17" i="2" s="1"/>
  <c r="AS17" i="2"/>
  <c r="BR17" i="2" s="1"/>
  <c r="AR17" i="2"/>
  <c r="BQ17" i="2" s="1"/>
  <c r="AP17" i="2"/>
  <c r="BO17" i="2" s="1"/>
  <c r="AO17" i="2"/>
  <c r="BN17" i="2" s="1"/>
  <c r="AN17" i="2"/>
  <c r="BM17" i="2" s="1"/>
  <c r="AM17" i="2"/>
  <c r="BL17" i="2" s="1"/>
  <c r="AK17" i="2"/>
  <c r="BJ17" i="2" s="1"/>
  <c r="AJ17" i="2"/>
  <c r="BI17" i="2" s="1"/>
  <c r="AI17" i="2"/>
  <c r="BH17" i="2" s="1"/>
  <c r="AH17" i="2"/>
  <c r="BG17" i="2" s="1"/>
  <c r="AF17" i="2"/>
  <c r="BE17" i="2" s="1"/>
  <c r="AE17" i="2"/>
  <c r="BD17" i="2" s="1"/>
  <c r="AD17" i="2"/>
  <c r="BC17" i="2" s="1"/>
  <c r="AC17" i="2"/>
  <c r="BB17" i="2" s="1"/>
  <c r="AZ16" i="2"/>
  <c r="BY16" i="2" s="1"/>
  <c r="AY16" i="2"/>
  <c r="BX16" i="2" s="1"/>
  <c r="AX16" i="2"/>
  <c r="BW16" i="2" s="1"/>
  <c r="AW16" i="2"/>
  <c r="BV16" i="2" s="1"/>
  <c r="AU16" i="2"/>
  <c r="BT16" i="2" s="1"/>
  <c r="AT16" i="2"/>
  <c r="BS16" i="2" s="1"/>
  <c r="AS16" i="2"/>
  <c r="BR16" i="2" s="1"/>
  <c r="AR16" i="2"/>
  <c r="BQ16" i="2" s="1"/>
  <c r="AP16" i="2"/>
  <c r="BO16" i="2" s="1"/>
  <c r="AO16" i="2"/>
  <c r="BN16" i="2" s="1"/>
  <c r="AN16" i="2"/>
  <c r="BM16" i="2" s="1"/>
  <c r="AM16" i="2"/>
  <c r="BL16" i="2" s="1"/>
  <c r="AK16" i="2"/>
  <c r="BJ16" i="2" s="1"/>
  <c r="AJ16" i="2"/>
  <c r="BI16" i="2" s="1"/>
  <c r="AI16" i="2"/>
  <c r="BH16" i="2" s="1"/>
  <c r="AH16" i="2"/>
  <c r="BG16" i="2" s="1"/>
  <c r="AF16" i="2"/>
  <c r="BE16" i="2" s="1"/>
  <c r="AE16" i="2"/>
  <c r="BD16" i="2" s="1"/>
  <c r="AD16" i="2"/>
  <c r="BC16" i="2" s="1"/>
  <c r="AC16" i="2"/>
  <c r="BB16" i="2" s="1"/>
  <c r="AZ15" i="2"/>
  <c r="BY15" i="2" s="1"/>
  <c r="AY15" i="2"/>
  <c r="BX15" i="2" s="1"/>
  <c r="AX15" i="2"/>
  <c r="BW15" i="2" s="1"/>
  <c r="AW15" i="2"/>
  <c r="BV15" i="2" s="1"/>
  <c r="AU15" i="2"/>
  <c r="BT15" i="2" s="1"/>
  <c r="AT15" i="2"/>
  <c r="BS15" i="2" s="1"/>
  <c r="AS15" i="2"/>
  <c r="BR15" i="2" s="1"/>
  <c r="AR15" i="2"/>
  <c r="BQ15" i="2" s="1"/>
  <c r="AP15" i="2"/>
  <c r="BO15" i="2" s="1"/>
  <c r="AO15" i="2"/>
  <c r="BN15" i="2" s="1"/>
  <c r="AN15" i="2"/>
  <c r="BM15" i="2" s="1"/>
  <c r="AM15" i="2"/>
  <c r="BL15" i="2" s="1"/>
  <c r="AK15" i="2"/>
  <c r="BJ15" i="2" s="1"/>
  <c r="AJ15" i="2"/>
  <c r="BI15" i="2" s="1"/>
  <c r="AI15" i="2"/>
  <c r="BH15" i="2" s="1"/>
  <c r="AH15" i="2"/>
  <c r="BG15" i="2" s="1"/>
  <c r="AF15" i="2"/>
  <c r="BE15" i="2" s="1"/>
  <c r="AE15" i="2"/>
  <c r="BD15" i="2" s="1"/>
  <c r="AD15" i="2"/>
  <c r="BC15" i="2" s="1"/>
  <c r="AC15" i="2"/>
  <c r="BB15" i="2" s="1"/>
  <c r="AZ12" i="2"/>
  <c r="BY12" i="2" s="1"/>
  <c r="AY12" i="2"/>
  <c r="BX12" i="2" s="1"/>
  <c r="AX12" i="2"/>
  <c r="BW12" i="2" s="1"/>
  <c r="AW12" i="2"/>
  <c r="BV12" i="2" s="1"/>
  <c r="AU12" i="2"/>
  <c r="BT12" i="2" s="1"/>
  <c r="AT12" i="2"/>
  <c r="BS12" i="2" s="1"/>
  <c r="AS12" i="2"/>
  <c r="BR12" i="2" s="1"/>
  <c r="AR12" i="2"/>
  <c r="BQ12" i="2" s="1"/>
  <c r="AP12" i="2"/>
  <c r="BO12" i="2" s="1"/>
  <c r="AO12" i="2"/>
  <c r="BN12" i="2" s="1"/>
  <c r="AN12" i="2"/>
  <c r="BM12" i="2" s="1"/>
  <c r="AM12" i="2"/>
  <c r="BL12" i="2" s="1"/>
  <c r="AK12" i="2"/>
  <c r="BJ12" i="2" s="1"/>
  <c r="AJ12" i="2"/>
  <c r="BI12" i="2" s="1"/>
  <c r="AI12" i="2"/>
  <c r="BH12" i="2" s="1"/>
  <c r="AH12" i="2"/>
  <c r="BG12" i="2" s="1"/>
  <c r="AF12" i="2"/>
  <c r="BE12" i="2" s="1"/>
  <c r="AE12" i="2"/>
  <c r="BD12" i="2" s="1"/>
  <c r="AD12" i="2"/>
  <c r="BC12" i="2" s="1"/>
  <c r="AC12" i="2"/>
  <c r="BB12" i="2" s="1"/>
  <c r="AZ11" i="2"/>
  <c r="BY11" i="2" s="1"/>
  <c r="AY11" i="2"/>
  <c r="BX11" i="2" s="1"/>
  <c r="AX11" i="2"/>
  <c r="BW11" i="2" s="1"/>
  <c r="AW11" i="2"/>
  <c r="BV11" i="2" s="1"/>
  <c r="AU11" i="2"/>
  <c r="BT11" i="2" s="1"/>
  <c r="AT11" i="2"/>
  <c r="BS11" i="2" s="1"/>
  <c r="AS11" i="2"/>
  <c r="BR11" i="2" s="1"/>
  <c r="AR11" i="2"/>
  <c r="BQ11" i="2" s="1"/>
  <c r="AP11" i="2"/>
  <c r="BO11" i="2" s="1"/>
  <c r="AO11" i="2"/>
  <c r="BN11" i="2" s="1"/>
  <c r="AN11" i="2"/>
  <c r="BM11" i="2" s="1"/>
  <c r="AM11" i="2"/>
  <c r="BL11" i="2" s="1"/>
  <c r="AK11" i="2"/>
  <c r="BJ11" i="2" s="1"/>
  <c r="AJ11" i="2"/>
  <c r="BI11" i="2" s="1"/>
  <c r="AI11" i="2"/>
  <c r="BH11" i="2" s="1"/>
  <c r="AH11" i="2"/>
  <c r="BG11" i="2" s="1"/>
  <c r="AF11" i="2"/>
  <c r="BE11" i="2" s="1"/>
  <c r="AE11" i="2"/>
  <c r="BD11" i="2" s="1"/>
  <c r="AD11" i="2"/>
  <c r="BC11" i="2" s="1"/>
  <c r="AC11" i="2"/>
  <c r="BB11" i="2" s="1"/>
  <c r="AZ10" i="2"/>
  <c r="BY10" i="2" s="1"/>
  <c r="AY10" i="2"/>
  <c r="BX10" i="2" s="1"/>
  <c r="AX10" i="2"/>
  <c r="BW10" i="2" s="1"/>
  <c r="AW10" i="2"/>
  <c r="BV10" i="2" s="1"/>
  <c r="AU10" i="2"/>
  <c r="BT10" i="2" s="1"/>
  <c r="AT10" i="2"/>
  <c r="BS10" i="2" s="1"/>
  <c r="AS10" i="2"/>
  <c r="BR10" i="2" s="1"/>
  <c r="AR10" i="2"/>
  <c r="BQ10" i="2" s="1"/>
  <c r="AP10" i="2"/>
  <c r="BO10" i="2" s="1"/>
  <c r="AO10" i="2"/>
  <c r="BN10" i="2" s="1"/>
  <c r="AN10" i="2"/>
  <c r="BM10" i="2" s="1"/>
  <c r="AM10" i="2"/>
  <c r="BL10" i="2" s="1"/>
  <c r="AK10" i="2"/>
  <c r="BJ10" i="2" s="1"/>
  <c r="AJ10" i="2"/>
  <c r="BI10" i="2" s="1"/>
  <c r="AI10" i="2"/>
  <c r="BH10" i="2" s="1"/>
  <c r="AH10" i="2"/>
  <c r="BG10" i="2" s="1"/>
  <c r="AF10" i="2"/>
  <c r="BE10" i="2" s="1"/>
  <c r="AE10" i="2"/>
  <c r="BD10" i="2" s="1"/>
  <c r="AD10" i="2"/>
  <c r="BC10" i="2" s="1"/>
  <c r="AC10" i="2"/>
  <c r="BB10" i="2" s="1"/>
  <c r="AZ9" i="2"/>
  <c r="BY9" i="2" s="1"/>
  <c r="AY9" i="2"/>
  <c r="BX9" i="2" s="1"/>
  <c r="AX9" i="2"/>
  <c r="BW9" i="2" s="1"/>
  <c r="AW9" i="2"/>
  <c r="BV9" i="2" s="1"/>
  <c r="AU9" i="2"/>
  <c r="BT9" i="2" s="1"/>
  <c r="AT9" i="2"/>
  <c r="BS9" i="2" s="1"/>
  <c r="AS9" i="2"/>
  <c r="BR9" i="2" s="1"/>
  <c r="AR9" i="2"/>
  <c r="BQ9" i="2" s="1"/>
  <c r="AP9" i="2"/>
  <c r="BO9" i="2" s="1"/>
  <c r="AO9" i="2"/>
  <c r="BN9" i="2" s="1"/>
  <c r="AN9" i="2"/>
  <c r="BM9" i="2" s="1"/>
  <c r="AM9" i="2"/>
  <c r="BL9" i="2" s="1"/>
  <c r="AK9" i="2"/>
  <c r="BJ9" i="2" s="1"/>
  <c r="AJ9" i="2"/>
  <c r="BI9" i="2" s="1"/>
  <c r="AI9" i="2"/>
  <c r="BH9" i="2" s="1"/>
  <c r="AH9" i="2"/>
  <c r="BG9" i="2" s="1"/>
  <c r="AF9" i="2"/>
  <c r="BE9" i="2" s="1"/>
  <c r="AE9" i="2"/>
  <c r="BD9" i="2" s="1"/>
  <c r="AD9" i="2"/>
  <c r="BC9" i="2" s="1"/>
  <c r="AC9" i="2"/>
  <c r="BB9" i="2" s="1"/>
  <c r="AZ8" i="2"/>
  <c r="BY8" i="2" s="1"/>
  <c r="AY8" i="2"/>
  <c r="BX8" i="2" s="1"/>
  <c r="AX8" i="2"/>
  <c r="BW8" i="2" s="1"/>
  <c r="AW8" i="2"/>
  <c r="BV8" i="2" s="1"/>
  <c r="AU8" i="2"/>
  <c r="BT8" i="2" s="1"/>
  <c r="AT8" i="2"/>
  <c r="BS8" i="2" s="1"/>
  <c r="AS8" i="2"/>
  <c r="BR8" i="2" s="1"/>
  <c r="AR8" i="2"/>
  <c r="BQ8" i="2" s="1"/>
  <c r="AP8" i="2"/>
  <c r="BO8" i="2" s="1"/>
  <c r="AO8" i="2"/>
  <c r="BN8" i="2" s="1"/>
  <c r="AN8" i="2"/>
  <c r="BM8" i="2" s="1"/>
  <c r="AM8" i="2"/>
  <c r="BL8" i="2" s="1"/>
  <c r="AK8" i="2"/>
  <c r="BJ8" i="2" s="1"/>
  <c r="AJ8" i="2"/>
  <c r="BI8" i="2" s="1"/>
  <c r="AI8" i="2"/>
  <c r="BH8" i="2" s="1"/>
  <c r="AH8" i="2"/>
  <c r="BG8" i="2" s="1"/>
  <c r="AF8" i="2"/>
  <c r="BE8" i="2" s="1"/>
  <c r="AE8" i="2"/>
  <c r="BD8" i="2" s="1"/>
  <c r="AD8" i="2"/>
  <c r="BC8" i="2" s="1"/>
  <c r="AC8" i="2"/>
  <c r="BB8" i="2" s="1"/>
  <c r="AZ7" i="2"/>
  <c r="BY7" i="2" s="1"/>
  <c r="AY7" i="2"/>
  <c r="BX7" i="2" s="1"/>
  <c r="AX7" i="2"/>
  <c r="BW7" i="2" s="1"/>
  <c r="AW7" i="2"/>
  <c r="BV7" i="2" s="1"/>
  <c r="AU7" i="2"/>
  <c r="BT7" i="2" s="1"/>
  <c r="AT7" i="2"/>
  <c r="BS7" i="2" s="1"/>
  <c r="AS7" i="2"/>
  <c r="BR7" i="2" s="1"/>
  <c r="AR7" i="2"/>
  <c r="BQ7" i="2" s="1"/>
  <c r="AP7" i="2"/>
  <c r="BO7" i="2" s="1"/>
  <c r="AO7" i="2"/>
  <c r="BN7" i="2" s="1"/>
  <c r="AN7" i="2"/>
  <c r="BM7" i="2" s="1"/>
  <c r="AM7" i="2"/>
  <c r="BL7" i="2" s="1"/>
  <c r="AK7" i="2"/>
  <c r="BJ7" i="2" s="1"/>
  <c r="AJ7" i="2"/>
  <c r="BI7" i="2" s="1"/>
  <c r="AI7" i="2"/>
  <c r="BH7" i="2" s="1"/>
  <c r="AH7" i="2"/>
  <c r="BG7" i="2" s="1"/>
  <c r="AF7" i="2"/>
  <c r="BE7" i="2" s="1"/>
  <c r="AE7" i="2"/>
  <c r="BD7" i="2" s="1"/>
  <c r="AD7" i="2"/>
  <c r="BC7" i="2" s="1"/>
  <c r="AC7" i="2"/>
  <c r="BB7" i="2" s="1"/>
  <c r="AZ6" i="2"/>
  <c r="BY6" i="2" s="1"/>
  <c r="AY6" i="2"/>
  <c r="BX6" i="2" s="1"/>
  <c r="AX6" i="2"/>
  <c r="BW6" i="2" s="1"/>
  <c r="AW6" i="2"/>
  <c r="BV6" i="2" s="1"/>
  <c r="AU6" i="2"/>
  <c r="BT6" i="2" s="1"/>
  <c r="AT6" i="2"/>
  <c r="BS6" i="2" s="1"/>
  <c r="AS6" i="2"/>
  <c r="BR6" i="2" s="1"/>
  <c r="AR6" i="2"/>
  <c r="BQ6" i="2" s="1"/>
  <c r="AP6" i="2"/>
  <c r="BO6" i="2" s="1"/>
  <c r="AO6" i="2"/>
  <c r="BN6" i="2" s="1"/>
  <c r="AN6" i="2"/>
  <c r="BM6" i="2" s="1"/>
  <c r="AM6" i="2"/>
  <c r="BL6" i="2" s="1"/>
  <c r="AK6" i="2"/>
  <c r="BJ6" i="2" s="1"/>
  <c r="AJ6" i="2"/>
  <c r="BI6" i="2" s="1"/>
  <c r="AI6" i="2"/>
  <c r="BH6" i="2" s="1"/>
  <c r="AH6" i="2"/>
  <c r="BG6" i="2" s="1"/>
  <c r="AF6" i="2"/>
  <c r="BE6" i="2" s="1"/>
  <c r="AE6" i="2"/>
  <c r="BD6" i="2" s="1"/>
  <c r="AD6" i="2"/>
  <c r="BC6" i="2" s="1"/>
  <c r="AC6" i="2"/>
  <c r="BB6" i="2" s="1"/>
</calcChain>
</file>

<file path=xl/sharedStrings.xml><?xml version="1.0" encoding="utf-8"?>
<sst xmlns="http://schemas.openxmlformats.org/spreadsheetml/2006/main" count="6260" uniqueCount="81">
  <si>
    <t>CITI</t>
  </si>
  <si>
    <t>CHASE</t>
  </si>
  <si>
    <t>WELLS</t>
  </si>
  <si>
    <t>National Totals</t>
  </si>
  <si>
    <t>Notes:</t>
  </si>
  <si>
    <t>ALLY</t>
  </si>
  <si>
    <t>BANK OF AMERICA</t>
  </si>
  <si>
    <t>Current (0-29)</t>
  </si>
  <si>
    <t>DLQ 30-59</t>
  </si>
  <si>
    <t>DLQ 60-179</t>
  </si>
  <si>
    <t>DLQ 180+</t>
  </si>
  <si>
    <t>Bankruptcy</t>
  </si>
  <si>
    <t>Foreclosure</t>
  </si>
  <si>
    <t>Total Active Portfolio</t>
  </si>
  <si>
    <t>Number of Loans</t>
  </si>
  <si>
    <t>Aggregate UPB</t>
  </si>
  <si>
    <t>% by Number of Loans</t>
  </si>
  <si>
    <t>% by UPB</t>
  </si>
  <si>
    <r>
      <rPr>
        <vertAlign val="superscript"/>
        <sz val="10"/>
        <rFont val="Calibri"/>
        <family val="2"/>
        <scheme val="minor"/>
      </rPr>
      <t>2</t>
    </r>
    <r>
      <rPr>
        <sz val="10"/>
        <rFont val="Calibri"/>
        <family val="2"/>
        <scheme val="minor"/>
      </rPr>
      <t xml:space="preserve"> Delinquency is based on MBA methodology.</t>
    </r>
  </si>
  <si>
    <r>
      <t xml:space="preserve">1st Lien Portfolio </t>
    </r>
    <r>
      <rPr>
        <b/>
        <vertAlign val="superscript"/>
        <sz val="10"/>
        <rFont val="Calibri"/>
        <family val="2"/>
        <scheme val="minor"/>
      </rPr>
      <t>1, 3</t>
    </r>
  </si>
  <si>
    <r>
      <t>2nd Lien Portfolio</t>
    </r>
    <r>
      <rPr>
        <b/>
        <vertAlign val="superscript"/>
        <sz val="10"/>
        <rFont val="Calibri"/>
        <family val="2"/>
        <scheme val="minor"/>
      </rPr>
      <t xml:space="preserve"> 1, 3</t>
    </r>
  </si>
  <si>
    <t>a</t>
  </si>
  <si>
    <t>b</t>
  </si>
  <si>
    <t>c</t>
  </si>
  <si>
    <t>d</t>
  </si>
  <si>
    <t>e</t>
  </si>
  <si>
    <t>f</t>
  </si>
  <si>
    <t>g</t>
  </si>
  <si>
    <r>
      <rPr>
        <vertAlign val="superscript"/>
        <sz val="10"/>
        <rFont val="Calibri"/>
        <family val="2"/>
        <scheme val="minor"/>
      </rPr>
      <t>3</t>
    </r>
    <r>
      <rPr>
        <sz val="10"/>
        <rFont val="Calibri"/>
        <family val="2"/>
        <scheme val="minor"/>
      </rPr>
      <t xml:space="preserve"> Line items a-f in 1st and 2nd Lien Portfolios are mutually exclusive. E.g., all loans in bankruptcy are included in Bankruptcy, line e, regardless of delinquency status. "Bankruptcy" refers to borrowers in pending Bankruptcy cases.</t>
    </r>
  </si>
  <si>
    <r>
      <rPr>
        <vertAlign val="superscript"/>
        <sz val="10"/>
        <rFont val="Calibri"/>
        <family val="2"/>
        <scheme val="minor"/>
      </rPr>
      <t>1</t>
    </r>
    <r>
      <rPr>
        <sz val="10"/>
        <rFont val="Calibri"/>
        <family val="2"/>
        <scheme val="minor"/>
      </rPr>
      <t xml:space="preserve"> 1st and 2nd Lien Portfolios include Servicing Performance for the Total Servicer Portfolio.</t>
    </r>
  </si>
  <si>
    <t>State: AK</t>
  </si>
  <si>
    <t>State: AL</t>
  </si>
  <si>
    <t>State: AR</t>
  </si>
  <si>
    <t>State: AZ</t>
  </si>
  <si>
    <t>State: CA</t>
  </si>
  <si>
    <t>State: CO</t>
  </si>
  <si>
    <t>State: CT</t>
  </si>
  <si>
    <t>State: DC</t>
  </si>
  <si>
    <t>State: DE</t>
  </si>
  <si>
    <t>State: FL</t>
  </si>
  <si>
    <t>State: GA</t>
  </si>
  <si>
    <t>State: HI</t>
  </si>
  <si>
    <t>State: IA</t>
  </si>
  <si>
    <t>State: ID</t>
  </si>
  <si>
    <t>State: IL</t>
  </si>
  <si>
    <t>State: IN</t>
  </si>
  <si>
    <t>State: KS</t>
  </si>
  <si>
    <t>State: KY</t>
  </si>
  <si>
    <t>State: LA</t>
  </si>
  <si>
    <t>State: MA</t>
  </si>
  <si>
    <t>State: MD</t>
  </si>
  <si>
    <t>State: ME</t>
  </si>
  <si>
    <t>State: MI</t>
  </si>
  <si>
    <t>State: MN</t>
  </si>
  <si>
    <t>State: MO</t>
  </si>
  <si>
    <t>State: MS</t>
  </si>
  <si>
    <t>State: MT</t>
  </si>
  <si>
    <t>State: NC</t>
  </si>
  <si>
    <t>State: ND</t>
  </si>
  <si>
    <t>State: NE</t>
  </si>
  <si>
    <t>State: NH</t>
  </si>
  <si>
    <t>State: NJ</t>
  </si>
  <si>
    <t>State: NM</t>
  </si>
  <si>
    <t>State: NV</t>
  </si>
  <si>
    <t>State: NY</t>
  </si>
  <si>
    <t>State: OH</t>
  </si>
  <si>
    <t>State: OR</t>
  </si>
  <si>
    <t>State: PA</t>
  </si>
  <si>
    <t>State: RI</t>
  </si>
  <si>
    <t>State: SC</t>
  </si>
  <si>
    <t>State: SD</t>
  </si>
  <si>
    <t>State: TN</t>
  </si>
  <si>
    <t>State: TX</t>
  </si>
  <si>
    <t>State: UT</t>
  </si>
  <si>
    <t>State: VA</t>
  </si>
  <si>
    <t>State: VT</t>
  </si>
  <si>
    <t>State: WA</t>
  </si>
  <si>
    <t>State: WI</t>
  </si>
  <si>
    <t>State: WV</t>
  </si>
  <si>
    <t>State: WY</t>
  </si>
  <si>
    <t>Current (0 - 29)</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</si>
</sst>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2" formatCode="_(&quot;$&quot;* #,##0_);_(&quot;$&quot;* \(#,##0\);_(&quot;$&quot;* &quot;-&quot;_);_(@_)"/>
    <numFmt numFmtId="41" formatCode="_(* #,##0_);_(* \(#,##0\);_(* &quot;-&quot;_);_(@_)"/>
    <numFmt numFmtId="44" formatCode="_(&quot;$&quot;* #,##0.00_);_(&quot;$&quot;* \(#,##0.00\);_(&quot;$&quot;* &quot;-&quot;??_);_(@_)"/>
    <numFmt numFmtId="43" formatCode="_(* #,##0.00_);_(* \(#,##0.00\);_(* &quot;-&quot;??_);_(@_)"/>
  </numFmts>
  <fonts count="11" x14ac:knownFonts="1">
    <font>
      <sz val="11"/>
      <color theme="1"/>
      <name val="Calibri"/>
      <family val="2"/>
      <scheme val="minor"/>
    </font>
    <font>
      <sz val="10"/>
      <name val="Arial"/>
      <family val="2"/>
    </font>
    <font>
      <sz val="11"/>
      <color theme="1"/>
      <name val="Calibri"/>
      <family val="2"/>
      <scheme val="minor"/>
    </font>
    <font>
      <sz val="10"/>
      <color indexed="8"/>
      <name val="Arial"/>
      <family val="2"/>
    </font>
    <font>
      <sz val="10"/>
      <color theme="1"/>
      <name val="Arial"/>
      <family val="2"/>
    </font>
    <font>
      <sz val="10"/>
      <name val="Calibri"/>
      <family val="2"/>
      <scheme val="minor"/>
    </font>
    <font>
      <b/>
      <u/>
      <sz val="10"/>
      <name val="Calibri"/>
      <family val="2"/>
      <scheme val="minor"/>
    </font>
    <font>
      <b/>
      <sz val="10"/>
      <name val="Calibri"/>
      <family val="2"/>
      <scheme val="minor"/>
    </font>
    <font>
      <b/>
      <vertAlign val="superscript"/>
      <sz val="10"/>
      <name val="Calibri"/>
      <family val="2"/>
      <scheme val="minor"/>
    </font>
    <font>
      <vertAlign val="superscript"/>
      <sz val="10"/>
      <name val="Calibri"/>
      <family val="2"/>
      <scheme val="minor"/>
    </font>
    <font>
      <sz val="10"/>
      <color indexed="8"/>
      <name val="Calibri"/>
      <family val="2"/>
    </font>
  </fonts>
  <fills count="5">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theme="3" tint="0.39997558519241921"/>
        <bgColor indexed="64"/>
      </patternFill>
    </fill>
  </fills>
  <borders count="2">
    <border>
      <left/>
      <right/>
      <top/>
      <bottom/>
      <diagonal/>
    </border>
    <border>
      <left/>
      <right/>
      <top/>
      <bottom style="medium">
        <color indexed="64"/>
      </bottom>
      <diagonal/>
    </border>
  </borders>
  <cellStyleXfs count="7">
    <xf numFmtId="0" fontId="0" fillId="0" borderId="0"/>
    <xf numFmtId="0" fontId="1" fillId="0" borderId="0"/>
    <xf numFmtId="43" fontId="2" fillId="0" borderId="0" applyFont="0" applyFill="0" applyBorder="0" applyAlignment="0" applyProtection="0"/>
    <xf numFmtId="44" fontId="2" fillId="0" borderId="0" applyFont="0" applyFill="0" applyBorder="0" applyAlignment="0" applyProtection="0"/>
    <xf numFmtId="0" fontId="3" fillId="0" borderId="0"/>
    <xf numFmtId="0" fontId="4" fillId="0" borderId="0"/>
    <xf numFmtId="9" fontId="2" fillId="0" borderId="0" applyFont="0" applyFill="0" applyBorder="0" applyAlignment="0" applyProtection="0"/>
  </cellStyleXfs>
  <cellXfs count="39">
    <xf numFmtId="0" fontId="0" fillId="0" borderId="0" xfId="0"/>
    <xf numFmtId="0" fontId="5" fillId="0" borderId="0" xfId="0" applyFont="1" applyAlignment="1">
      <alignment horizontal="right"/>
    </xf>
    <xf numFmtId="0" fontId="5" fillId="0" borderId="0" xfId="0" applyFont="1"/>
    <xf numFmtId="0" fontId="7" fillId="0" borderId="0" xfId="0" applyFont="1"/>
    <xf numFmtId="0" fontId="7" fillId="0" borderId="1" xfId="0" applyFont="1" applyFill="1" applyBorder="1" applyAlignment="1">
      <alignment horizontal="center" wrapText="1"/>
    </xf>
    <xf numFmtId="0" fontId="7" fillId="0" borderId="1" xfId="0" applyFont="1" applyBorder="1" applyAlignment="1">
      <alignment horizontal="center" wrapText="1"/>
    </xf>
    <xf numFmtId="0" fontId="7" fillId="0" borderId="0" xfId="0" applyFont="1" applyAlignment="1">
      <alignment wrapText="1"/>
    </xf>
    <xf numFmtId="0" fontId="7" fillId="0" borderId="0" xfId="0" applyFont="1" applyAlignment="1"/>
    <xf numFmtId="44" fontId="5" fillId="0" borderId="0" xfId="3" applyFont="1"/>
    <xf numFmtId="0" fontId="5" fillId="0" borderId="0" xfId="0" applyFont="1" applyFill="1"/>
    <xf numFmtId="0" fontId="7" fillId="0" borderId="0" xfId="0" applyFont="1" applyBorder="1" applyAlignment="1">
      <alignment horizontal="left"/>
    </xf>
    <xf numFmtId="0" fontId="5" fillId="0" borderId="0" xfId="0" applyNumberFormat="1" applyFont="1"/>
    <xf numFmtId="0" fontId="6" fillId="0" borderId="0" xfId="0" applyFont="1" applyAlignment="1"/>
    <xf numFmtId="0" fontId="5" fillId="0" borderId="0" xfId="0" applyFont="1" applyBorder="1"/>
    <xf numFmtId="0" fontId="5" fillId="0" borderId="0" xfId="0" applyFont="1" applyBorder="1" applyAlignment="1">
      <alignment horizontal="left"/>
    </xf>
    <xf numFmtId="0" fontId="7" fillId="0" borderId="0" xfId="0" applyFont="1" applyFill="1"/>
    <xf numFmtId="10" fontId="7" fillId="0" borderId="0" xfId="0" applyNumberFormat="1" applyFont="1" applyAlignment="1">
      <alignment horizontal="center" wrapText="1"/>
    </xf>
    <xf numFmtId="10" fontId="5" fillId="0" borderId="0" xfId="3" applyNumberFormat="1" applyFont="1"/>
    <xf numFmtId="10" fontId="5" fillId="0" borderId="0" xfId="0" applyNumberFormat="1" applyFont="1" applyFill="1"/>
    <xf numFmtId="10" fontId="5" fillId="0" borderId="0" xfId="0" applyNumberFormat="1" applyFont="1"/>
    <xf numFmtId="43" fontId="5" fillId="0" borderId="0" xfId="0" applyNumberFormat="1" applyFont="1"/>
    <xf numFmtId="44" fontId="5" fillId="0" borderId="0" xfId="0" applyNumberFormat="1" applyFont="1"/>
    <xf numFmtId="43" fontId="7" fillId="0" borderId="0" xfId="0" applyNumberFormat="1" applyFont="1" applyFill="1" applyAlignment="1">
      <alignment horizontal="center" wrapText="1"/>
    </xf>
    <xf numFmtId="41" fontId="5" fillId="0" borderId="0" xfId="3" applyNumberFormat="1" applyFont="1"/>
    <xf numFmtId="41" fontId="5" fillId="0" borderId="0" xfId="0" applyNumberFormat="1" applyFont="1" applyFill="1"/>
    <xf numFmtId="41" fontId="5" fillId="0" borderId="0" xfId="0" applyNumberFormat="1" applyFont="1"/>
    <xf numFmtId="41" fontId="7" fillId="0" borderId="0" xfId="0" applyNumberFormat="1" applyFont="1" applyFill="1" applyAlignment="1">
      <alignment horizontal="center" wrapText="1"/>
    </xf>
    <xf numFmtId="42" fontId="7" fillId="0" borderId="0" xfId="0" applyNumberFormat="1" applyFont="1" applyAlignment="1">
      <alignment horizontal="center" wrapText="1"/>
    </xf>
    <xf numFmtId="42" fontId="5" fillId="0" borderId="0" xfId="2" applyNumberFormat="1" applyFont="1"/>
    <xf numFmtId="42" fontId="5" fillId="0" borderId="0" xfId="0" applyNumberFormat="1" applyFont="1" applyFill="1"/>
    <xf numFmtId="42" fontId="5" fillId="0" borderId="0" xfId="0" applyNumberFormat="1" applyFont="1"/>
    <xf numFmtId="0" fontId="5" fillId="2" borderId="0" xfId="0" applyFont="1" applyFill="1"/>
    <xf numFmtId="0" fontId="5" fillId="3" borderId="0" xfId="0" applyFont="1" applyFill="1"/>
    <xf numFmtId="0" fontId="5" fillId="4" borderId="0" xfId="0" applyFont="1" applyFill="1"/>
    <xf numFmtId="0" fontId="10" fillId="0" borderId="0" xfId="5" applyFont="1" applyBorder="1" applyAlignment="1" applyProtection="1">
      <alignment horizontal="left" indent="1"/>
    </xf>
    <xf numFmtId="10" fontId="5" fillId="0" borderId="0" xfId="6" applyNumberFormat="1" applyFont="1"/>
    <xf numFmtId="43" fontId="5" fillId="0" borderId="0" xfId="2" applyFont="1"/>
    <xf numFmtId="0" fontId="5" fillId="0" borderId="0" xfId="0" applyFont="1" applyFill="1" applyAlignment="1">
      <alignment horizontal="right"/>
    </xf>
    <xf numFmtId="0" fontId="6" fillId="0" borderId="0" xfId="0" applyFont="1" applyAlignment="1">
      <alignment horizontal="center"/>
    </xf>
  </cellXfs>
  <cellStyles count="7">
    <cellStyle name="Comma" xfId="2" builtinId="3"/>
    <cellStyle name="Currency" xfId="3" builtinId="4"/>
    <cellStyle name="Normal" xfId="0" builtinId="0"/>
    <cellStyle name="Normal 2" xfId="5"/>
    <cellStyle name="Normal 3" xfId="4"/>
    <cellStyle name="Normal 4 2" xfId="1"/>
    <cellStyle name="Percent" xfId="6" builtinId="5"/>
  </cellStyles>
  <dxfs count="1050">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t-LAF\OMSO\B%20-%20BDO%20Work%20Product\B.7%20-%20Consumer%20Relief\B.7.10%20-%20Schedule%20Y%20-%20Q4%202012\B.7.10.2%20-%20Formatted%20Bank%20Schedule%20Y\All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Lit-LAF\OMSO\B%20-%20BDO%20Work%20Product\B.7%20-%20Consumer%20Relief\B.7.10%20-%20Schedule%20Y%20-%20Q4%202012\B.7.10.2%20-%20Formatted%20Bank%20Schedule%20Y\Bank%20of%20America.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Lit-LAF\OMSO\B%20-%20BDO%20Work%20Product\B.7%20-%20Consumer%20Relief\B.7.10%20-%20Schedule%20Y%20-%20Q4%202012\B.7.10.2%20-%20Formatted%20Bank%20Schedule%20Y\Citibank.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Lit-LAF\OMSO\B%20-%20BDO%20Work%20Product\B.7%20-%20Consumer%20Relief\B.7.10%20-%20Schedule%20Y%20-%20Q4%202012\B.7.10.2%20-%20Formatted%20Bank%20Schedule%20Y\Chas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Lit-LAF\OMSO\B%20-%20BDO%20Work%20Product\B.7%20-%20Consumer%20Relief\B.7.10%20-%20Schedule%20Y%20-%20Q4%202012\B.7.10.2%20-%20Formatted%20Bank%20Schedule%20Y\Wells%20Farg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ional Totals"/>
      <sheetName val="AL"/>
      <sheetName val="AK"/>
      <sheetName val="AZ"/>
      <sheetName val="AR"/>
      <sheetName val="CA"/>
      <sheetName val="CO"/>
      <sheetName val="CT"/>
      <sheetName val="DE"/>
      <sheetName val="DC"/>
      <sheetName val="FL"/>
      <sheetName val="GA"/>
      <sheetName val="HI"/>
      <sheetName val="ID"/>
      <sheetName val="IL"/>
      <sheetName val="IN"/>
      <sheetName val="IA"/>
      <sheetName val="KS"/>
      <sheetName val="KY"/>
      <sheetName val="LA"/>
      <sheetName val="ME"/>
      <sheetName val="MD"/>
      <sheetName val="MA"/>
      <sheetName val="MI"/>
      <sheetName val="MN"/>
      <sheetName val="MS"/>
      <sheetName val="MO"/>
      <sheetName val="MT"/>
      <sheetName val="NE"/>
      <sheetName val="NV"/>
      <sheetName val="NH"/>
      <sheetName val="NJ"/>
      <sheetName val="NM"/>
      <sheetName val="NY"/>
      <sheetName val="NC"/>
      <sheetName val="ND"/>
      <sheetName val="OH"/>
      <sheetName val="OK"/>
      <sheetName val="OR"/>
      <sheetName val="PA"/>
      <sheetName val="RI"/>
      <sheetName val="SC"/>
      <sheetName val="SD"/>
      <sheetName val="TN"/>
      <sheetName val="TX"/>
      <sheetName val="UT"/>
      <sheetName val="VT"/>
      <sheetName val="VA"/>
      <sheetName val="VI"/>
      <sheetName val="WA"/>
      <sheetName val="WV"/>
      <sheetName val="WI"/>
      <sheetName val="WY"/>
    </sheetNames>
    <sheetDataSet>
      <sheetData sheetId="0">
        <row r="8">
          <cell r="C8" t="str">
            <v>Current (0 - 29)</v>
          </cell>
        </row>
      </sheetData>
      <sheetData sheetId="1">
        <row r="8">
          <cell r="C8" t="str">
            <v>Current (0 - 29)</v>
          </cell>
          <cell r="G8">
            <v>21887</v>
          </cell>
          <cell r="H8">
            <v>2506471148.6399999</v>
          </cell>
          <cell r="J8">
            <v>0.84839910070548108</v>
          </cell>
          <cell r="K8">
            <v>0.86938216162426907</v>
          </cell>
        </row>
        <row r="9">
          <cell r="C9" t="str">
            <v>DLQ 30-59</v>
          </cell>
          <cell r="G9">
            <v>1399</v>
          </cell>
          <cell r="H9">
            <v>132086767.44</v>
          </cell>
          <cell r="J9">
            <v>5.4229010000775256E-2</v>
          </cell>
          <cell r="K9">
            <v>4.5814961589028334E-2</v>
          </cell>
        </row>
        <row r="10">
          <cell r="C10" t="str">
            <v>DLQ 60-179</v>
          </cell>
          <cell r="G10">
            <v>947</v>
          </cell>
          <cell r="H10">
            <v>91424274.079999998</v>
          </cell>
          <cell r="J10">
            <v>3.6708271959066598E-2</v>
          </cell>
          <cell r="K10">
            <v>3.1710970648007243E-2</v>
          </cell>
        </row>
        <row r="11">
          <cell r="C11" t="str">
            <v>DLQ 180+</v>
          </cell>
          <cell r="G11">
            <v>247</v>
          </cell>
          <cell r="H11">
            <v>25858304.329999998</v>
          </cell>
          <cell r="J11">
            <v>9.574385611287697E-3</v>
          </cell>
          <cell r="K11">
            <v>8.9690832972689708E-3</v>
          </cell>
        </row>
        <row r="12">
          <cell r="C12" t="str">
            <v>Bankruptcy</v>
          </cell>
          <cell r="G12">
            <v>1085</v>
          </cell>
          <cell r="H12">
            <v>99491833.030000001</v>
          </cell>
          <cell r="J12">
            <v>4.2057523839057288E-2</v>
          </cell>
          <cell r="K12">
            <v>3.4509244166051875E-2</v>
          </cell>
        </row>
        <row r="13">
          <cell r="C13" t="str">
            <v>Foreclosure</v>
          </cell>
          <cell r="G13">
            <v>233</v>
          </cell>
          <cell r="H13">
            <v>27716415.920000002</v>
          </cell>
          <cell r="J13">
            <v>9.0317078843321196E-3</v>
          </cell>
          <cell r="K13">
            <v>9.6135786753744901E-3</v>
          </cell>
        </row>
        <row r="14">
          <cell r="C14" t="str">
            <v>Total Active Portfolio</v>
          </cell>
          <cell r="G14">
            <v>25798</v>
          </cell>
          <cell r="H14">
            <v>2883048743.4400001</v>
          </cell>
          <cell r="J14">
            <v>1</v>
          </cell>
          <cell r="K14">
            <v>0.99999999999999989</v>
          </cell>
        </row>
        <row r="17">
          <cell r="C17" t="str">
            <v>Current (0 - 29)</v>
          </cell>
          <cell r="G17">
            <v>3069</v>
          </cell>
          <cell r="H17">
            <v>72730756.140000001</v>
          </cell>
          <cell r="J17">
            <v>0.90291262135922334</v>
          </cell>
          <cell r="K17">
            <v>0.89990857096975807</v>
          </cell>
        </row>
        <row r="18">
          <cell r="C18" t="str">
            <v>DLQ 30-59</v>
          </cell>
          <cell r="G18">
            <v>72</v>
          </cell>
          <cell r="H18">
            <v>1779026.02</v>
          </cell>
          <cell r="J18">
            <v>2.1182700794351281E-2</v>
          </cell>
          <cell r="K18">
            <v>2.2012156181829244E-2</v>
          </cell>
        </row>
        <row r="19">
          <cell r="C19" t="str">
            <v>DLQ 60-179</v>
          </cell>
          <cell r="G19">
            <v>74</v>
          </cell>
          <cell r="H19">
            <v>1532700.52</v>
          </cell>
          <cell r="J19">
            <v>2.1771109149749928E-2</v>
          </cell>
          <cell r="K19">
            <v>1.8964333768547632E-2</v>
          </cell>
        </row>
        <row r="20">
          <cell r="C20" t="str">
            <v>DLQ 180+</v>
          </cell>
          <cell r="G20">
            <v>11</v>
          </cell>
          <cell r="H20">
            <v>315650.68</v>
          </cell>
          <cell r="J20">
            <v>3.2362459546925568E-3</v>
          </cell>
          <cell r="K20">
            <v>3.9055932791025754E-3</v>
          </cell>
        </row>
        <row r="21">
          <cell r="C21" t="str">
            <v>Bankruptcy</v>
          </cell>
          <cell r="G21">
            <v>171</v>
          </cell>
          <cell r="H21">
            <v>4341467.0699999994</v>
          </cell>
          <cell r="J21">
            <v>5.0308914386584289E-2</v>
          </cell>
          <cell r="K21">
            <v>5.3717624210526491E-2</v>
          </cell>
        </row>
        <row r="22">
          <cell r="C22" t="str">
            <v>Foreclosure</v>
          </cell>
          <cell r="G22">
            <v>2</v>
          </cell>
          <cell r="H22">
            <v>120561.18</v>
          </cell>
          <cell r="J22">
            <v>5.8840835539864661E-4</v>
          </cell>
          <cell r="K22">
            <v>1.4917215902360034E-3</v>
          </cell>
        </row>
        <row r="23">
          <cell r="C23" t="str">
            <v>Total Active Portfolio</v>
          </cell>
          <cell r="G23">
            <v>3399</v>
          </cell>
          <cell r="H23">
            <v>80820161.609999999</v>
          </cell>
          <cell r="J23">
            <v>0.99999999999999989</v>
          </cell>
          <cell r="K23">
            <v>1</v>
          </cell>
        </row>
      </sheetData>
      <sheetData sheetId="2">
        <row r="8">
          <cell r="C8" t="str">
            <v>Current (0 - 29)</v>
          </cell>
          <cell r="G8">
            <v>2720</v>
          </cell>
          <cell r="H8">
            <v>478876449.68000001</v>
          </cell>
          <cell r="J8">
            <v>0.94020048392671962</v>
          </cell>
          <cell r="K8">
            <v>0.9357275013030244</v>
          </cell>
        </row>
        <row r="9">
          <cell r="C9" t="str">
            <v>DLQ 30-59</v>
          </cell>
          <cell r="G9">
            <v>71</v>
          </cell>
          <cell r="H9">
            <v>12498742.810000001</v>
          </cell>
          <cell r="J9">
            <v>2.4541997926028344E-2</v>
          </cell>
          <cell r="K9">
            <v>2.4422619627349977E-2</v>
          </cell>
        </row>
        <row r="10">
          <cell r="C10" t="str">
            <v>DLQ 60-179</v>
          </cell>
          <cell r="G10">
            <v>40</v>
          </cell>
          <cell r="H10">
            <v>8447068.8900000006</v>
          </cell>
          <cell r="J10">
            <v>1.3826477704804701E-2</v>
          </cell>
          <cell r="K10">
            <v>1.6505624093763667E-2</v>
          </cell>
        </row>
        <row r="11">
          <cell r="C11" t="str">
            <v>DLQ 180+</v>
          </cell>
          <cell r="G11">
            <v>17</v>
          </cell>
          <cell r="H11">
            <v>3731605.77</v>
          </cell>
          <cell r="J11">
            <v>5.8762530245419983E-3</v>
          </cell>
          <cell r="K11">
            <v>7.291580417753585E-3</v>
          </cell>
        </row>
        <row r="12">
          <cell r="C12" t="str">
            <v>Bankruptcy</v>
          </cell>
          <cell r="G12">
            <v>16</v>
          </cell>
          <cell r="H12">
            <v>2726405.18</v>
          </cell>
          <cell r="J12">
            <v>5.5305910819218804E-3</v>
          </cell>
          <cell r="K12">
            <v>5.3274123384555545E-3</v>
          </cell>
        </row>
        <row r="13">
          <cell r="C13" t="str">
            <v>Foreclosure</v>
          </cell>
          <cell r="G13">
            <v>29</v>
          </cell>
          <cell r="H13">
            <v>5488858.1200000001</v>
          </cell>
          <cell r="J13">
            <v>1.0024196335983409E-2</v>
          </cell>
          <cell r="K13">
            <v>1.0725262219652898E-2</v>
          </cell>
        </row>
        <row r="14">
          <cell r="C14" t="str">
            <v>Total Active Portfolio</v>
          </cell>
          <cell r="G14">
            <v>2893</v>
          </cell>
          <cell r="H14">
            <v>511769130.44999999</v>
          </cell>
          <cell r="J14">
            <v>0.99999999999999989</v>
          </cell>
          <cell r="K14">
            <v>1</v>
          </cell>
        </row>
        <row r="17">
          <cell r="C17" t="str">
            <v>Current (0 - 29)</v>
          </cell>
          <cell r="G17">
            <v>542</v>
          </cell>
          <cell r="H17">
            <v>22298714.119999997</v>
          </cell>
          <cell r="J17">
            <v>0.97307001795332138</v>
          </cell>
          <cell r="K17">
            <v>0.97761529262413627</v>
          </cell>
        </row>
        <row r="18">
          <cell r="C18" t="str">
            <v>DLQ 30-59</v>
          </cell>
          <cell r="G18">
            <v>3</v>
          </cell>
          <cell r="H18">
            <v>80725.83</v>
          </cell>
          <cell r="J18">
            <v>5.3859964093357273E-3</v>
          </cell>
          <cell r="K18">
            <v>3.5391639846619233E-3</v>
          </cell>
        </row>
        <row r="19">
          <cell r="C19" t="str">
            <v>DLQ 60-179</v>
          </cell>
          <cell r="G19">
            <v>6</v>
          </cell>
          <cell r="H19">
            <v>259335.54</v>
          </cell>
          <cell r="J19">
            <v>1.0771992818671455E-2</v>
          </cell>
          <cell r="K19">
            <v>1.136973138722577E-2</v>
          </cell>
        </row>
        <row r="20">
          <cell r="C20" t="str">
            <v>DLQ 180+</v>
          </cell>
          <cell r="G20">
            <v>3</v>
          </cell>
          <cell r="H20">
            <v>101265.06</v>
          </cell>
          <cell r="J20">
            <v>5.3859964093357273E-3</v>
          </cell>
          <cell r="K20">
            <v>4.4396403636435666E-3</v>
          </cell>
        </row>
        <row r="21">
          <cell r="C21" t="str">
            <v>Bankruptcy</v>
          </cell>
          <cell r="G21">
            <v>3</v>
          </cell>
          <cell r="H21">
            <v>69252.930000000008</v>
          </cell>
          <cell r="J21">
            <v>5.3859964093357273E-3</v>
          </cell>
          <cell r="K21">
            <v>3.0361716403326331E-3</v>
          </cell>
        </row>
        <row r="22">
          <cell r="C22" t="str">
            <v>Foreclosure</v>
          </cell>
          <cell r="G22">
            <v>0</v>
          </cell>
          <cell r="H22">
            <v>0</v>
          </cell>
          <cell r="J22">
            <v>0</v>
          </cell>
          <cell r="K22">
            <v>0</v>
          </cell>
        </row>
        <row r="23">
          <cell r="C23" t="str">
            <v>Total Active Portfolio</v>
          </cell>
          <cell r="G23">
            <v>557</v>
          </cell>
          <cell r="H23">
            <v>22809293.479999993</v>
          </cell>
          <cell r="J23">
            <v>0.99999999999999989</v>
          </cell>
          <cell r="K23">
            <v>1</v>
          </cell>
        </row>
      </sheetData>
      <sheetData sheetId="3">
        <row r="8">
          <cell r="C8" t="str">
            <v>Current (0 - 29)</v>
          </cell>
          <cell r="G8">
            <v>62576</v>
          </cell>
          <cell r="H8">
            <v>9657745277.9799995</v>
          </cell>
          <cell r="J8">
            <v>0.92186210960518566</v>
          </cell>
          <cell r="K8">
            <v>0.91371794317220523</v>
          </cell>
        </row>
        <row r="9">
          <cell r="C9" t="str">
            <v>DLQ 30-59</v>
          </cell>
          <cell r="G9">
            <v>1662</v>
          </cell>
          <cell r="H9">
            <v>248182534.47999999</v>
          </cell>
          <cell r="J9">
            <v>2.4484384207424867E-2</v>
          </cell>
          <cell r="K9">
            <v>2.3480515214391855E-2</v>
          </cell>
        </row>
        <row r="10">
          <cell r="C10" t="str">
            <v>DLQ 60-179</v>
          </cell>
          <cell r="G10">
            <v>1537</v>
          </cell>
          <cell r="H10">
            <v>259535747</v>
          </cell>
          <cell r="J10">
            <v>2.2642899233942252E-2</v>
          </cell>
          <cell r="K10">
            <v>2.4554641078512913E-2</v>
          </cell>
        </row>
        <row r="11">
          <cell r="C11" t="str">
            <v>DLQ 180+</v>
          </cell>
          <cell r="G11">
            <v>197</v>
          </cell>
          <cell r="H11">
            <v>40767861.850000001</v>
          </cell>
          <cell r="J11">
            <v>2.9021803182086034E-3</v>
          </cell>
          <cell r="K11">
            <v>3.8570417633650659E-3</v>
          </cell>
        </row>
        <row r="12">
          <cell r="C12" t="str">
            <v>Bankruptcy</v>
          </cell>
          <cell r="G12">
            <v>999</v>
          </cell>
          <cell r="H12">
            <v>183069774.65000001</v>
          </cell>
          <cell r="J12">
            <v>1.471714790807307E-2</v>
          </cell>
          <cell r="K12">
            <v>1.7320206024856347E-2</v>
          </cell>
        </row>
        <row r="13">
          <cell r="C13" t="str">
            <v>Foreclosure</v>
          </cell>
          <cell r="G13">
            <v>909</v>
          </cell>
          <cell r="H13">
            <v>180421495.97999999</v>
          </cell>
          <cell r="J13">
            <v>1.3391278727165586E-2</v>
          </cell>
          <cell r="K13">
            <v>1.706965274666869E-2</v>
          </cell>
        </row>
        <row r="14">
          <cell r="C14" t="str">
            <v>Total Active Portfolio</v>
          </cell>
          <cell r="G14">
            <v>67880</v>
          </cell>
          <cell r="H14">
            <v>10569722691.939999</v>
          </cell>
          <cell r="J14">
            <v>1</v>
          </cell>
          <cell r="K14">
            <v>1.0000000000000002</v>
          </cell>
        </row>
        <row r="17">
          <cell r="C17" t="str">
            <v>Current (0 - 29)</v>
          </cell>
          <cell r="G17">
            <v>6302</v>
          </cell>
          <cell r="H17">
            <v>309580608.15000004</v>
          </cell>
          <cell r="J17">
            <v>0.94525273736313187</v>
          </cell>
          <cell r="K17">
            <v>0.94111969990336319</v>
          </cell>
        </row>
        <row r="18">
          <cell r="C18" t="str">
            <v>DLQ 30-59</v>
          </cell>
          <cell r="G18">
            <v>83</v>
          </cell>
          <cell r="H18">
            <v>3620043.31</v>
          </cell>
          <cell r="J18">
            <v>1.2449377531123443E-2</v>
          </cell>
          <cell r="K18">
            <v>1.100486911600628E-2</v>
          </cell>
        </row>
        <row r="19">
          <cell r="C19" t="str">
            <v>DLQ 60-179</v>
          </cell>
          <cell r="G19">
            <v>153</v>
          </cell>
          <cell r="H19">
            <v>6433797.5600000005</v>
          </cell>
          <cell r="J19">
            <v>2.294885255737213E-2</v>
          </cell>
          <cell r="K19">
            <v>1.9558633420515781E-2</v>
          </cell>
        </row>
        <row r="20">
          <cell r="C20" t="str">
            <v>DLQ 180+</v>
          </cell>
          <cell r="G20">
            <v>33</v>
          </cell>
          <cell r="H20">
            <v>1342838.73</v>
          </cell>
          <cell r="J20">
            <v>4.9497525123743816E-3</v>
          </cell>
          <cell r="K20">
            <v>4.0822065378974971E-3</v>
          </cell>
        </row>
        <row r="21">
          <cell r="C21" t="str">
            <v>Bankruptcy</v>
          </cell>
          <cell r="G21">
            <v>92</v>
          </cell>
          <cell r="H21">
            <v>7189500.1700000009</v>
          </cell>
          <cell r="J21">
            <v>1.3799310034498274E-2</v>
          </cell>
          <cell r="K21">
            <v>2.1855956298035259E-2</v>
          </cell>
        </row>
        <row r="22">
          <cell r="C22" t="str">
            <v>Foreclosure</v>
          </cell>
          <cell r="G22">
            <v>4</v>
          </cell>
          <cell r="H22">
            <v>782450.08</v>
          </cell>
          <cell r="J22">
            <v>5.9997000149992498E-4</v>
          </cell>
          <cell r="K22">
            <v>2.3786347241819719E-3</v>
          </cell>
        </row>
        <row r="23">
          <cell r="C23" t="str">
            <v>Total Active Portfolio</v>
          </cell>
          <cell r="G23">
            <v>6667</v>
          </cell>
          <cell r="H23">
            <v>328949238.00000006</v>
          </cell>
          <cell r="J23">
            <v>1</v>
          </cell>
          <cell r="K23">
            <v>1</v>
          </cell>
        </row>
      </sheetData>
      <sheetData sheetId="4">
        <row r="8">
          <cell r="C8" t="str">
            <v>Current (0 - 29)</v>
          </cell>
          <cell r="G8">
            <v>6107</v>
          </cell>
          <cell r="H8">
            <v>625453348.39999998</v>
          </cell>
          <cell r="J8">
            <v>0.84525951557093426</v>
          </cell>
          <cell r="K8">
            <v>0.85514355842610879</v>
          </cell>
        </row>
        <row r="9">
          <cell r="C9" t="str">
            <v>DLQ 30-59</v>
          </cell>
          <cell r="G9">
            <v>333</v>
          </cell>
          <cell r="H9">
            <v>29729571.09</v>
          </cell>
          <cell r="J9">
            <v>4.6089965397923878E-2</v>
          </cell>
          <cell r="K9">
            <v>4.0647398047225114E-2</v>
          </cell>
        </row>
        <row r="10">
          <cell r="C10" t="str">
            <v>DLQ 60-179</v>
          </cell>
          <cell r="G10">
            <v>234</v>
          </cell>
          <cell r="H10">
            <v>20706165.709999997</v>
          </cell>
          <cell r="J10">
            <v>3.2387543252595158E-2</v>
          </cell>
          <cell r="K10">
            <v>2.831025570797004E-2</v>
          </cell>
        </row>
        <row r="11">
          <cell r="C11" t="str">
            <v>DLQ 180+</v>
          </cell>
          <cell r="G11">
            <v>52</v>
          </cell>
          <cell r="H11">
            <v>6423672.8799999999</v>
          </cell>
          <cell r="J11">
            <v>7.1972318339100349E-3</v>
          </cell>
          <cell r="K11">
            <v>8.7826893865398485E-3</v>
          </cell>
        </row>
        <row r="12">
          <cell r="C12" t="str">
            <v>Bankruptcy</v>
          </cell>
          <cell r="G12">
            <v>293</v>
          </cell>
          <cell r="H12">
            <v>25607432.789999999</v>
          </cell>
          <cell r="J12">
            <v>4.0553633217993081E-2</v>
          </cell>
          <cell r="K12">
            <v>3.5011454098401333E-2</v>
          </cell>
        </row>
        <row r="13">
          <cell r="C13" t="str">
            <v>Foreclosure</v>
          </cell>
          <cell r="G13">
            <v>206</v>
          </cell>
          <cell r="H13">
            <v>23481387.539999999</v>
          </cell>
          <cell r="J13">
            <v>2.85121107266436E-2</v>
          </cell>
          <cell r="K13">
            <v>3.2104644333754907E-2</v>
          </cell>
        </row>
        <row r="14">
          <cell r="C14" t="str">
            <v>Total Active Portfolio</v>
          </cell>
          <cell r="G14">
            <v>7225</v>
          </cell>
          <cell r="H14">
            <v>731401578.40999997</v>
          </cell>
          <cell r="J14">
            <v>1</v>
          </cell>
          <cell r="K14">
            <v>1</v>
          </cell>
        </row>
        <row r="17">
          <cell r="C17" t="str">
            <v>Current (0 - 29)</v>
          </cell>
          <cell r="G17">
            <v>511</v>
          </cell>
          <cell r="H17">
            <v>9864656.1999999993</v>
          </cell>
          <cell r="J17">
            <v>0.91413237924865831</v>
          </cell>
          <cell r="K17">
            <v>0.91811970999715264</v>
          </cell>
        </row>
        <row r="18">
          <cell r="C18" t="str">
            <v>DLQ 30-59</v>
          </cell>
          <cell r="G18">
            <v>16</v>
          </cell>
          <cell r="H18">
            <v>290163.17</v>
          </cell>
          <cell r="J18">
            <v>2.8622540250447227E-2</v>
          </cell>
          <cell r="K18">
            <v>2.7005961494355423E-2</v>
          </cell>
        </row>
        <row r="19">
          <cell r="C19" t="str">
            <v>DLQ 60-179</v>
          </cell>
          <cell r="G19">
            <v>14</v>
          </cell>
          <cell r="H19">
            <v>230347.57</v>
          </cell>
          <cell r="J19">
            <v>2.5044722719141325E-2</v>
          </cell>
          <cell r="K19">
            <v>2.1438825629518526E-2</v>
          </cell>
        </row>
        <row r="20">
          <cell r="C20" t="str">
            <v>DLQ 180+</v>
          </cell>
          <cell r="G20">
            <v>2</v>
          </cell>
          <cell r="H20">
            <v>70649.13</v>
          </cell>
          <cell r="J20">
            <v>3.5778175313059034E-3</v>
          </cell>
          <cell r="K20">
            <v>6.5754302463324719E-3</v>
          </cell>
        </row>
        <row r="21">
          <cell r="C21" t="str">
            <v>Bankruptcy</v>
          </cell>
          <cell r="G21">
            <v>16</v>
          </cell>
          <cell r="H21">
            <v>288595.68000000005</v>
          </cell>
          <cell r="J21">
            <v>2.8622540250447227E-2</v>
          </cell>
          <cell r="K21">
            <v>2.6860072632640876E-2</v>
          </cell>
        </row>
        <row r="22">
          <cell r="C22" t="str">
            <v>Foreclosure</v>
          </cell>
          <cell r="G22">
            <v>0</v>
          </cell>
          <cell r="H22">
            <v>0</v>
          </cell>
          <cell r="J22">
            <v>0</v>
          </cell>
          <cell r="K22">
            <v>0</v>
          </cell>
        </row>
        <row r="23">
          <cell r="C23" t="str">
            <v>Total Active Portfolio</v>
          </cell>
          <cell r="G23">
            <v>559</v>
          </cell>
          <cell r="H23">
            <v>10744411.75</v>
          </cell>
          <cell r="J23">
            <v>1</v>
          </cell>
          <cell r="K23">
            <v>0.99999999999999989</v>
          </cell>
        </row>
      </sheetData>
      <sheetData sheetId="5">
        <row r="8">
          <cell r="C8" t="str">
            <v>Current (0 - 29)</v>
          </cell>
          <cell r="G8">
            <v>257867</v>
          </cell>
          <cell r="H8">
            <v>61089161198.57</v>
          </cell>
          <cell r="J8">
            <v>0.92911317607128319</v>
          </cell>
          <cell r="K8">
            <v>0.91245810056894805</v>
          </cell>
        </row>
        <row r="9">
          <cell r="C9" t="str">
            <v>DLQ 30-59</v>
          </cell>
          <cell r="G9">
            <v>6087</v>
          </cell>
          <cell r="H9">
            <v>1577063075.03</v>
          </cell>
          <cell r="J9">
            <v>2.1931894747082414E-2</v>
          </cell>
          <cell r="K9">
            <v>2.355579860135619E-2</v>
          </cell>
        </row>
        <row r="10">
          <cell r="C10" t="str">
            <v>DLQ 60-179</v>
          </cell>
          <cell r="G10">
            <v>5452</v>
          </cell>
          <cell r="H10">
            <v>1573588416.6799998</v>
          </cell>
          <cell r="J10">
            <v>1.9643944498290343E-2</v>
          </cell>
          <cell r="K10">
            <v>2.3503899375765885E-2</v>
          </cell>
        </row>
        <row r="11">
          <cell r="C11" t="str">
            <v>DLQ 180+</v>
          </cell>
          <cell r="G11">
            <v>921</v>
          </cell>
          <cell r="H11">
            <v>319170245.01999998</v>
          </cell>
          <cell r="J11">
            <v>3.3184286285629873E-3</v>
          </cell>
          <cell r="K11">
            <v>4.7672855513997813E-3</v>
          </cell>
        </row>
        <row r="12">
          <cell r="C12" t="str">
            <v>Bankruptcy</v>
          </cell>
          <cell r="G12">
            <v>3777</v>
          </cell>
          <cell r="H12">
            <v>1223214760.8099999</v>
          </cell>
          <cell r="J12">
            <v>1.3608800141240393E-2</v>
          </cell>
          <cell r="K12">
            <v>1.8270544157720722E-2</v>
          </cell>
        </row>
        <row r="13">
          <cell r="C13" t="str">
            <v>Foreclosure</v>
          </cell>
          <cell r="G13">
            <v>3437</v>
          </cell>
          <cell r="H13">
            <v>1167902435.04</v>
          </cell>
          <cell r="J13">
            <v>1.2383755913540703E-2</v>
          </cell>
          <cell r="K13">
            <v>1.7444371744809502E-2</v>
          </cell>
        </row>
        <row r="14">
          <cell r="C14" t="str">
            <v>Total Active Portfolio</v>
          </cell>
          <cell r="G14">
            <v>277541</v>
          </cell>
          <cell r="H14">
            <v>66950100131.149994</v>
          </cell>
          <cell r="J14">
            <v>1.0000000000000002</v>
          </cell>
          <cell r="K14">
            <v>1</v>
          </cell>
        </row>
        <row r="17">
          <cell r="C17" t="str">
            <v>Current (0 - 29)</v>
          </cell>
          <cell r="G17">
            <v>29366</v>
          </cell>
          <cell r="H17">
            <v>1666290028.4200001</v>
          </cell>
          <cell r="J17">
            <v>0.95121793210676342</v>
          </cell>
          <cell r="K17">
            <v>0.94301743364353152</v>
          </cell>
        </row>
        <row r="18">
          <cell r="C18" t="str">
            <v>DLQ 30-59</v>
          </cell>
          <cell r="G18">
            <v>384</v>
          </cell>
          <cell r="H18">
            <v>21657226.079999998</v>
          </cell>
          <cell r="J18">
            <v>1.2438455558434827E-2</v>
          </cell>
          <cell r="K18">
            <v>1.2256654849675162E-2</v>
          </cell>
        </row>
        <row r="19">
          <cell r="C19" t="str">
            <v>DLQ 60-179</v>
          </cell>
          <cell r="G19">
            <v>617</v>
          </cell>
          <cell r="H19">
            <v>40862787.579999998</v>
          </cell>
          <cell r="J19">
            <v>1.9985747603005959E-2</v>
          </cell>
          <cell r="K19">
            <v>2.3125818685808954E-2</v>
          </cell>
        </row>
        <row r="20">
          <cell r="C20" t="str">
            <v>DLQ 180+</v>
          </cell>
          <cell r="G20">
            <v>220</v>
          </cell>
          <cell r="H20">
            <v>15014152.949999999</v>
          </cell>
          <cell r="J20">
            <v>7.1261984970199532E-3</v>
          </cell>
          <cell r="K20">
            <v>8.4970849862588751E-3</v>
          </cell>
        </row>
        <row r="21">
          <cell r="C21" t="str">
            <v>Bankruptcy</v>
          </cell>
          <cell r="G21">
            <v>273</v>
          </cell>
          <cell r="H21">
            <v>20099467.489999998</v>
          </cell>
          <cell r="J21">
            <v>8.8429644985747596E-3</v>
          </cell>
          <cell r="K21">
            <v>1.1375059519496727E-2</v>
          </cell>
        </row>
        <row r="22">
          <cell r="C22" t="str">
            <v>Foreclosure</v>
          </cell>
          <cell r="G22">
            <v>12</v>
          </cell>
          <cell r="H22">
            <v>3053244.77</v>
          </cell>
          <cell r="J22">
            <v>3.8870173620108835E-4</v>
          </cell>
          <cell r="K22">
            <v>1.7279483152288278E-3</v>
          </cell>
        </row>
        <row r="23">
          <cell r="C23" t="str">
            <v>Total Active Portfolio</v>
          </cell>
          <cell r="G23">
            <v>30872</v>
          </cell>
          <cell r="H23">
            <v>1766976907.29</v>
          </cell>
          <cell r="J23">
            <v>1</v>
          </cell>
          <cell r="K23">
            <v>1.0000000000000002</v>
          </cell>
        </row>
      </sheetData>
      <sheetData sheetId="6">
        <row r="8">
          <cell r="C8" t="str">
            <v>Current (0 - 29)</v>
          </cell>
          <cell r="G8">
            <v>58210</v>
          </cell>
          <cell r="H8">
            <v>10597608915.309999</v>
          </cell>
          <cell r="J8">
            <v>0.94078288133949639</v>
          </cell>
          <cell r="K8">
            <v>0.9411829611051592</v>
          </cell>
        </row>
        <row r="9">
          <cell r="C9" t="str">
            <v>DLQ 30-59</v>
          </cell>
          <cell r="G9">
            <v>1149</v>
          </cell>
          <cell r="H9">
            <v>194636648.65000001</v>
          </cell>
          <cell r="J9">
            <v>1.8569997090862076E-2</v>
          </cell>
          <cell r="K9">
            <v>1.7285851816190828E-2</v>
          </cell>
        </row>
        <row r="10">
          <cell r="C10" t="str">
            <v>DLQ 60-179</v>
          </cell>
          <cell r="G10">
            <v>895</v>
          </cell>
          <cell r="H10">
            <v>159924643.24000001</v>
          </cell>
          <cell r="J10">
            <v>1.4464880240488736E-2</v>
          </cell>
          <cell r="K10">
            <v>1.4203048110301628E-2</v>
          </cell>
        </row>
        <row r="11">
          <cell r="C11" t="str">
            <v>DLQ 180+</v>
          </cell>
          <cell r="G11">
            <v>125</v>
          </cell>
          <cell r="H11">
            <v>22873185.18</v>
          </cell>
          <cell r="J11">
            <v>2.0202346704593205E-3</v>
          </cell>
          <cell r="K11">
            <v>2.031387677131442E-3</v>
          </cell>
        </row>
        <row r="12">
          <cell r="C12" t="str">
            <v>Bankruptcy</v>
          </cell>
          <cell r="G12">
            <v>955</v>
          </cell>
          <cell r="H12">
            <v>178650498.28999999</v>
          </cell>
          <cell r="J12">
            <v>1.5434592882309209E-2</v>
          </cell>
          <cell r="K12">
            <v>1.5866107753852311E-2</v>
          </cell>
        </row>
        <row r="13">
          <cell r="C13" t="str">
            <v>Foreclosure</v>
          </cell>
          <cell r="G13">
            <v>540</v>
          </cell>
          <cell r="H13">
            <v>106187931.73999999</v>
          </cell>
          <cell r="J13">
            <v>8.727413776384264E-3</v>
          </cell>
          <cell r="K13">
            <v>9.4306435373645997E-3</v>
          </cell>
        </row>
        <row r="14">
          <cell r="C14" t="str">
            <v>Total Active Portfolio</v>
          </cell>
          <cell r="G14">
            <v>61874</v>
          </cell>
          <cell r="H14">
            <v>11259881822.41</v>
          </cell>
          <cell r="J14">
            <v>1</v>
          </cell>
          <cell r="K14">
            <v>0.99999999999999989</v>
          </cell>
        </row>
        <row r="17">
          <cell r="C17" t="str">
            <v>Current (0 - 29)</v>
          </cell>
          <cell r="G17">
            <v>8136</v>
          </cell>
          <cell r="H17">
            <v>304412322.14999998</v>
          </cell>
          <cell r="J17">
            <v>0.94615652982904985</v>
          </cell>
          <cell r="K17">
            <v>0.94067124828673132</v>
          </cell>
        </row>
        <row r="18">
          <cell r="C18" t="str">
            <v>DLQ 30-59</v>
          </cell>
          <cell r="G18">
            <v>116</v>
          </cell>
          <cell r="H18">
            <v>4172889.44</v>
          </cell>
          <cell r="J18">
            <v>1.3489940690777998E-2</v>
          </cell>
          <cell r="K18">
            <v>1.2894737935585631E-2</v>
          </cell>
        </row>
        <row r="19">
          <cell r="C19" t="str">
            <v>DLQ 60-179</v>
          </cell>
          <cell r="G19">
            <v>113</v>
          </cell>
          <cell r="H19">
            <v>4425290.25</v>
          </cell>
          <cell r="J19">
            <v>1.3141062914292359E-2</v>
          </cell>
          <cell r="K19">
            <v>1.3674687260022932E-2</v>
          </cell>
        </row>
        <row r="20">
          <cell r="C20" t="str">
            <v>DLQ 180+</v>
          </cell>
          <cell r="G20">
            <v>23</v>
          </cell>
          <cell r="H20">
            <v>813371.66</v>
          </cell>
          <cell r="J20">
            <v>2.6747296197232235E-3</v>
          </cell>
          <cell r="K20">
            <v>2.5134177530311609E-3</v>
          </cell>
        </row>
        <row r="21">
          <cell r="C21" t="str">
            <v>Bankruptcy</v>
          </cell>
          <cell r="G21">
            <v>210</v>
          </cell>
          <cell r="H21">
            <v>9723877.9700000007</v>
          </cell>
          <cell r="J21">
            <v>2.442144435399465E-2</v>
          </cell>
          <cell r="K21">
            <v>3.0047970343725285E-2</v>
          </cell>
        </row>
        <row r="22">
          <cell r="C22" t="str">
            <v>Foreclosure</v>
          </cell>
          <cell r="G22">
            <v>1</v>
          </cell>
          <cell r="H22">
            <v>64055.21</v>
          </cell>
          <cell r="J22">
            <v>1.1629259216187928E-4</v>
          </cell>
          <cell r="K22">
            <v>1.9793842090359915E-4</v>
          </cell>
        </row>
        <row r="23">
          <cell r="C23" t="str">
            <v>Total Active Portfolio</v>
          </cell>
          <cell r="G23">
            <v>8599</v>
          </cell>
          <cell r="H23">
            <v>323611806.68000001</v>
          </cell>
          <cell r="J23">
            <v>1</v>
          </cell>
          <cell r="K23">
            <v>1</v>
          </cell>
        </row>
      </sheetData>
      <sheetData sheetId="7">
        <row r="8">
          <cell r="C8" t="str">
            <v>Current (0 - 29)</v>
          </cell>
          <cell r="G8">
            <v>21421</v>
          </cell>
          <cell r="H8">
            <v>3742993280.9299998</v>
          </cell>
          <cell r="J8">
            <v>0.88718161109960658</v>
          </cell>
          <cell r="K8">
            <v>0.87593203795492369</v>
          </cell>
        </row>
        <row r="9">
          <cell r="C9" t="str">
            <v>DLQ 30-59</v>
          </cell>
          <cell r="G9">
            <v>850</v>
          </cell>
          <cell r="H9">
            <v>146707153.47</v>
          </cell>
          <cell r="J9">
            <v>3.5203975978463448E-2</v>
          </cell>
          <cell r="K9">
            <v>3.433228068462197E-2</v>
          </cell>
        </row>
        <row r="10">
          <cell r="C10" t="str">
            <v>DLQ 60-179</v>
          </cell>
          <cell r="G10">
            <v>746</v>
          </cell>
          <cell r="H10">
            <v>140886790.81</v>
          </cell>
          <cell r="J10">
            <v>3.0896665976392627E-2</v>
          </cell>
          <cell r="K10">
            <v>3.297020446813894E-2</v>
          </cell>
        </row>
        <row r="11">
          <cell r="C11" t="str">
            <v>DLQ 180+</v>
          </cell>
          <cell r="G11">
            <v>104</v>
          </cell>
          <cell r="H11">
            <v>22379036.75</v>
          </cell>
          <cell r="J11">
            <v>4.3073100020708218E-3</v>
          </cell>
          <cell r="K11">
            <v>5.2371227508656148E-3</v>
          </cell>
        </row>
        <row r="12">
          <cell r="C12" t="str">
            <v>Bankruptcy</v>
          </cell>
          <cell r="G12">
            <v>156</v>
          </cell>
          <cell r="H12">
            <v>31451648.600000001</v>
          </cell>
          <cell r="J12">
            <v>6.4609650031062331E-3</v>
          </cell>
          <cell r="K12">
            <v>7.3602874992057315E-3</v>
          </cell>
        </row>
        <row r="13">
          <cell r="C13" t="str">
            <v>Foreclosure</v>
          </cell>
          <cell r="G13">
            <v>868</v>
          </cell>
          <cell r="H13">
            <v>188736990.44</v>
          </cell>
          <cell r="J13">
            <v>3.5949471940360321E-2</v>
          </cell>
          <cell r="K13">
            <v>4.4168066642244104E-2</v>
          </cell>
        </row>
        <row r="14">
          <cell r="C14" t="str">
            <v>Total Active Portfolio</v>
          </cell>
          <cell r="G14">
            <v>24145</v>
          </cell>
          <cell r="H14">
            <v>4273154900.9999995</v>
          </cell>
          <cell r="J14">
            <v>1</v>
          </cell>
          <cell r="K14">
            <v>1</v>
          </cell>
        </row>
        <row r="17">
          <cell r="C17" t="str">
            <v>Current (0 - 29)</v>
          </cell>
          <cell r="G17">
            <v>3293</v>
          </cell>
          <cell r="H17">
            <v>118162557.61999999</v>
          </cell>
          <cell r="J17">
            <v>0.93022598870056494</v>
          </cell>
          <cell r="K17">
            <v>0.92127559884845789</v>
          </cell>
        </row>
        <row r="18">
          <cell r="C18" t="str">
            <v>DLQ 30-59</v>
          </cell>
          <cell r="G18">
            <v>71</v>
          </cell>
          <cell r="H18">
            <v>2767691.47</v>
          </cell>
          <cell r="J18">
            <v>2.0056497175141241E-2</v>
          </cell>
          <cell r="K18">
            <v>2.1578803538189858E-2</v>
          </cell>
        </row>
        <row r="19">
          <cell r="C19" t="str">
            <v>DLQ 60-179</v>
          </cell>
          <cell r="G19">
            <v>112</v>
          </cell>
          <cell r="H19">
            <v>4707208.8599999994</v>
          </cell>
          <cell r="J19">
            <v>3.1638418079096044E-2</v>
          </cell>
          <cell r="K19">
            <v>3.6700599147045328E-2</v>
          </cell>
        </row>
        <row r="20">
          <cell r="C20" t="str">
            <v>DLQ 180+</v>
          </cell>
          <cell r="G20">
            <v>22</v>
          </cell>
          <cell r="H20">
            <v>961883.24</v>
          </cell>
          <cell r="J20">
            <v>6.2146892655367235E-3</v>
          </cell>
          <cell r="K20">
            <v>7.4994954053305384E-3</v>
          </cell>
        </row>
        <row r="21">
          <cell r="C21" t="str">
            <v>Bankruptcy</v>
          </cell>
          <cell r="G21">
            <v>39</v>
          </cell>
          <cell r="H21">
            <v>1401928.93</v>
          </cell>
          <cell r="J21">
            <v>1.1016949152542373E-2</v>
          </cell>
          <cell r="K21">
            <v>1.0930390646098541E-2</v>
          </cell>
        </row>
        <row r="22">
          <cell r="C22" t="str">
            <v>Foreclosure</v>
          </cell>
          <cell r="G22">
            <v>3</v>
          </cell>
          <cell r="H22">
            <v>258457.77</v>
          </cell>
          <cell r="J22">
            <v>8.4745762711864404E-4</v>
          </cell>
          <cell r="K22">
            <v>2.0151124148778984E-3</v>
          </cell>
        </row>
        <row r="23">
          <cell r="C23" t="str">
            <v>Total Active Portfolio</v>
          </cell>
          <cell r="G23">
            <v>3540</v>
          </cell>
          <cell r="H23">
            <v>128259727.88999999</v>
          </cell>
          <cell r="J23">
            <v>1</v>
          </cell>
          <cell r="K23">
            <v>1.0000000000000002</v>
          </cell>
        </row>
      </sheetData>
      <sheetData sheetId="8">
        <row r="8">
          <cell r="C8" t="str">
            <v>Current (0 - 29)</v>
          </cell>
          <cell r="G8">
            <v>8160</v>
          </cell>
          <cell r="H8">
            <v>1322089161.6600001</v>
          </cell>
          <cell r="J8">
            <v>0.88859849722312967</v>
          </cell>
          <cell r="K8">
            <v>0.88383914888416615</v>
          </cell>
        </row>
        <row r="9">
          <cell r="C9" t="str">
            <v>DLQ 30-59</v>
          </cell>
          <cell r="G9">
            <v>313</v>
          </cell>
          <cell r="H9">
            <v>50421525.829999998</v>
          </cell>
          <cell r="J9">
            <v>3.4084721768485246E-2</v>
          </cell>
          <cell r="K9">
            <v>3.3707649807123069E-2</v>
          </cell>
        </row>
        <row r="10">
          <cell r="C10" t="str">
            <v>DLQ 60-179</v>
          </cell>
          <cell r="G10">
            <v>303</v>
          </cell>
          <cell r="H10">
            <v>50965883.640000001</v>
          </cell>
          <cell r="J10">
            <v>3.2995753021888272E-2</v>
          </cell>
          <cell r="K10">
            <v>3.407156228551806E-2</v>
          </cell>
        </row>
        <row r="11">
          <cell r="C11" t="str">
            <v>DLQ 180+</v>
          </cell>
          <cell r="G11">
            <v>47</v>
          </cell>
          <cell r="H11">
            <v>8246280.8200000003</v>
          </cell>
          <cell r="J11">
            <v>5.1181531090057717E-3</v>
          </cell>
          <cell r="K11">
            <v>5.5127793440628544E-3</v>
          </cell>
        </row>
        <row r="12">
          <cell r="C12" t="str">
            <v>Bankruptcy</v>
          </cell>
          <cell r="G12">
            <v>128</v>
          </cell>
          <cell r="H12">
            <v>23632571.799999997</v>
          </cell>
          <cell r="J12">
            <v>1.3938799956441251E-2</v>
          </cell>
          <cell r="K12">
            <v>1.5798777231809367E-2</v>
          </cell>
        </row>
        <row r="13">
          <cell r="C13" t="str">
            <v>Foreclosure</v>
          </cell>
          <cell r="G13">
            <v>232</v>
          </cell>
          <cell r="H13">
            <v>40492732.929999992</v>
          </cell>
          <cell r="J13">
            <v>2.5264074921049765E-2</v>
          </cell>
          <cell r="K13">
            <v>2.7070082447320499E-2</v>
          </cell>
        </row>
        <row r="14">
          <cell r="C14" t="str">
            <v>Total Active Portfolio</v>
          </cell>
          <cell r="G14">
            <v>9183</v>
          </cell>
          <cell r="H14">
            <v>1495848156.6800001</v>
          </cell>
          <cell r="J14">
            <v>0.99999999999999989</v>
          </cell>
          <cell r="K14">
            <v>0.99999999999999989</v>
          </cell>
        </row>
        <row r="17">
          <cell r="C17" t="str">
            <v>Current (0 - 29)</v>
          </cell>
          <cell r="G17">
            <v>906</v>
          </cell>
          <cell r="H17">
            <v>27331624.009999998</v>
          </cell>
          <cell r="J17">
            <v>0.92543411644535245</v>
          </cell>
          <cell r="K17">
            <v>0.91484933704448124</v>
          </cell>
        </row>
        <row r="18">
          <cell r="C18" t="str">
            <v>DLQ 30-59</v>
          </cell>
          <cell r="G18">
            <v>22</v>
          </cell>
          <cell r="H18">
            <v>700619.2699999999</v>
          </cell>
          <cell r="J18">
            <v>2.247191011235955E-2</v>
          </cell>
          <cell r="K18">
            <v>2.3451261968391476E-2</v>
          </cell>
        </row>
        <row r="19">
          <cell r="C19" t="str">
            <v>DLQ 60-179</v>
          </cell>
          <cell r="G19">
            <v>31</v>
          </cell>
          <cell r="H19">
            <v>1114482.96</v>
          </cell>
          <cell r="J19">
            <v>3.1664964249233915E-2</v>
          </cell>
          <cell r="K19">
            <v>3.7304186415352755E-2</v>
          </cell>
        </row>
        <row r="20">
          <cell r="C20" t="str">
            <v>DLQ 180+</v>
          </cell>
          <cell r="G20">
            <v>4</v>
          </cell>
          <cell r="H20">
            <v>131623.26</v>
          </cell>
          <cell r="J20">
            <v>4.0858018386108275E-3</v>
          </cell>
          <cell r="K20">
            <v>4.4057188883681484E-3</v>
          </cell>
        </row>
        <row r="21">
          <cell r="C21" t="str">
            <v>Bankruptcy</v>
          </cell>
          <cell r="G21">
            <v>15</v>
          </cell>
          <cell r="H21">
            <v>527764.98999999987</v>
          </cell>
          <cell r="J21">
            <v>1.5321756894790603E-2</v>
          </cell>
          <cell r="K21">
            <v>1.766545050671459E-2</v>
          </cell>
        </row>
        <row r="22">
          <cell r="C22" t="str">
            <v>Foreclosure</v>
          </cell>
          <cell r="G22">
            <v>1</v>
          </cell>
          <cell r="H22">
            <v>69432.12</v>
          </cell>
          <cell r="J22">
            <v>1.0214504596527069E-3</v>
          </cell>
          <cell r="K22">
            <v>2.3240451766917479E-3</v>
          </cell>
        </row>
        <row r="23">
          <cell r="C23" t="str">
            <v>Total Active Portfolio</v>
          </cell>
          <cell r="G23">
            <v>979</v>
          </cell>
          <cell r="H23">
            <v>29875546.609999999</v>
          </cell>
          <cell r="J23">
            <v>1</v>
          </cell>
          <cell r="K23">
            <v>0.99999999999999989</v>
          </cell>
        </row>
      </sheetData>
      <sheetData sheetId="9">
        <row r="8">
          <cell r="C8" t="str">
            <v>Current (0 - 29)</v>
          </cell>
          <cell r="G8">
            <v>3135</v>
          </cell>
          <cell r="H8">
            <v>868359114.12</v>
          </cell>
          <cell r="J8">
            <v>0.895202741290691</v>
          </cell>
          <cell r="K8">
            <v>0.89349464295145908</v>
          </cell>
        </row>
        <row r="9">
          <cell r="C9" t="str">
            <v>DLQ 30-59</v>
          </cell>
          <cell r="G9">
            <v>95</v>
          </cell>
          <cell r="H9">
            <v>22244467.870000001</v>
          </cell>
          <cell r="J9">
            <v>2.7127355796687607E-2</v>
          </cell>
          <cell r="K9">
            <v>2.2888356388465626E-2</v>
          </cell>
        </row>
        <row r="10">
          <cell r="C10" t="str">
            <v>DLQ 60-179</v>
          </cell>
          <cell r="G10">
            <v>98</v>
          </cell>
          <cell r="H10">
            <v>25232574.73</v>
          </cell>
          <cell r="J10">
            <v>2.7984009137635636E-2</v>
          </cell>
          <cell r="K10">
            <v>2.5962957009986312E-2</v>
          </cell>
        </row>
        <row r="11">
          <cell r="C11" t="str">
            <v>DLQ 180+</v>
          </cell>
          <cell r="G11">
            <v>90</v>
          </cell>
          <cell r="H11">
            <v>29870474.789999999</v>
          </cell>
          <cell r="J11">
            <v>2.5699600228440891E-2</v>
          </cell>
          <cell r="K11">
            <v>3.073510575671046E-2</v>
          </cell>
        </row>
        <row r="12">
          <cell r="C12" t="str">
            <v>Bankruptcy</v>
          </cell>
          <cell r="G12">
            <v>17</v>
          </cell>
          <cell r="H12">
            <v>5008414.37</v>
          </cell>
          <cell r="J12">
            <v>4.8543689320388345E-3</v>
          </cell>
          <cell r="K12">
            <v>5.1533879664648749E-3</v>
          </cell>
        </row>
        <row r="13">
          <cell r="C13" t="str">
            <v>Foreclosure</v>
          </cell>
          <cell r="G13">
            <v>67</v>
          </cell>
          <cell r="H13">
            <v>21153247.870000001</v>
          </cell>
          <cell r="J13">
            <v>1.9131924614505996E-2</v>
          </cell>
          <cell r="K13">
            <v>2.1765549926913645E-2</v>
          </cell>
        </row>
        <row r="14">
          <cell r="C14" t="str">
            <v>Total Active Portfolio</v>
          </cell>
          <cell r="G14">
            <v>3502</v>
          </cell>
          <cell r="H14">
            <v>971868293.75</v>
          </cell>
          <cell r="J14">
            <v>0.99999999999999989</v>
          </cell>
          <cell r="K14">
            <v>1</v>
          </cell>
        </row>
        <row r="17">
          <cell r="C17" t="str">
            <v>Current (0 - 29)</v>
          </cell>
          <cell r="G17">
            <v>506</v>
          </cell>
          <cell r="H17">
            <v>24364979.379999999</v>
          </cell>
          <cell r="J17">
            <v>0.96564885496183206</v>
          </cell>
          <cell r="K17">
            <v>0.96868847256303092</v>
          </cell>
        </row>
        <row r="18">
          <cell r="C18" t="str">
            <v>DLQ 30-59</v>
          </cell>
          <cell r="G18">
            <v>5</v>
          </cell>
          <cell r="H18">
            <v>95962.43</v>
          </cell>
          <cell r="J18">
            <v>9.5419847328244278E-3</v>
          </cell>
          <cell r="K18">
            <v>3.8152176650902946E-3</v>
          </cell>
        </row>
        <row r="19">
          <cell r="C19" t="str">
            <v>DLQ 60-179</v>
          </cell>
          <cell r="G19">
            <v>10</v>
          </cell>
          <cell r="H19">
            <v>575208.72</v>
          </cell>
          <cell r="J19">
            <v>1.9083969465648856E-2</v>
          </cell>
          <cell r="K19">
            <v>2.286880886257233E-2</v>
          </cell>
        </row>
        <row r="20">
          <cell r="C20" t="str">
            <v>DLQ 180+</v>
          </cell>
          <cell r="G20">
            <v>1</v>
          </cell>
          <cell r="H20">
            <v>50999.63</v>
          </cell>
          <cell r="J20">
            <v>1.9083969465648854E-3</v>
          </cell>
          <cell r="K20">
            <v>2.0276131949667066E-3</v>
          </cell>
        </row>
        <row r="21">
          <cell r="C21" t="str">
            <v>Bankruptcy</v>
          </cell>
          <cell r="G21">
            <v>2</v>
          </cell>
          <cell r="H21">
            <v>65393.79</v>
          </cell>
          <cell r="J21">
            <v>3.8167938931297708E-3</v>
          </cell>
          <cell r="K21">
            <v>2.5998877143399253E-3</v>
          </cell>
        </row>
        <row r="22">
          <cell r="C22" t="str">
            <v>Foreclosure</v>
          </cell>
          <cell r="G22">
            <v>0</v>
          </cell>
          <cell r="H22">
            <v>0</v>
          </cell>
          <cell r="J22">
            <v>0</v>
          </cell>
          <cell r="K22">
            <v>0</v>
          </cell>
        </row>
        <row r="23">
          <cell r="C23" t="str">
            <v>Total Active Portfolio</v>
          </cell>
          <cell r="G23">
            <v>524</v>
          </cell>
          <cell r="H23">
            <v>25152543.949999996</v>
          </cell>
          <cell r="J23">
            <v>0.99999999999999989</v>
          </cell>
          <cell r="K23">
            <v>1.0000000000000002</v>
          </cell>
        </row>
      </sheetData>
      <sheetData sheetId="10">
        <row r="8">
          <cell r="C8" t="str">
            <v>Current (0 - 29)</v>
          </cell>
          <cell r="G8">
            <v>93307</v>
          </cell>
          <cell r="H8">
            <v>13325943935.74</v>
          </cell>
          <cell r="J8">
            <v>0.80263395583693908</v>
          </cell>
          <cell r="K8">
            <v>0.7628128989109898</v>
          </cell>
        </row>
        <row r="9">
          <cell r="C9" t="str">
            <v>DLQ 30-59</v>
          </cell>
          <cell r="G9">
            <v>3674</v>
          </cell>
          <cell r="H9">
            <v>517202671.38</v>
          </cell>
          <cell r="J9">
            <v>3.1604029212651936E-2</v>
          </cell>
          <cell r="K9">
            <v>2.9606073009339682E-2</v>
          </cell>
        </row>
        <row r="10">
          <cell r="C10" t="str">
            <v>DLQ 60-179</v>
          </cell>
          <cell r="G10">
            <v>3220</v>
          </cell>
          <cell r="H10">
            <v>497012884.19</v>
          </cell>
          <cell r="J10">
            <v>2.7698686462912146E-2</v>
          </cell>
          <cell r="K10">
            <v>2.8450355247876306E-2</v>
          </cell>
        </row>
        <row r="11">
          <cell r="C11" t="str">
            <v>DLQ 180+</v>
          </cell>
          <cell r="G11">
            <v>805</v>
          </cell>
          <cell r="H11">
            <v>142798834.38999999</v>
          </cell>
          <cell r="J11">
            <v>6.9246716157280366E-3</v>
          </cell>
          <cell r="K11">
            <v>8.174189636953275E-3</v>
          </cell>
        </row>
        <row r="12">
          <cell r="C12" t="str">
            <v>Bankruptcy</v>
          </cell>
          <cell r="G12">
            <v>1759</v>
          </cell>
          <cell r="H12">
            <v>303589466.24000001</v>
          </cell>
          <cell r="J12">
            <v>1.5131052636106356E-2</v>
          </cell>
          <cell r="K12">
            <v>1.7378278187129004E-2</v>
          </cell>
        </row>
        <row r="13">
          <cell r="C13" t="str">
            <v>Foreclosure</v>
          </cell>
          <cell r="G13">
            <v>13486</v>
          </cell>
          <cell r="H13">
            <v>2682931230.7200003</v>
          </cell>
          <cell r="J13">
            <v>0.11600760423566249</v>
          </cell>
          <cell r="K13">
            <v>0.15357820500771191</v>
          </cell>
        </row>
        <row r="14">
          <cell r="C14" t="str">
            <v>Total Active Portfolio</v>
          </cell>
          <cell r="G14">
            <v>116251</v>
          </cell>
          <cell r="H14">
            <v>17469479022.66</v>
          </cell>
          <cell r="J14">
            <v>1.0000000000000002</v>
          </cell>
          <cell r="K14">
            <v>1</v>
          </cell>
        </row>
        <row r="17">
          <cell r="C17" t="str">
            <v>Current (0 - 29)</v>
          </cell>
          <cell r="G17">
            <v>11927</v>
          </cell>
          <cell r="H17">
            <v>417734489.81999999</v>
          </cell>
          <cell r="J17">
            <v>0.93165130448367439</v>
          </cell>
          <cell r="K17">
            <v>0.91813028228188653</v>
          </cell>
        </row>
        <row r="18">
          <cell r="C18" t="str">
            <v>DLQ 30-59</v>
          </cell>
          <cell r="G18">
            <v>223</v>
          </cell>
          <cell r="H18">
            <v>8486890.5700000003</v>
          </cell>
          <cell r="J18">
            <v>1.7419153257303546E-2</v>
          </cell>
          <cell r="K18">
            <v>1.8653167082486179E-2</v>
          </cell>
        </row>
        <row r="19">
          <cell r="C19" t="str">
            <v>DLQ 60-179</v>
          </cell>
          <cell r="G19">
            <v>349</v>
          </cell>
          <cell r="H19">
            <v>12612351.059999999</v>
          </cell>
          <cell r="J19">
            <v>2.7261365411654429E-2</v>
          </cell>
          <cell r="K19">
            <v>2.7720434201987314E-2</v>
          </cell>
        </row>
        <row r="20">
          <cell r="C20" t="str">
            <v>DLQ 180+</v>
          </cell>
          <cell r="G20">
            <v>95</v>
          </cell>
          <cell r="H20">
            <v>4028409.68</v>
          </cell>
          <cell r="J20">
            <v>7.420715513201062E-3</v>
          </cell>
          <cell r="K20">
            <v>8.8539610848010122E-3</v>
          </cell>
        </row>
        <row r="21">
          <cell r="C21" t="str">
            <v>Bankruptcy</v>
          </cell>
          <cell r="G21">
            <v>155</v>
          </cell>
          <cell r="H21">
            <v>5202752.3599999994</v>
          </cell>
          <cell r="J21">
            <v>1.2107483205749102E-2</v>
          </cell>
          <cell r="K21">
            <v>1.1435025379369215E-2</v>
          </cell>
        </row>
        <row r="22">
          <cell r="C22" t="str">
            <v>Foreclosure</v>
          </cell>
          <cell r="G22">
            <v>53</v>
          </cell>
          <cell r="H22">
            <v>6918999.1900000004</v>
          </cell>
          <cell r="J22">
            <v>4.1399781284174346E-3</v>
          </cell>
          <cell r="K22">
            <v>1.5207129969469671E-2</v>
          </cell>
        </row>
        <row r="23">
          <cell r="C23" t="str">
            <v>Total Active Portfolio</v>
          </cell>
          <cell r="G23">
            <v>12802</v>
          </cell>
          <cell r="H23">
            <v>454983892.68000001</v>
          </cell>
          <cell r="J23">
            <v>1</v>
          </cell>
          <cell r="K23">
            <v>1</v>
          </cell>
        </row>
      </sheetData>
      <sheetData sheetId="11">
        <row r="8">
          <cell r="C8" t="str">
            <v>Current (0 - 29)</v>
          </cell>
          <cell r="G8">
            <v>47994</v>
          </cell>
          <cell r="H8">
            <v>6459552811.1899996</v>
          </cell>
          <cell r="J8">
            <v>0.86656796186624296</v>
          </cell>
          <cell r="K8">
            <v>0.87219745333922882</v>
          </cell>
        </row>
        <row r="9">
          <cell r="C9" t="str">
            <v>DLQ 30-59</v>
          </cell>
          <cell r="G9">
            <v>2574</v>
          </cell>
          <cell r="H9">
            <v>305721685.97000003</v>
          </cell>
          <cell r="J9">
            <v>4.6475516394626604E-2</v>
          </cell>
          <cell r="K9">
            <v>4.1279897189119258E-2</v>
          </cell>
        </row>
        <row r="10">
          <cell r="C10" t="str">
            <v>DLQ 60-179</v>
          </cell>
          <cell r="G10">
            <v>2042</v>
          </cell>
          <cell r="H10">
            <v>267298456.38</v>
          </cell>
          <cell r="J10">
            <v>3.6869854109490105E-2</v>
          </cell>
          <cell r="K10">
            <v>3.6091822414126791E-2</v>
          </cell>
        </row>
        <row r="11">
          <cell r="C11" t="str">
            <v>DLQ 180+</v>
          </cell>
          <cell r="G11">
            <v>507</v>
          </cell>
          <cell r="H11">
            <v>76421928.930000007</v>
          </cell>
          <cell r="J11">
            <v>9.1542683807597867E-3</v>
          </cell>
          <cell r="K11">
            <v>1.0318827593846723E-2</v>
          </cell>
        </row>
        <row r="12">
          <cell r="C12" t="str">
            <v>Bankruptcy</v>
          </cell>
          <cell r="G12">
            <v>1575</v>
          </cell>
          <cell r="H12">
            <v>191144537.69999999</v>
          </cell>
          <cell r="J12">
            <v>2.8437815975733062E-2</v>
          </cell>
          <cell r="K12">
            <v>2.5809182752223877E-2</v>
          </cell>
        </row>
        <row r="13">
          <cell r="C13" t="str">
            <v>Foreclosure</v>
          </cell>
          <cell r="G13">
            <v>692</v>
          </cell>
          <cell r="H13">
            <v>105927619.42</v>
          </cell>
          <cell r="J13">
            <v>1.2494583273147479E-2</v>
          </cell>
          <cell r="K13">
            <v>1.4302816711454471E-2</v>
          </cell>
        </row>
        <row r="14">
          <cell r="C14" t="str">
            <v>Total Active Portfolio</v>
          </cell>
          <cell r="G14">
            <v>55384</v>
          </cell>
          <cell r="H14">
            <v>7406067039.5900002</v>
          </cell>
          <cell r="J14">
            <v>1</v>
          </cell>
          <cell r="K14">
            <v>1</v>
          </cell>
        </row>
        <row r="17">
          <cell r="C17" t="str">
            <v>Current (0 - 29)</v>
          </cell>
          <cell r="G17">
            <v>9136</v>
          </cell>
          <cell r="H17">
            <v>251766218.54999998</v>
          </cell>
          <cell r="J17">
            <v>0.91607339817507272</v>
          </cell>
          <cell r="K17">
            <v>0.91330858547863714</v>
          </cell>
        </row>
        <row r="18">
          <cell r="C18" t="str">
            <v>DLQ 30-59</v>
          </cell>
          <cell r="G18">
            <v>224</v>
          </cell>
          <cell r="H18">
            <v>6195525.1999999993</v>
          </cell>
          <cell r="J18">
            <v>2.246064373809285E-2</v>
          </cell>
          <cell r="K18">
            <v>2.2474922923726177E-2</v>
          </cell>
        </row>
        <row r="19">
          <cell r="C19" t="str">
            <v>DLQ 60-179</v>
          </cell>
          <cell r="G19">
            <v>246</v>
          </cell>
          <cell r="H19">
            <v>6802949.1700000009</v>
          </cell>
          <cell r="J19">
            <v>2.4666599819512684E-2</v>
          </cell>
          <cell r="K19">
            <v>2.4678417618215324E-2</v>
          </cell>
        </row>
        <row r="20">
          <cell r="C20" t="str">
            <v>DLQ 180+</v>
          </cell>
          <cell r="G20">
            <v>65</v>
          </cell>
          <cell r="H20">
            <v>2117619.58</v>
          </cell>
          <cell r="J20">
            <v>6.5175975132858721E-3</v>
          </cell>
          <cell r="K20">
            <v>7.6818889934098583E-3</v>
          </cell>
        </row>
        <row r="21">
          <cell r="C21" t="str">
            <v>Bankruptcy</v>
          </cell>
          <cell r="G21">
            <v>300</v>
          </cell>
          <cell r="H21">
            <v>8705572.1799999997</v>
          </cell>
          <cell r="J21">
            <v>3.0081219292088641E-2</v>
          </cell>
          <cell r="K21">
            <v>3.1580383815150152E-2</v>
          </cell>
        </row>
        <row r="22">
          <cell r="C22" t="str">
            <v>Foreclosure</v>
          </cell>
          <cell r="G22">
            <v>2</v>
          </cell>
          <cell r="H22">
            <v>76028.429999999993</v>
          </cell>
          <cell r="J22">
            <v>2.0054146194725759E-4</v>
          </cell>
          <cell r="K22">
            <v>2.7580117086149709E-4</v>
          </cell>
        </row>
        <row r="23">
          <cell r="C23" t="str">
            <v>Total Active Portfolio</v>
          </cell>
          <cell r="G23">
            <v>9973</v>
          </cell>
          <cell r="H23">
            <v>275663913.10999995</v>
          </cell>
          <cell r="J23">
            <v>1</v>
          </cell>
          <cell r="K23">
            <v>1.0000000000000002</v>
          </cell>
        </row>
      </sheetData>
      <sheetData sheetId="12">
        <row r="8">
          <cell r="C8" t="str">
            <v>Current (0 - 29)</v>
          </cell>
          <cell r="G8">
            <v>5873</v>
          </cell>
          <cell r="H8">
            <v>1546473567.77</v>
          </cell>
          <cell r="J8">
            <v>0.90688696726374307</v>
          </cell>
          <cell r="K8">
            <v>0.88280430755463124</v>
          </cell>
        </row>
        <row r="9">
          <cell r="C9" t="str">
            <v>DLQ 30-59</v>
          </cell>
          <cell r="G9">
            <v>115</v>
          </cell>
          <cell r="H9">
            <v>36166731.439999998</v>
          </cell>
          <cell r="J9">
            <v>1.7757875231624459E-2</v>
          </cell>
          <cell r="K9">
            <v>2.0645775634848769E-2</v>
          </cell>
        </row>
        <row r="10">
          <cell r="C10" t="str">
            <v>DLQ 60-179</v>
          </cell>
          <cell r="G10">
            <v>99</v>
          </cell>
          <cell r="H10">
            <v>30122622.859999999</v>
          </cell>
          <cell r="J10">
            <v>1.5287214329833231E-2</v>
          </cell>
          <cell r="K10">
            <v>1.7195496754592168E-2</v>
          </cell>
        </row>
        <row r="11">
          <cell r="C11" t="str">
            <v>DLQ 180+</v>
          </cell>
          <cell r="G11">
            <v>45</v>
          </cell>
          <cell r="H11">
            <v>17698257.940000001</v>
          </cell>
          <cell r="J11">
            <v>6.9487337862878321E-3</v>
          </cell>
          <cell r="K11">
            <v>1.0103049073237478E-2</v>
          </cell>
        </row>
        <row r="12">
          <cell r="C12" t="str">
            <v>Bankruptcy</v>
          </cell>
          <cell r="G12">
            <v>55</v>
          </cell>
          <cell r="H12">
            <v>22928814.259999998</v>
          </cell>
          <cell r="J12">
            <v>8.4928968499073509E-3</v>
          </cell>
          <cell r="K12">
            <v>1.3088911713529204E-2</v>
          </cell>
        </row>
        <row r="13">
          <cell r="C13" t="str">
            <v>Foreclosure</v>
          </cell>
          <cell r="G13">
            <v>289</v>
          </cell>
          <cell r="H13">
            <v>98383931.769999996</v>
          </cell>
          <cell r="J13">
            <v>4.4626312538604079E-2</v>
          </cell>
          <cell r="K13">
            <v>5.6162459269161143E-2</v>
          </cell>
        </row>
        <row r="14">
          <cell r="C14" t="str">
            <v>Total Active Portfolio</v>
          </cell>
          <cell r="G14">
            <v>6476</v>
          </cell>
          <cell r="H14">
            <v>1751773926.04</v>
          </cell>
          <cell r="J14">
            <v>1</v>
          </cell>
          <cell r="K14">
            <v>1</v>
          </cell>
        </row>
        <row r="17">
          <cell r="C17" t="str">
            <v>Current (0 - 29)</v>
          </cell>
          <cell r="G17">
            <v>1202</v>
          </cell>
          <cell r="H17">
            <v>112989500.5</v>
          </cell>
          <cell r="J17">
            <v>0.96006389776357826</v>
          </cell>
          <cell r="K17">
            <v>0.95418288195319467</v>
          </cell>
        </row>
        <row r="18">
          <cell r="C18" t="str">
            <v>DLQ 30-59</v>
          </cell>
          <cell r="G18">
            <v>11</v>
          </cell>
          <cell r="H18">
            <v>909736.89</v>
          </cell>
          <cell r="J18">
            <v>8.7859424920127792E-3</v>
          </cell>
          <cell r="K18">
            <v>7.6826197450030895E-3</v>
          </cell>
        </row>
        <row r="19">
          <cell r="C19" t="str">
            <v>DLQ 60-179</v>
          </cell>
          <cell r="G19">
            <v>19</v>
          </cell>
          <cell r="H19">
            <v>1772365.05</v>
          </cell>
          <cell r="J19">
            <v>1.5175718849840255E-2</v>
          </cell>
          <cell r="K19">
            <v>1.4967411872770585E-2</v>
          </cell>
        </row>
        <row r="20">
          <cell r="C20" t="str">
            <v>DLQ 180+</v>
          </cell>
          <cell r="G20">
            <v>4</v>
          </cell>
          <cell r="H20">
            <v>358005.21</v>
          </cell>
          <cell r="J20">
            <v>3.1948881789137379E-3</v>
          </cell>
          <cell r="K20">
            <v>3.0233113830966858E-3</v>
          </cell>
        </row>
        <row r="21">
          <cell r="C21" t="str">
            <v>Bankruptcy</v>
          </cell>
          <cell r="G21">
            <v>15</v>
          </cell>
          <cell r="H21">
            <v>2291568.9900000002</v>
          </cell>
          <cell r="J21">
            <v>1.1980830670926517E-2</v>
          </cell>
          <cell r="K21">
            <v>1.9352027342334977E-2</v>
          </cell>
        </row>
        <row r="22">
          <cell r="C22" t="str">
            <v>Foreclosure</v>
          </cell>
          <cell r="G22">
            <v>1</v>
          </cell>
          <cell r="H22">
            <v>93754.75</v>
          </cell>
          <cell r="J22">
            <v>7.9872204472843447E-4</v>
          </cell>
          <cell r="K22">
            <v>7.9174770360013473E-4</v>
          </cell>
        </row>
        <row r="23">
          <cell r="C23" t="str">
            <v>Total Active Portfolio</v>
          </cell>
          <cell r="G23">
            <v>1252</v>
          </cell>
          <cell r="H23">
            <v>118414931.38999999</v>
          </cell>
          <cell r="J23">
            <v>1</v>
          </cell>
          <cell r="K23">
            <v>1.0000000000000002</v>
          </cell>
        </row>
      </sheetData>
      <sheetData sheetId="13">
        <row r="8">
          <cell r="C8" t="str">
            <v>Current (0 - 29)</v>
          </cell>
          <cell r="G8">
            <v>9379</v>
          </cell>
          <cell r="H8">
            <v>1295086538.3299999</v>
          </cell>
          <cell r="J8">
            <v>0.91529228066751245</v>
          </cell>
          <cell r="K8">
            <v>0.90689251957176376</v>
          </cell>
        </row>
        <row r="9">
          <cell r="C9" t="str">
            <v>DLQ 30-59</v>
          </cell>
          <cell r="G9">
            <v>285</v>
          </cell>
          <cell r="H9">
            <v>39634741.359999999</v>
          </cell>
          <cell r="J9">
            <v>2.7813018444422757E-2</v>
          </cell>
          <cell r="K9">
            <v>2.7754477705324292E-2</v>
          </cell>
        </row>
        <row r="10">
          <cell r="C10" t="str">
            <v>DLQ 60-179</v>
          </cell>
          <cell r="G10">
            <v>167</v>
          </cell>
          <cell r="H10">
            <v>23713108.550000001</v>
          </cell>
          <cell r="J10">
            <v>1.6297452913047721E-2</v>
          </cell>
          <cell r="K10">
            <v>1.6605253875558779E-2</v>
          </cell>
        </row>
        <row r="11">
          <cell r="C11" t="str">
            <v>DLQ 180+</v>
          </cell>
          <cell r="G11">
            <v>40</v>
          </cell>
          <cell r="H11">
            <v>8788544.2100000009</v>
          </cell>
          <cell r="J11">
            <v>3.9035815360593342E-3</v>
          </cell>
          <cell r="K11">
            <v>6.1542335327277103E-3</v>
          </cell>
        </row>
        <row r="12">
          <cell r="C12" t="str">
            <v>Bankruptcy</v>
          </cell>
          <cell r="G12">
            <v>104</v>
          </cell>
          <cell r="H12">
            <v>14289676.73</v>
          </cell>
          <cell r="J12">
            <v>1.0149311993754269E-2</v>
          </cell>
          <cell r="K12">
            <v>1.0006436288223992E-2</v>
          </cell>
        </row>
        <row r="13">
          <cell r="C13" t="str">
            <v>Foreclosure</v>
          </cell>
          <cell r="G13">
            <v>272</v>
          </cell>
          <cell r="H13">
            <v>46535930.619999997</v>
          </cell>
          <cell r="J13">
            <v>2.6544354445203474E-2</v>
          </cell>
          <cell r="K13">
            <v>3.2587079026401594E-2</v>
          </cell>
        </row>
        <row r="14">
          <cell r="C14" t="str">
            <v>Total Active Portfolio</v>
          </cell>
          <cell r="G14">
            <v>10247</v>
          </cell>
          <cell r="H14">
            <v>1428048539.7999997</v>
          </cell>
          <cell r="J14">
            <v>0.99999999999999989</v>
          </cell>
          <cell r="K14">
            <v>1</v>
          </cell>
        </row>
        <row r="17">
          <cell r="C17" t="str">
            <v>Current (0 - 29)</v>
          </cell>
          <cell r="G17">
            <v>1395</v>
          </cell>
          <cell r="H17">
            <v>71814570.140000001</v>
          </cell>
          <cell r="J17">
            <v>0.94384303112313939</v>
          </cell>
          <cell r="K17">
            <v>0.9459487982149779</v>
          </cell>
        </row>
        <row r="18">
          <cell r="C18" t="str">
            <v>DLQ 30-59</v>
          </cell>
          <cell r="G18">
            <v>20</v>
          </cell>
          <cell r="H18">
            <v>610409.87</v>
          </cell>
          <cell r="J18">
            <v>1.3531799729364006E-2</v>
          </cell>
          <cell r="K18">
            <v>8.0403806890357709E-3</v>
          </cell>
        </row>
        <row r="19">
          <cell r="C19" t="str">
            <v>DLQ 60-179</v>
          </cell>
          <cell r="G19">
            <v>35</v>
          </cell>
          <cell r="H19">
            <v>1106028.28</v>
          </cell>
          <cell r="J19">
            <v>2.3680649526387008E-2</v>
          </cell>
          <cell r="K19">
            <v>1.4568716629761325E-2</v>
          </cell>
        </row>
        <row r="20">
          <cell r="C20" t="str">
            <v>DLQ 180+</v>
          </cell>
          <cell r="G20">
            <v>8</v>
          </cell>
          <cell r="H20">
            <v>433000.16</v>
          </cell>
          <cell r="J20">
            <v>5.4127198917456026E-3</v>
          </cell>
          <cell r="K20">
            <v>5.7035220036881105E-3</v>
          </cell>
        </row>
        <row r="21">
          <cell r="C21" t="str">
            <v>Bankruptcy</v>
          </cell>
          <cell r="G21">
            <v>16</v>
          </cell>
          <cell r="H21">
            <v>551702.6</v>
          </cell>
          <cell r="J21">
            <v>1.0825439783491205E-2</v>
          </cell>
          <cell r="K21">
            <v>7.2670825770409413E-3</v>
          </cell>
        </row>
        <row r="22">
          <cell r="C22" t="str">
            <v>Foreclosure</v>
          </cell>
          <cell r="G22">
            <v>4</v>
          </cell>
          <cell r="H22">
            <v>1402319.9</v>
          </cell>
          <cell r="J22">
            <v>2.7063599458728013E-3</v>
          </cell>
          <cell r="K22">
            <v>1.8471499885495908E-2</v>
          </cell>
        </row>
        <row r="23">
          <cell r="C23" t="str">
            <v>Total Active Portfolio</v>
          </cell>
          <cell r="G23">
            <v>1478</v>
          </cell>
          <cell r="H23">
            <v>75918030.950000003</v>
          </cell>
          <cell r="J23">
            <v>1</v>
          </cell>
          <cell r="K23">
            <v>0.99999999999999989</v>
          </cell>
        </row>
      </sheetData>
      <sheetData sheetId="14">
        <row r="8">
          <cell r="C8" t="str">
            <v>Current (0 - 29)</v>
          </cell>
          <cell r="G8">
            <v>65054</v>
          </cell>
          <cell r="H8">
            <v>10824857097.559999</v>
          </cell>
          <cell r="J8">
            <v>0.88726132024004367</v>
          </cell>
          <cell r="K8">
            <v>0.88569326858093878</v>
          </cell>
        </row>
        <row r="9">
          <cell r="C9" t="str">
            <v>DLQ 30-59</v>
          </cell>
          <cell r="G9">
            <v>2084</v>
          </cell>
          <cell r="H9">
            <v>300022192.45999998</v>
          </cell>
          <cell r="J9">
            <v>2.8423349699945446E-2</v>
          </cell>
          <cell r="K9">
            <v>2.4547911708378469E-2</v>
          </cell>
        </row>
        <row r="10">
          <cell r="C10" t="str">
            <v>DLQ 60-179</v>
          </cell>
          <cell r="G10">
            <v>1924</v>
          </cell>
          <cell r="H10">
            <v>307148250.31999999</v>
          </cell>
          <cell r="J10">
            <v>2.6241134751773049E-2</v>
          </cell>
          <cell r="K10">
            <v>2.5130968040784275E-2</v>
          </cell>
        </row>
        <row r="11">
          <cell r="C11" t="str">
            <v>DLQ 180+</v>
          </cell>
          <cell r="G11">
            <v>266</v>
          </cell>
          <cell r="H11">
            <v>48312055.780000001</v>
          </cell>
          <cell r="J11">
            <v>3.6279323513366065E-3</v>
          </cell>
          <cell r="K11">
            <v>3.9529078499611729E-3</v>
          </cell>
        </row>
        <row r="12">
          <cell r="C12" t="str">
            <v>Bankruptcy</v>
          </cell>
          <cell r="G12">
            <v>1122</v>
          </cell>
          <cell r="H12">
            <v>173456180.39999998</v>
          </cell>
          <cell r="J12">
            <v>1.5302782324058919E-2</v>
          </cell>
          <cell r="K12">
            <v>1.4192240136700745E-2</v>
          </cell>
        </row>
        <row r="13">
          <cell r="C13" t="str">
            <v>Foreclosure</v>
          </cell>
          <cell r="G13">
            <v>2870</v>
          </cell>
          <cell r="H13">
            <v>568107089.36000001</v>
          </cell>
          <cell r="J13">
            <v>3.9143480632842335E-2</v>
          </cell>
          <cell r="K13">
            <v>4.6482703683236586E-2</v>
          </cell>
        </row>
        <row r="14">
          <cell r="C14" t="str">
            <v>Total Active Portfolio</v>
          </cell>
          <cell r="G14">
            <v>73320</v>
          </cell>
          <cell r="H14">
            <v>12221902865.879999</v>
          </cell>
          <cell r="J14">
            <v>1</v>
          </cell>
          <cell r="K14">
            <v>1</v>
          </cell>
        </row>
        <row r="17">
          <cell r="C17" t="str">
            <v>Current (0 - 29)</v>
          </cell>
          <cell r="G17">
            <v>7876</v>
          </cell>
          <cell r="H17">
            <v>279579631.83999997</v>
          </cell>
          <cell r="J17">
            <v>0.92268041237113407</v>
          </cell>
          <cell r="K17">
            <v>0.91424125064821471</v>
          </cell>
        </row>
        <row r="18">
          <cell r="C18" t="str">
            <v>DLQ 30-59</v>
          </cell>
          <cell r="G18">
            <v>161</v>
          </cell>
          <cell r="H18">
            <v>6288488.1500000004</v>
          </cell>
          <cell r="J18">
            <v>1.8861293345829429E-2</v>
          </cell>
          <cell r="K18">
            <v>2.056371286100224E-2</v>
          </cell>
        </row>
        <row r="19">
          <cell r="C19" t="str">
            <v>DLQ 60-179</v>
          </cell>
          <cell r="G19">
            <v>216</v>
          </cell>
          <cell r="H19">
            <v>8533787.8900000006</v>
          </cell>
          <cell r="J19">
            <v>2.5304592314901592E-2</v>
          </cell>
          <cell r="K19">
            <v>2.7905970338301132E-2</v>
          </cell>
        </row>
        <row r="20">
          <cell r="C20" t="str">
            <v>DLQ 180+</v>
          </cell>
          <cell r="G20">
            <v>50</v>
          </cell>
          <cell r="H20">
            <v>1719407.42</v>
          </cell>
          <cell r="J20">
            <v>5.857544517338332E-3</v>
          </cell>
          <cell r="K20">
            <v>5.6225597683533315E-3</v>
          </cell>
        </row>
        <row r="21">
          <cell r="C21" t="str">
            <v>Bankruptcy</v>
          </cell>
          <cell r="G21">
            <v>217</v>
          </cell>
          <cell r="H21">
            <v>8322077.4699999997</v>
          </cell>
          <cell r="J21">
            <v>2.542174320524836E-2</v>
          </cell>
          <cell r="K21">
            <v>2.7213665259128453E-2</v>
          </cell>
        </row>
        <row r="22">
          <cell r="C22" t="str">
            <v>Foreclosure</v>
          </cell>
          <cell r="G22">
            <v>16</v>
          </cell>
          <cell r="H22">
            <v>1361701.5</v>
          </cell>
          <cell r="J22">
            <v>1.8744142455482662E-3</v>
          </cell>
          <cell r="K22">
            <v>4.4528411250001378E-3</v>
          </cell>
        </row>
        <row r="23">
          <cell r="C23" t="str">
            <v>Total Active Portfolio</v>
          </cell>
          <cell r="G23">
            <v>8536</v>
          </cell>
          <cell r="H23">
            <v>305805094.26999998</v>
          </cell>
          <cell r="J23">
            <v>1</v>
          </cell>
          <cell r="K23">
            <v>1</v>
          </cell>
        </row>
      </sheetData>
      <sheetData sheetId="15">
        <row r="8">
          <cell r="C8" t="str">
            <v>Current (0 - 29)</v>
          </cell>
          <cell r="G8">
            <v>44508</v>
          </cell>
          <cell r="H8">
            <v>4787391676.7600002</v>
          </cell>
          <cell r="J8">
            <v>0.88966178939793716</v>
          </cell>
          <cell r="K8">
            <v>0.89522263245101408</v>
          </cell>
        </row>
        <row r="9">
          <cell r="C9" t="str">
            <v>DLQ 30-59</v>
          </cell>
          <cell r="G9">
            <v>1862</v>
          </cell>
          <cell r="H9">
            <v>178130116.19999999</v>
          </cell>
          <cell r="J9">
            <v>3.7219157271927719E-2</v>
          </cell>
          <cell r="K9">
            <v>3.330960203600724E-2</v>
          </cell>
        </row>
        <row r="10">
          <cell r="C10" t="str">
            <v>DLQ 60-179</v>
          </cell>
          <cell r="G10">
            <v>1368</v>
          </cell>
          <cell r="H10">
            <v>135949541.15000001</v>
          </cell>
          <cell r="J10">
            <v>2.7344686975293835E-2</v>
          </cell>
          <cell r="K10">
            <v>2.5422007290445425E-2</v>
          </cell>
        </row>
        <row r="11">
          <cell r="C11" t="str">
            <v>DLQ 180+</v>
          </cell>
          <cell r="G11">
            <v>158</v>
          </cell>
          <cell r="H11">
            <v>15470312.470000001</v>
          </cell>
          <cell r="J11">
            <v>3.1582313904213641E-3</v>
          </cell>
          <cell r="K11">
            <v>2.8928850591991039E-3</v>
          </cell>
        </row>
        <row r="12">
          <cell r="C12" t="str">
            <v>Bankruptcy</v>
          </cell>
          <cell r="G12">
            <v>1059</v>
          </cell>
          <cell r="H12">
            <v>111072491.78</v>
          </cell>
          <cell r="J12">
            <v>2.1168145838330536E-2</v>
          </cell>
          <cell r="K12">
            <v>2.0770100964765923E-2</v>
          </cell>
        </row>
        <row r="13">
          <cell r="C13" t="str">
            <v>Foreclosure</v>
          </cell>
          <cell r="G13">
            <v>1073</v>
          </cell>
          <cell r="H13">
            <v>119696591.04000001</v>
          </cell>
          <cell r="J13">
            <v>2.144798912608939E-2</v>
          </cell>
          <cell r="K13">
            <v>2.2382772198568355E-2</v>
          </cell>
        </row>
        <row r="14">
          <cell r="C14" t="str">
            <v>Total Active Portfolio</v>
          </cell>
          <cell r="G14">
            <v>50028</v>
          </cell>
          <cell r="H14">
            <v>5347710729.3999996</v>
          </cell>
          <cell r="J14">
            <v>0.99999999999999989</v>
          </cell>
          <cell r="K14">
            <v>1.0000000000000002</v>
          </cell>
        </row>
        <row r="17">
          <cell r="C17" t="str">
            <v>Current (0 - 29)</v>
          </cell>
          <cell r="G17">
            <v>6042</v>
          </cell>
          <cell r="H17">
            <v>160171928.12</v>
          </cell>
          <cell r="J17">
            <v>0.90775240384615385</v>
          </cell>
          <cell r="K17">
            <v>0.89291294911724561</v>
          </cell>
        </row>
        <row r="18">
          <cell r="C18" t="str">
            <v>DLQ 30-59</v>
          </cell>
          <cell r="G18">
            <v>160</v>
          </cell>
          <cell r="H18">
            <v>4825204.67</v>
          </cell>
          <cell r="J18">
            <v>2.403846153846154E-2</v>
          </cell>
          <cell r="K18">
            <v>2.6899143829723447E-2</v>
          </cell>
        </row>
        <row r="19">
          <cell r="C19" t="str">
            <v>DLQ 60-179</v>
          </cell>
          <cell r="G19">
            <v>135</v>
          </cell>
          <cell r="H19">
            <v>4013556.12</v>
          </cell>
          <cell r="J19">
            <v>2.0282451923076924E-2</v>
          </cell>
          <cell r="K19">
            <v>2.2374433982413181E-2</v>
          </cell>
        </row>
        <row r="20">
          <cell r="C20" t="str">
            <v>DLQ 180+</v>
          </cell>
          <cell r="G20">
            <v>33</v>
          </cell>
          <cell r="H20">
            <v>1138601.52</v>
          </cell>
          <cell r="J20">
            <v>4.957932692307692E-3</v>
          </cell>
          <cell r="K20">
            <v>6.3473796752380532E-3</v>
          </cell>
        </row>
        <row r="21">
          <cell r="C21" t="str">
            <v>Bankruptcy</v>
          </cell>
          <cell r="G21">
            <v>276</v>
          </cell>
          <cell r="H21">
            <v>8369733.6399999997</v>
          </cell>
          <cell r="J21">
            <v>4.1466346153846152E-2</v>
          </cell>
          <cell r="K21">
            <v>4.665888483417114E-2</v>
          </cell>
        </row>
        <row r="22">
          <cell r="C22" t="str">
            <v>Foreclosure</v>
          </cell>
          <cell r="G22">
            <v>10</v>
          </cell>
          <cell r="H22">
            <v>862323.55</v>
          </cell>
          <cell r="J22">
            <v>1.5024038461538462E-3</v>
          </cell>
          <cell r="K22">
            <v>4.8072085612086007E-3</v>
          </cell>
        </row>
        <row r="23">
          <cell r="C23" t="str">
            <v>Total Active Portfolio</v>
          </cell>
          <cell r="G23">
            <v>6656</v>
          </cell>
          <cell r="H23">
            <v>179381347.62</v>
          </cell>
          <cell r="J23">
            <v>1</v>
          </cell>
          <cell r="K23">
            <v>1</v>
          </cell>
        </row>
      </sheetData>
      <sheetData sheetId="16">
        <row r="8">
          <cell r="C8" t="str">
            <v>Current (0 - 29)</v>
          </cell>
          <cell r="G8">
            <v>8383</v>
          </cell>
          <cell r="H8">
            <v>896153296.75</v>
          </cell>
          <cell r="J8">
            <v>0.90188273265196339</v>
          </cell>
          <cell r="K8">
            <v>0.91128084910634133</v>
          </cell>
        </row>
        <row r="9">
          <cell r="C9" t="str">
            <v>DLQ 30-59</v>
          </cell>
          <cell r="G9">
            <v>337</v>
          </cell>
          <cell r="H9">
            <v>30650898.050000001</v>
          </cell>
          <cell r="J9">
            <v>3.6256051640667024E-2</v>
          </cell>
          <cell r="K9">
            <v>3.1168301787398298E-2</v>
          </cell>
        </row>
        <row r="10">
          <cell r="C10" t="str">
            <v>DLQ 60-179</v>
          </cell>
          <cell r="G10">
            <v>244</v>
          </cell>
          <cell r="H10">
            <v>22522583.960000001</v>
          </cell>
          <cell r="J10">
            <v>2.6250672404518557E-2</v>
          </cell>
          <cell r="K10">
            <v>2.2902777359154611E-2</v>
          </cell>
        </row>
        <row r="11">
          <cell r="C11" t="str">
            <v>DLQ 180+</v>
          </cell>
          <cell r="G11">
            <v>31</v>
          </cell>
          <cell r="H11">
            <v>3332614.76</v>
          </cell>
          <cell r="J11">
            <v>3.335126412049489E-3</v>
          </cell>
          <cell r="K11">
            <v>3.3888710996778752E-3</v>
          </cell>
        </row>
        <row r="12">
          <cell r="C12" t="str">
            <v>Bankruptcy</v>
          </cell>
          <cell r="G12">
            <v>73</v>
          </cell>
          <cell r="H12">
            <v>7828594.2200000007</v>
          </cell>
          <cell r="J12">
            <v>7.8536847767616998E-3</v>
          </cell>
          <cell r="K12">
            <v>7.9607451247270065E-3</v>
          </cell>
        </row>
        <row r="13">
          <cell r="C13" t="str">
            <v>Foreclosure</v>
          </cell>
          <cell r="G13">
            <v>227</v>
          </cell>
          <cell r="H13">
            <v>22911693.739999998</v>
          </cell>
          <cell r="J13">
            <v>2.4421732114039807E-2</v>
          </cell>
          <cell r="K13">
            <v>2.3298455522700885E-2</v>
          </cell>
        </row>
        <row r="14">
          <cell r="C14" t="str">
            <v>Total Active Portfolio</v>
          </cell>
          <cell r="G14">
            <v>9295</v>
          </cell>
          <cell r="H14">
            <v>983399681.48000002</v>
          </cell>
          <cell r="J14">
            <v>1</v>
          </cell>
          <cell r="K14">
            <v>1</v>
          </cell>
        </row>
        <row r="17">
          <cell r="C17" t="str">
            <v>Current (0 - 29)</v>
          </cell>
          <cell r="G17">
            <v>2000</v>
          </cell>
          <cell r="H17">
            <v>50948326.420000002</v>
          </cell>
          <cell r="J17">
            <v>0.92336103416435822</v>
          </cell>
          <cell r="K17">
            <v>0.91374307818563172</v>
          </cell>
        </row>
        <row r="18">
          <cell r="C18" t="str">
            <v>DLQ 30-59</v>
          </cell>
          <cell r="G18">
            <v>51</v>
          </cell>
          <cell r="H18">
            <v>1417870.93</v>
          </cell>
          <cell r="J18">
            <v>2.3545706371191136E-2</v>
          </cell>
          <cell r="K18">
            <v>2.5429093339944184E-2</v>
          </cell>
        </row>
        <row r="19">
          <cell r="C19" t="str">
            <v>DLQ 60-179</v>
          </cell>
          <cell r="G19">
            <v>48</v>
          </cell>
          <cell r="H19">
            <v>1355140.5099999998</v>
          </cell>
          <cell r="J19">
            <v>2.2160664819944598E-2</v>
          </cell>
          <cell r="K19">
            <v>2.4304041918349759E-2</v>
          </cell>
        </row>
        <row r="20">
          <cell r="C20" t="str">
            <v>DLQ 180+</v>
          </cell>
          <cell r="G20">
            <v>5</v>
          </cell>
          <cell r="H20">
            <v>201240.78</v>
          </cell>
          <cell r="J20">
            <v>2.3084025854108957E-3</v>
          </cell>
          <cell r="K20">
            <v>3.6091935239995171E-3</v>
          </cell>
        </row>
        <row r="21">
          <cell r="C21" t="str">
            <v>Bankruptcy</v>
          </cell>
          <cell r="G21">
            <v>60</v>
          </cell>
          <cell r="H21">
            <v>1737326.4700000002</v>
          </cell>
          <cell r="J21">
            <v>2.7700831024930747E-2</v>
          </cell>
          <cell r="K21">
            <v>3.1158433417903381E-2</v>
          </cell>
        </row>
        <row r="22">
          <cell r="C22" t="str">
            <v>Foreclosure</v>
          </cell>
          <cell r="G22">
            <v>2</v>
          </cell>
          <cell r="H22">
            <v>97919.64</v>
          </cell>
          <cell r="J22">
            <v>9.2336103416435823E-4</v>
          </cell>
          <cell r="K22">
            <v>1.7561596141714621E-3</v>
          </cell>
        </row>
        <row r="23">
          <cell r="C23" t="str">
            <v>Total Active Portfolio</v>
          </cell>
          <cell r="G23">
            <v>2166</v>
          </cell>
          <cell r="H23">
            <v>55757824.75</v>
          </cell>
          <cell r="J23">
            <v>0.99999999999999989</v>
          </cell>
          <cell r="K23">
            <v>0.99999999999999989</v>
          </cell>
        </row>
      </sheetData>
      <sheetData sheetId="17">
        <row r="8">
          <cell r="C8" t="str">
            <v>Current (0 - 29)</v>
          </cell>
          <cell r="G8">
            <v>11326</v>
          </cell>
          <cell r="H8">
            <v>1462124897.8499999</v>
          </cell>
          <cell r="J8">
            <v>0.90971887550200803</v>
          </cell>
          <cell r="K8">
            <v>0.92305507902238826</v>
          </cell>
        </row>
        <row r="9">
          <cell r="C9" t="str">
            <v>DLQ 30-59</v>
          </cell>
          <cell r="G9">
            <v>383</v>
          </cell>
          <cell r="H9">
            <v>38874048.990000002</v>
          </cell>
          <cell r="J9">
            <v>3.076305220883534E-2</v>
          </cell>
          <cell r="K9">
            <v>2.4541602714753773E-2</v>
          </cell>
        </row>
        <row r="10">
          <cell r="C10" t="str">
            <v>DLQ 60-179</v>
          </cell>
          <cell r="G10">
            <v>289</v>
          </cell>
          <cell r="H10">
            <v>30149737.819999997</v>
          </cell>
          <cell r="J10">
            <v>2.321285140562249E-2</v>
          </cell>
          <cell r="K10">
            <v>1.9033851804908845E-2</v>
          </cell>
        </row>
        <row r="11">
          <cell r="C11" t="str">
            <v>DLQ 180+</v>
          </cell>
          <cell r="G11">
            <v>55</v>
          </cell>
          <cell r="H11">
            <v>6265046.6100000003</v>
          </cell>
          <cell r="J11">
            <v>4.4176706827309233E-3</v>
          </cell>
          <cell r="K11">
            <v>3.9551909020742052E-3</v>
          </cell>
        </row>
        <row r="12">
          <cell r="C12" t="str">
            <v>Bankruptcy</v>
          </cell>
          <cell r="G12">
            <v>215</v>
          </cell>
          <cell r="H12">
            <v>24873443.25</v>
          </cell>
          <cell r="J12">
            <v>1.7269076305220885E-2</v>
          </cell>
          <cell r="K12">
            <v>1.5702870636050869E-2</v>
          </cell>
        </row>
        <row r="13">
          <cell r="C13" t="str">
            <v>Foreclosure</v>
          </cell>
          <cell r="G13">
            <v>182</v>
          </cell>
          <cell r="H13">
            <v>21718949.359999996</v>
          </cell>
          <cell r="J13">
            <v>1.4618473895582329E-2</v>
          </cell>
          <cell r="K13">
            <v>1.3711404919824267E-2</v>
          </cell>
        </row>
        <row r="14">
          <cell r="C14" t="str">
            <v>Total Active Portfolio</v>
          </cell>
          <cell r="G14">
            <v>12450</v>
          </cell>
          <cell r="H14">
            <v>1584006123.8799996</v>
          </cell>
          <cell r="J14">
            <v>1</v>
          </cell>
          <cell r="K14">
            <v>1.0000000000000002</v>
          </cell>
        </row>
        <row r="17">
          <cell r="C17" t="str">
            <v>Current (0 - 29)</v>
          </cell>
          <cell r="G17">
            <v>2401</v>
          </cell>
          <cell r="H17">
            <v>63491915.289999999</v>
          </cell>
          <cell r="J17">
            <v>0.91362252663622523</v>
          </cell>
          <cell r="K17">
            <v>0.9091471345892399</v>
          </cell>
        </row>
        <row r="18">
          <cell r="C18" t="str">
            <v>DLQ 30-59</v>
          </cell>
          <cell r="G18">
            <v>46</v>
          </cell>
          <cell r="H18">
            <v>1117664.74</v>
          </cell>
          <cell r="J18">
            <v>1.7503805175038051E-2</v>
          </cell>
          <cell r="K18">
            <v>1.6003954065037747E-2</v>
          </cell>
        </row>
        <row r="19">
          <cell r="C19" t="str">
            <v>DLQ 60-179</v>
          </cell>
          <cell r="G19">
            <v>47</v>
          </cell>
          <cell r="H19">
            <v>1294808.0499999998</v>
          </cell>
          <cell r="J19">
            <v>1.7884322678843226E-2</v>
          </cell>
          <cell r="K19">
            <v>1.8540486975764391E-2</v>
          </cell>
        </row>
        <row r="20">
          <cell r="C20" t="str">
            <v>DLQ 180+</v>
          </cell>
          <cell r="G20">
            <v>12</v>
          </cell>
          <cell r="H20">
            <v>315828.46999999997</v>
          </cell>
          <cell r="J20">
            <v>4.5662100456621002E-3</v>
          </cell>
          <cell r="K20">
            <v>4.5223796952842512E-3</v>
          </cell>
        </row>
        <row r="21">
          <cell r="C21" t="str">
            <v>Bankruptcy</v>
          </cell>
          <cell r="G21">
            <v>121</v>
          </cell>
          <cell r="H21">
            <v>3561285.37</v>
          </cell>
          <cell r="J21">
            <v>4.6042617960426177E-2</v>
          </cell>
          <cell r="K21">
            <v>5.0994404166289579E-2</v>
          </cell>
        </row>
        <row r="22">
          <cell r="C22" t="str">
            <v>Foreclosure</v>
          </cell>
          <cell r="G22">
            <v>1</v>
          </cell>
          <cell r="H22">
            <v>55285.63</v>
          </cell>
          <cell r="J22">
            <v>3.8051750380517502E-4</v>
          </cell>
          <cell r="K22">
            <v>7.9164050838418038E-4</v>
          </cell>
        </row>
        <row r="23">
          <cell r="C23" t="str">
            <v>Total Active Portfolio</v>
          </cell>
          <cell r="G23">
            <v>2628</v>
          </cell>
          <cell r="H23">
            <v>69836787.549999997</v>
          </cell>
          <cell r="J23">
            <v>0.99999999999999989</v>
          </cell>
          <cell r="K23">
            <v>1</v>
          </cell>
        </row>
      </sheetData>
      <sheetData sheetId="18">
        <row r="8">
          <cell r="C8" t="str">
            <v>Current (0 - 29)</v>
          </cell>
          <cell r="G8">
            <v>11653</v>
          </cell>
          <cell r="H8">
            <v>1327319875.48</v>
          </cell>
          <cell r="J8">
            <v>0.87656085452083643</v>
          </cell>
          <cell r="K8">
            <v>0.88430851073731176</v>
          </cell>
        </row>
        <row r="9">
          <cell r="C9" t="str">
            <v>DLQ 30-59</v>
          </cell>
          <cell r="G9">
            <v>515</v>
          </cell>
          <cell r="H9">
            <v>49795951.140000001</v>
          </cell>
          <cell r="J9">
            <v>3.8739280878591846E-2</v>
          </cell>
          <cell r="K9">
            <v>3.3175863789003328E-2</v>
          </cell>
        </row>
        <row r="10">
          <cell r="C10" t="str">
            <v>DLQ 60-179</v>
          </cell>
          <cell r="G10">
            <v>358</v>
          </cell>
          <cell r="H10">
            <v>38282403.640000001</v>
          </cell>
          <cell r="J10">
            <v>2.6929441853467729E-2</v>
          </cell>
          <cell r="K10">
            <v>2.5505121994869991E-2</v>
          </cell>
        </row>
        <row r="11">
          <cell r="C11" t="str">
            <v>DLQ 180+</v>
          </cell>
          <cell r="G11">
            <v>62</v>
          </cell>
          <cell r="H11">
            <v>7723229.1399999997</v>
          </cell>
          <cell r="J11">
            <v>4.6637580863547468E-3</v>
          </cell>
          <cell r="K11">
            <v>5.1454946053652454E-3</v>
          </cell>
        </row>
        <row r="12">
          <cell r="C12" t="str">
            <v>Bankruptcy</v>
          </cell>
          <cell r="G12">
            <v>342</v>
          </cell>
          <cell r="H12">
            <v>37810019</v>
          </cell>
          <cell r="J12">
            <v>2.5725891379569731E-2</v>
          </cell>
          <cell r="K12">
            <v>2.5190402261359997E-2</v>
          </cell>
        </row>
        <row r="13">
          <cell r="C13" t="str">
            <v>Foreclosure</v>
          </cell>
          <cell r="G13">
            <v>364</v>
          </cell>
          <cell r="H13">
            <v>40037764.079999998</v>
          </cell>
          <cell r="J13">
            <v>2.738077328117948E-2</v>
          </cell>
          <cell r="K13">
            <v>2.6674606612089511E-2</v>
          </cell>
        </row>
        <row r="14">
          <cell r="C14" t="str">
            <v>Total Active Portfolio</v>
          </cell>
          <cell r="G14">
            <v>13294</v>
          </cell>
          <cell r="H14">
            <v>1500969242.4800003</v>
          </cell>
          <cell r="J14">
            <v>0.99999999999999989</v>
          </cell>
          <cell r="K14">
            <v>0.99999999999999989</v>
          </cell>
        </row>
        <row r="17">
          <cell r="C17" t="str">
            <v>Current (0 - 29)</v>
          </cell>
          <cell r="G17">
            <v>2339</v>
          </cell>
          <cell r="H17">
            <v>55691166.120000005</v>
          </cell>
          <cell r="J17">
            <v>0.89513968618446227</v>
          </cell>
          <cell r="K17">
            <v>0.87354428988293287</v>
          </cell>
        </row>
        <row r="18">
          <cell r="C18" t="str">
            <v>DLQ 30-59</v>
          </cell>
          <cell r="G18">
            <v>66</v>
          </cell>
          <cell r="H18">
            <v>1678555.41</v>
          </cell>
          <cell r="J18">
            <v>2.5258323765786451E-2</v>
          </cell>
          <cell r="K18">
            <v>2.6328996065518279E-2</v>
          </cell>
        </row>
        <row r="19">
          <cell r="C19" t="str">
            <v>DLQ 60-179</v>
          </cell>
          <cell r="G19">
            <v>54</v>
          </cell>
          <cell r="H19">
            <v>1192300.04</v>
          </cell>
          <cell r="J19">
            <v>2.0665901262916189E-2</v>
          </cell>
          <cell r="K19">
            <v>1.8701833061368699E-2</v>
          </cell>
        </row>
        <row r="20">
          <cell r="C20" t="str">
            <v>DLQ 180+</v>
          </cell>
          <cell r="G20">
            <v>16</v>
          </cell>
          <cell r="H20">
            <v>637745.91</v>
          </cell>
          <cell r="J20">
            <v>6.1232300038270189E-3</v>
          </cell>
          <cell r="K20">
            <v>1.0003369239500039E-2</v>
          </cell>
        </row>
        <row r="21">
          <cell r="C21" t="str">
            <v>Bankruptcy</v>
          </cell>
          <cell r="G21">
            <v>134</v>
          </cell>
          <cell r="H21">
            <v>4342538.25</v>
          </cell>
          <cell r="J21">
            <v>5.128205128205128E-2</v>
          </cell>
          <cell r="K21">
            <v>6.8114922997157809E-2</v>
          </cell>
        </row>
        <row r="22">
          <cell r="C22" t="str">
            <v>Foreclosure</v>
          </cell>
          <cell r="G22">
            <v>4</v>
          </cell>
          <cell r="H22">
            <v>210805.32</v>
          </cell>
          <cell r="J22">
            <v>1.5308075009567547E-3</v>
          </cell>
          <cell r="K22">
            <v>3.3065887535224841E-3</v>
          </cell>
        </row>
        <row r="23">
          <cell r="C23" t="str">
            <v>Total Active Portfolio</v>
          </cell>
          <cell r="G23">
            <v>2613</v>
          </cell>
          <cell r="H23">
            <v>63753111.049999997</v>
          </cell>
          <cell r="J23">
            <v>1</v>
          </cell>
          <cell r="K23">
            <v>1.0000000000000002</v>
          </cell>
        </row>
      </sheetData>
      <sheetData sheetId="19">
        <row r="8">
          <cell r="C8" t="str">
            <v>Current (0 - 29)</v>
          </cell>
          <cell r="G8">
            <v>13739</v>
          </cell>
          <cell r="H8">
            <v>1597351955.8399999</v>
          </cell>
          <cell r="J8">
            <v>0.83307057967499398</v>
          </cell>
          <cell r="K8">
            <v>0.84451706122384851</v>
          </cell>
        </row>
        <row r="9">
          <cell r="C9" t="str">
            <v>DLQ 30-59</v>
          </cell>
          <cell r="G9">
            <v>982</v>
          </cell>
          <cell r="H9">
            <v>96467177.120000005</v>
          </cell>
          <cell r="J9">
            <v>5.9544021343681787E-2</v>
          </cell>
          <cell r="K9">
            <v>5.1002020330016239E-2</v>
          </cell>
        </row>
        <row r="10">
          <cell r="C10" t="str">
            <v>DLQ 60-179</v>
          </cell>
          <cell r="G10">
            <v>735</v>
          </cell>
          <cell r="H10">
            <v>81258616.209999993</v>
          </cell>
          <cell r="J10">
            <v>4.456706281833616E-2</v>
          </cell>
          <cell r="K10">
            <v>4.2961281957862751E-2</v>
          </cell>
        </row>
        <row r="11">
          <cell r="C11" t="str">
            <v>DLQ 180+</v>
          </cell>
          <cell r="G11">
            <v>113</v>
          </cell>
          <cell r="H11">
            <v>13850982.1</v>
          </cell>
          <cell r="J11">
            <v>6.8518069366965799E-3</v>
          </cell>
          <cell r="K11">
            <v>7.3229889351497483E-3</v>
          </cell>
        </row>
        <row r="12">
          <cell r="C12" t="str">
            <v>Bankruptcy</v>
          </cell>
          <cell r="G12">
            <v>547</v>
          </cell>
          <cell r="H12">
            <v>56769591.689999998</v>
          </cell>
          <cell r="J12">
            <v>3.3167596410380792E-2</v>
          </cell>
          <cell r="K12">
            <v>3.0013979427411078E-2</v>
          </cell>
        </row>
        <row r="13">
          <cell r="C13" t="str">
            <v>Foreclosure</v>
          </cell>
          <cell r="G13">
            <v>376</v>
          </cell>
          <cell r="H13">
            <v>45740025.869999997</v>
          </cell>
          <cell r="J13">
            <v>2.2798932815910746E-2</v>
          </cell>
          <cell r="K13">
            <v>2.4182668125711695E-2</v>
          </cell>
        </row>
        <row r="14">
          <cell r="C14" t="str">
            <v>Total Active Portfolio</v>
          </cell>
          <cell r="G14">
            <v>16492</v>
          </cell>
          <cell r="H14">
            <v>1891438348.8299999</v>
          </cell>
          <cell r="J14">
            <v>1</v>
          </cell>
          <cell r="K14">
            <v>1</v>
          </cell>
        </row>
        <row r="17">
          <cell r="C17" t="str">
            <v>Current (0 - 29)</v>
          </cell>
          <cell r="G17">
            <v>1776</v>
          </cell>
          <cell r="H17">
            <v>37010532.600000001</v>
          </cell>
          <cell r="J17">
            <v>0.90890481064483108</v>
          </cell>
          <cell r="K17">
            <v>0.88835825298232562</v>
          </cell>
        </row>
        <row r="18">
          <cell r="C18" t="str">
            <v>DLQ 30-59</v>
          </cell>
          <cell r="G18">
            <v>54</v>
          </cell>
          <cell r="H18">
            <v>1098541.8400000001</v>
          </cell>
          <cell r="J18">
            <v>2.7635619242579325E-2</v>
          </cell>
          <cell r="K18">
            <v>2.6368134724178208E-2</v>
          </cell>
        </row>
        <row r="19">
          <cell r="C19" t="str">
            <v>DLQ 60-179</v>
          </cell>
          <cell r="G19">
            <v>41</v>
          </cell>
          <cell r="H19">
            <v>1073349.68</v>
          </cell>
          <cell r="J19">
            <v>2.0982599795291709E-2</v>
          </cell>
          <cell r="K19">
            <v>2.5763451092944773E-2</v>
          </cell>
        </row>
        <row r="20">
          <cell r="C20" t="str">
            <v>DLQ 180+</v>
          </cell>
          <cell r="G20">
            <v>9</v>
          </cell>
          <cell r="H20">
            <v>362241.54</v>
          </cell>
          <cell r="J20">
            <v>4.6059365404298872E-3</v>
          </cell>
          <cell r="K20">
            <v>8.6948292560379749E-3</v>
          </cell>
        </row>
        <row r="21">
          <cell r="C21" t="str">
            <v>Bankruptcy</v>
          </cell>
          <cell r="G21">
            <v>72</v>
          </cell>
          <cell r="H21">
            <v>2049947.08</v>
          </cell>
          <cell r="J21">
            <v>3.6847492323439097E-2</v>
          </cell>
          <cell r="K21">
            <v>4.9204571746557887E-2</v>
          </cell>
        </row>
        <row r="22">
          <cell r="C22" t="str">
            <v>Foreclosure</v>
          </cell>
          <cell r="G22">
            <v>2</v>
          </cell>
          <cell r="H22">
            <v>67107.039999999994</v>
          </cell>
          <cell r="J22">
            <v>1.0235414534288639E-3</v>
          </cell>
          <cell r="K22">
            <v>1.610760197955515E-3</v>
          </cell>
        </row>
        <row r="23">
          <cell r="C23" t="str">
            <v>Total Active Portfolio</v>
          </cell>
          <cell r="G23">
            <v>1954</v>
          </cell>
          <cell r="H23">
            <v>41661719.780000001</v>
          </cell>
          <cell r="J23">
            <v>0.99999999999999989</v>
          </cell>
          <cell r="K23">
            <v>0.99999999999999989</v>
          </cell>
        </row>
      </sheetData>
      <sheetData sheetId="20">
        <row r="8">
          <cell r="C8" t="str">
            <v>Current (0 - 29)</v>
          </cell>
          <cell r="G8">
            <v>9126</v>
          </cell>
          <cell r="H8">
            <v>1249369390.73</v>
          </cell>
          <cell r="J8">
            <v>0.89540816326530615</v>
          </cell>
          <cell r="K8">
            <v>0.89253461676833856</v>
          </cell>
        </row>
        <row r="9">
          <cell r="C9" t="str">
            <v>DLQ 30-59</v>
          </cell>
          <cell r="G9">
            <v>316</v>
          </cell>
          <cell r="H9">
            <v>41489804.740000002</v>
          </cell>
          <cell r="J9">
            <v>3.1004709576138146E-2</v>
          </cell>
          <cell r="K9">
            <v>2.9639822496189079E-2</v>
          </cell>
        </row>
        <row r="10">
          <cell r="C10" t="str">
            <v>DLQ 60-179</v>
          </cell>
          <cell r="G10">
            <v>251</v>
          </cell>
          <cell r="H10">
            <v>32613188.049999997</v>
          </cell>
          <cell r="J10">
            <v>2.4627158555729986E-2</v>
          </cell>
          <cell r="K10">
            <v>2.3298473224794326E-2</v>
          </cell>
        </row>
        <row r="11">
          <cell r="C11" t="str">
            <v>DLQ 180+</v>
          </cell>
          <cell r="G11">
            <v>350</v>
          </cell>
          <cell r="H11">
            <v>51764047.200000003</v>
          </cell>
          <cell r="J11">
            <v>3.4340659340659344E-2</v>
          </cell>
          <cell r="K11">
            <v>3.6979618976446249E-2</v>
          </cell>
        </row>
        <row r="12">
          <cell r="C12" t="str">
            <v>Bankruptcy</v>
          </cell>
          <cell r="G12">
            <v>87</v>
          </cell>
          <cell r="H12">
            <v>14234969.780000001</v>
          </cell>
          <cell r="J12">
            <v>8.5361067503924651E-3</v>
          </cell>
          <cell r="K12">
            <v>1.016929291814777E-2</v>
          </cell>
        </row>
        <row r="13">
          <cell r="C13" t="str">
            <v>Foreclosure</v>
          </cell>
          <cell r="G13">
            <v>62</v>
          </cell>
          <cell r="H13">
            <v>10327965.550000001</v>
          </cell>
          <cell r="J13">
            <v>6.0832025117739403E-3</v>
          </cell>
          <cell r="K13">
            <v>7.3781756160840352E-3</v>
          </cell>
        </row>
        <row r="14">
          <cell r="C14" t="str">
            <v>Total Active Portfolio</v>
          </cell>
          <cell r="G14">
            <v>10192</v>
          </cell>
          <cell r="H14">
            <v>1399799366.05</v>
          </cell>
          <cell r="J14">
            <v>1</v>
          </cell>
          <cell r="K14">
            <v>0.99999999999999989</v>
          </cell>
        </row>
        <row r="17">
          <cell r="C17" t="str">
            <v>Current (0 - 29)</v>
          </cell>
          <cell r="G17">
            <v>862</v>
          </cell>
          <cell r="H17">
            <v>21977105.420000002</v>
          </cell>
          <cell r="J17">
            <v>0.95143487858719644</v>
          </cell>
          <cell r="K17">
            <v>0.93897793590898737</v>
          </cell>
        </row>
        <row r="18">
          <cell r="C18" t="str">
            <v>DLQ 30-59</v>
          </cell>
          <cell r="G18">
            <v>14</v>
          </cell>
          <cell r="H18">
            <v>455959.73</v>
          </cell>
          <cell r="J18">
            <v>1.5452538631346579E-2</v>
          </cell>
          <cell r="K18">
            <v>1.9481006163049982E-2</v>
          </cell>
        </row>
        <row r="19">
          <cell r="C19" t="str">
            <v>DLQ 60-179</v>
          </cell>
          <cell r="G19">
            <v>14</v>
          </cell>
          <cell r="H19">
            <v>462925.99</v>
          </cell>
          <cell r="J19">
            <v>1.5452538631346579E-2</v>
          </cell>
          <cell r="K19">
            <v>1.9778641557284048E-2</v>
          </cell>
        </row>
        <row r="20">
          <cell r="C20" t="str">
            <v>DLQ 180+</v>
          </cell>
          <cell r="G20">
            <v>4</v>
          </cell>
          <cell r="H20">
            <v>115843.93</v>
          </cell>
          <cell r="J20">
            <v>4.4150110375275938E-3</v>
          </cell>
          <cell r="K20">
            <v>4.9494640991254437E-3</v>
          </cell>
        </row>
        <row r="21">
          <cell r="C21" t="str">
            <v>Bankruptcy</v>
          </cell>
          <cell r="G21">
            <v>12</v>
          </cell>
          <cell r="H21">
            <v>393513</v>
          </cell>
          <cell r="J21">
            <v>1.3245033112582781E-2</v>
          </cell>
          <cell r="K21">
            <v>1.681295227155321E-2</v>
          </cell>
        </row>
        <row r="22">
          <cell r="C22" t="str">
            <v>Foreclosure</v>
          </cell>
          <cell r="G22">
            <v>0</v>
          </cell>
          <cell r="H22">
            <v>0</v>
          </cell>
          <cell r="J22">
            <v>0</v>
          </cell>
          <cell r="K22">
            <v>0</v>
          </cell>
        </row>
        <row r="23">
          <cell r="C23" t="str">
            <v>Total Active Portfolio</v>
          </cell>
          <cell r="G23">
            <v>906</v>
          </cell>
          <cell r="H23">
            <v>23405348.07</v>
          </cell>
          <cell r="J23">
            <v>0.99999999999999989</v>
          </cell>
          <cell r="K23">
            <v>1</v>
          </cell>
        </row>
      </sheetData>
      <sheetData sheetId="21">
        <row r="8">
          <cell r="C8" t="str">
            <v>Current (0 - 29)</v>
          </cell>
          <cell r="G8">
            <v>39391</v>
          </cell>
          <cell r="H8">
            <v>8211267439.5</v>
          </cell>
          <cell r="J8">
            <v>0.8610242846838182</v>
          </cell>
          <cell r="K8">
            <v>0.84792968712437033</v>
          </cell>
        </row>
        <row r="9">
          <cell r="C9" t="str">
            <v>DLQ 30-59</v>
          </cell>
          <cell r="G9">
            <v>1658</v>
          </cell>
          <cell r="H9">
            <v>343649621.89999998</v>
          </cell>
          <cell r="J9">
            <v>3.6241229316487794E-2</v>
          </cell>
          <cell r="K9">
            <v>3.5486691734865537E-2</v>
          </cell>
        </row>
        <row r="10">
          <cell r="C10" t="str">
            <v>DLQ 60-179</v>
          </cell>
          <cell r="G10">
            <v>1579</v>
          </cell>
          <cell r="H10">
            <v>351132737.55000001</v>
          </cell>
          <cell r="J10">
            <v>3.451441561564187E-2</v>
          </cell>
          <cell r="K10">
            <v>3.6259429434443664E-2</v>
          </cell>
        </row>
        <row r="11">
          <cell r="C11" t="str">
            <v>DLQ 180+</v>
          </cell>
          <cell r="G11">
            <v>531</v>
          </cell>
          <cell r="H11">
            <v>143954974.72999999</v>
          </cell>
          <cell r="J11">
            <v>1.1606811077837767E-2</v>
          </cell>
          <cell r="K11">
            <v>1.4865390462819735E-2</v>
          </cell>
        </row>
        <row r="12">
          <cell r="C12" t="str">
            <v>Bankruptcy</v>
          </cell>
          <cell r="G12">
            <v>529</v>
          </cell>
          <cell r="H12">
            <v>124546633.41</v>
          </cell>
          <cell r="J12">
            <v>1.1563094275284706E-2</v>
          </cell>
          <cell r="K12">
            <v>1.2861204275446854E-2</v>
          </cell>
        </row>
        <row r="13">
          <cell r="C13" t="str">
            <v>Foreclosure</v>
          </cell>
          <cell r="G13">
            <v>2061</v>
          </cell>
          <cell r="H13">
            <v>509349940.14000005</v>
          </cell>
          <cell r="J13">
            <v>4.5050165030929637E-2</v>
          </cell>
          <cell r="K13">
            <v>5.2597596968054154E-2</v>
          </cell>
        </row>
        <row r="14">
          <cell r="C14" t="str">
            <v>Total Active Portfolio</v>
          </cell>
          <cell r="G14">
            <v>45749</v>
          </cell>
          <cell r="H14">
            <v>9683901347.2299976</v>
          </cell>
          <cell r="J14">
            <v>0.99999999999999989</v>
          </cell>
          <cell r="K14">
            <v>1.0000000000000004</v>
          </cell>
        </row>
        <row r="17">
          <cell r="C17" t="str">
            <v>Current (0 - 29)</v>
          </cell>
          <cell r="G17">
            <v>5290</v>
          </cell>
          <cell r="H17">
            <v>230816574.15000001</v>
          </cell>
          <cell r="J17">
            <v>0.93777698989540859</v>
          </cell>
          <cell r="K17">
            <v>0.93443872346871537</v>
          </cell>
        </row>
        <row r="18">
          <cell r="C18" t="str">
            <v>DLQ 30-59</v>
          </cell>
          <cell r="G18">
            <v>129</v>
          </cell>
          <cell r="H18">
            <v>4826456.75</v>
          </cell>
          <cell r="J18">
            <v>2.2868285764935294E-2</v>
          </cell>
          <cell r="K18">
            <v>1.9539446423877897E-2</v>
          </cell>
        </row>
        <row r="19">
          <cell r="C19" t="str">
            <v>DLQ 60-179</v>
          </cell>
          <cell r="G19">
            <v>115</v>
          </cell>
          <cell r="H19">
            <v>4945153.76</v>
          </cell>
          <cell r="J19">
            <v>2.0386456302074099E-2</v>
          </cell>
          <cell r="K19">
            <v>2.0019979864391888E-2</v>
          </cell>
        </row>
        <row r="20">
          <cell r="C20" t="str">
            <v>DLQ 180+</v>
          </cell>
          <cell r="G20">
            <v>36</v>
          </cell>
          <cell r="H20">
            <v>2218590.6800000002</v>
          </cell>
          <cell r="J20">
            <v>6.3818471902145008E-3</v>
          </cell>
          <cell r="K20">
            <v>8.9817512046233144E-3</v>
          </cell>
        </row>
        <row r="21">
          <cell r="C21" t="str">
            <v>Bankruptcy</v>
          </cell>
          <cell r="G21">
            <v>66</v>
          </cell>
          <cell r="H21">
            <v>3233978.9999999995</v>
          </cell>
          <cell r="J21">
            <v>1.1700053182059918E-2</v>
          </cell>
          <cell r="K21">
            <v>1.3092453259100727E-2</v>
          </cell>
        </row>
        <row r="22">
          <cell r="C22" t="str">
            <v>Foreclosure</v>
          </cell>
          <cell r="G22">
            <v>5</v>
          </cell>
          <cell r="H22">
            <v>970171.42</v>
          </cell>
          <cell r="J22">
            <v>8.8636766530756955E-4</v>
          </cell>
          <cell r="K22">
            <v>3.9276457792908927E-3</v>
          </cell>
        </row>
        <row r="23">
          <cell r="C23" t="str">
            <v>Total Active Portfolio</v>
          </cell>
          <cell r="G23">
            <v>5641</v>
          </cell>
          <cell r="H23">
            <v>247010925.75999999</v>
          </cell>
          <cell r="J23">
            <v>1</v>
          </cell>
          <cell r="K23">
            <v>1</v>
          </cell>
        </row>
      </sheetData>
      <sheetData sheetId="22">
        <row r="8">
          <cell r="C8" t="str">
            <v>Current (0 - 29)</v>
          </cell>
          <cell r="G8">
            <v>51598</v>
          </cell>
          <cell r="H8">
            <v>10462830882.799999</v>
          </cell>
          <cell r="J8">
            <v>0.91848977339480575</v>
          </cell>
          <cell r="K8">
            <v>0.91191616891488503</v>
          </cell>
        </row>
        <row r="9">
          <cell r="C9" t="str">
            <v>DLQ 30-59</v>
          </cell>
          <cell r="G9">
            <v>1533</v>
          </cell>
          <cell r="H9">
            <v>313270709.23000002</v>
          </cell>
          <cell r="J9">
            <v>2.7288748064154371E-2</v>
          </cell>
          <cell r="K9">
            <v>2.7303951310529019E-2</v>
          </cell>
        </row>
        <row r="10">
          <cell r="C10" t="str">
            <v>DLQ 60-179</v>
          </cell>
          <cell r="G10">
            <v>1213</v>
          </cell>
          <cell r="H10">
            <v>265980801.03999999</v>
          </cell>
          <cell r="J10">
            <v>2.1592466667853392E-2</v>
          </cell>
          <cell r="K10">
            <v>2.3182272160017815E-2</v>
          </cell>
        </row>
        <row r="11">
          <cell r="C11" t="str">
            <v>DLQ 180+</v>
          </cell>
          <cell r="G11">
            <v>240</v>
          </cell>
          <cell r="H11">
            <v>56702824.770000003</v>
          </cell>
          <cell r="J11">
            <v>4.2722110472257326E-3</v>
          </cell>
          <cell r="K11">
            <v>4.9420872142657253E-3</v>
          </cell>
        </row>
        <row r="12">
          <cell r="C12" t="str">
            <v>Bankruptcy</v>
          </cell>
          <cell r="G12">
            <v>703</v>
          </cell>
          <cell r="H12">
            <v>165669610.80000001</v>
          </cell>
          <cell r="J12">
            <v>1.251401819249871E-2</v>
          </cell>
          <cell r="K12">
            <v>1.4439380553757533E-2</v>
          </cell>
        </row>
        <row r="13">
          <cell r="C13" t="str">
            <v>Foreclosure</v>
          </cell>
          <cell r="G13">
            <v>890</v>
          </cell>
          <cell r="H13">
            <v>209002095.86000001</v>
          </cell>
          <cell r="J13">
            <v>1.5842782633462092E-2</v>
          </cell>
          <cell r="K13">
            <v>1.821613984654482E-2</v>
          </cell>
        </row>
        <row r="14">
          <cell r="C14" t="str">
            <v>Total Active Portfolio</v>
          </cell>
          <cell r="G14">
            <v>56177</v>
          </cell>
          <cell r="H14">
            <v>11473456924.5</v>
          </cell>
          <cell r="J14">
            <v>1.0000000000000002</v>
          </cell>
          <cell r="K14">
            <v>0.99999999999999978</v>
          </cell>
        </row>
        <row r="17">
          <cell r="C17" t="str">
            <v>Current (0 - 29)</v>
          </cell>
          <cell r="G17">
            <v>5142</v>
          </cell>
          <cell r="H17">
            <v>198132884.84999999</v>
          </cell>
          <cell r="J17">
            <v>0.94713575244059678</v>
          </cell>
          <cell r="K17">
            <v>0.93284046795585907</v>
          </cell>
        </row>
        <row r="18">
          <cell r="C18" t="str">
            <v>DLQ 30-59</v>
          </cell>
          <cell r="G18">
            <v>90</v>
          </cell>
          <cell r="H18">
            <v>4281977.26</v>
          </cell>
          <cell r="J18">
            <v>1.6577638607478358E-2</v>
          </cell>
          <cell r="K18">
            <v>2.0160215574606809E-2</v>
          </cell>
        </row>
        <row r="19">
          <cell r="C19" t="str">
            <v>DLQ 60-179</v>
          </cell>
          <cell r="G19">
            <v>109</v>
          </cell>
          <cell r="H19">
            <v>5215155.83</v>
          </cell>
          <cell r="J19">
            <v>2.0077362313501566E-2</v>
          </cell>
          <cell r="K19">
            <v>2.4553765562960392E-2</v>
          </cell>
        </row>
        <row r="20">
          <cell r="C20" t="str">
            <v>DLQ 180+</v>
          </cell>
          <cell r="G20">
            <v>35</v>
          </cell>
          <cell r="H20">
            <v>1630809.12</v>
          </cell>
          <cell r="J20">
            <v>6.4468594584638052E-3</v>
          </cell>
          <cell r="K20">
            <v>7.6781032275343815E-3</v>
          </cell>
        </row>
        <row r="21">
          <cell r="C21" t="str">
            <v>Bankruptcy</v>
          </cell>
          <cell r="G21">
            <v>52</v>
          </cell>
          <cell r="H21">
            <v>3019923.88</v>
          </cell>
          <cell r="J21">
            <v>9.5781911954319395E-3</v>
          </cell>
          <cell r="K21">
            <v>1.4218271780290356E-2</v>
          </cell>
        </row>
        <row r="22">
          <cell r="C22" t="str">
            <v>Foreclosure</v>
          </cell>
          <cell r="G22">
            <v>1</v>
          </cell>
          <cell r="H22">
            <v>116643.53</v>
          </cell>
          <cell r="J22">
            <v>1.841959845275373E-4</v>
          </cell>
          <cell r="K22">
            <v>5.491758987489617E-4</v>
          </cell>
        </row>
        <row r="23">
          <cell r="C23" t="str">
            <v>Total Active Portfolio</v>
          </cell>
          <cell r="G23">
            <v>5429</v>
          </cell>
          <cell r="H23">
            <v>212397394.47</v>
          </cell>
          <cell r="J23">
            <v>1</v>
          </cell>
          <cell r="K23">
            <v>0.99999999999999989</v>
          </cell>
        </row>
      </sheetData>
      <sheetData sheetId="23">
        <row r="8">
          <cell r="C8" t="str">
            <v>Current (0 - 29)</v>
          </cell>
          <cell r="G8">
            <v>68601</v>
          </cell>
          <cell r="H8">
            <v>7708228130.8199997</v>
          </cell>
          <cell r="J8">
            <v>0.90020470829068577</v>
          </cell>
          <cell r="K8">
            <v>0.90010563369256202</v>
          </cell>
        </row>
        <row r="9">
          <cell r="C9" t="str">
            <v>DLQ 30-59</v>
          </cell>
          <cell r="G9">
            <v>2732</v>
          </cell>
          <cell r="H9">
            <v>286111755.63</v>
          </cell>
          <cell r="J9">
            <v>3.5850195522662255E-2</v>
          </cell>
          <cell r="K9">
            <v>3.3409857458491767E-2</v>
          </cell>
        </row>
        <row r="10">
          <cell r="C10" t="str">
            <v>DLQ 60-179</v>
          </cell>
          <cell r="G10">
            <v>1863</v>
          </cell>
          <cell r="H10">
            <v>204003780.27000004</v>
          </cell>
          <cell r="J10">
            <v>2.4446893945358632E-2</v>
          </cell>
          <cell r="K10">
            <v>2.3821940502956104E-2</v>
          </cell>
        </row>
        <row r="11">
          <cell r="C11" t="str">
            <v>DLQ 180+</v>
          </cell>
          <cell r="G11">
            <v>449</v>
          </cell>
          <cell r="H11">
            <v>53450117.619999997</v>
          </cell>
          <cell r="J11">
            <v>5.8919245203789732E-3</v>
          </cell>
          <cell r="K11">
            <v>6.2414800359799497E-3</v>
          </cell>
        </row>
        <row r="12">
          <cell r="C12" t="str">
            <v>Bankruptcy</v>
          </cell>
          <cell r="G12">
            <v>1416</v>
          </cell>
          <cell r="H12">
            <v>174066088.54000002</v>
          </cell>
          <cell r="J12">
            <v>1.8581214077631681E-2</v>
          </cell>
          <cell r="K12">
            <v>2.0326054739251077E-2</v>
          </cell>
        </row>
        <row r="13">
          <cell r="C13" t="str">
            <v>Foreclosure</v>
          </cell>
          <cell r="G13">
            <v>1145</v>
          </cell>
          <cell r="H13">
            <v>137832923.04000002</v>
          </cell>
          <cell r="J13">
            <v>1.5025063643282681E-2</v>
          </cell>
          <cell r="K13">
            <v>1.6095033570759074E-2</v>
          </cell>
        </row>
        <row r="14">
          <cell r="C14" t="str">
            <v>Total Active Portfolio</v>
          </cell>
          <cell r="G14">
            <v>76206</v>
          </cell>
          <cell r="H14">
            <v>8563692795.9200001</v>
          </cell>
          <cell r="J14">
            <v>1</v>
          </cell>
          <cell r="K14">
            <v>0.99999999999999989</v>
          </cell>
        </row>
        <row r="17">
          <cell r="C17" t="str">
            <v>Current (0 - 29)</v>
          </cell>
          <cell r="G17">
            <v>23928</v>
          </cell>
          <cell r="H17">
            <v>529783760.82999998</v>
          </cell>
          <cell r="J17">
            <v>0.96433321242896863</v>
          </cell>
          <cell r="K17">
            <v>0.94395234193691968</v>
          </cell>
        </row>
        <row r="18">
          <cell r="C18" t="str">
            <v>DLQ 30-59</v>
          </cell>
          <cell r="G18">
            <v>254</v>
          </cell>
          <cell r="H18">
            <v>8534420.1500000004</v>
          </cell>
          <cell r="J18">
            <v>1.02365695401604E-2</v>
          </cell>
          <cell r="K18">
            <v>1.5206366225806647E-2</v>
          </cell>
        </row>
        <row r="19">
          <cell r="C19" t="str">
            <v>DLQ 60-179</v>
          </cell>
          <cell r="G19">
            <v>293</v>
          </cell>
          <cell r="H19">
            <v>9946231</v>
          </cell>
          <cell r="J19">
            <v>1.180832628057873E-2</v>
          </cell>
          <cell r="K19">
            <v>1.7721887192590473E-2</v>
          </cell>
        </row>
        <row r="20">
          <cell r="C20" t="str">
            <v>DLQ 180+</v>
          </cell>
          <cell r="G20">
            <v>89</v>
          </cell>
          <cell r="H20">
            <v>3546645.7</v>
          </cell>
          <cell r="J20">
            <v>3.5868294845443922E-3</v>
          </cell>
          <cell r="K20">
            <v>6.3193037651635151E-3</v>
          </cell>
        </row>
        <row r="21">
          <cell r="C21" t="str">
            <v>Bankruptcy</v>
          </cell>
          <cell r="G21">
            <v>238</v>
          </cell>
          <cell r="H21">
            <v>8152068.2400000002</v>
          </cell>
          <cell r="J21">
            <v>9.5917462620400597E-3</v>
          </cell>
          <cell r="K21">
            <v>1.4525103402040386E-2</v>
          </cell>
        </row>
        <row r="22">
          <cell r="C22" t="str">
            <v>Foreclosure</v>
          </cell>
          <cell r="G22">
            <v>11</v>
          </cell>
          <cell r="H22">
            <v>1276819.46</v>
          </cell>
          <cell r="J22">
            <v>4.4331600370773385E-4</v>
          </cell>
          <cell r="K22">
            <v>2.2749974774790853E-3</v>
          </cell>
        </row>
        <row r="23">
          <cell r="C23" t="str">
            <v>Total Active Portfolio</v>
          </cell>
          <cell r="G23">
            <v>24813</v>
          </cell>
          <cell r="H23">
            <v>561239945.38000011</v>
          </cell>
          <cell r="J23">
            <v>0.99999999999999989</v>
          </cell>
          <cell r="K23">
            <v>0.99999999999999978</v>
          </cell>
        </row>
      </sheetData>
      <sheetData sheetId="24">
        <row r="8">
          <cell r="C8" t="str">
            <v>Current (0 - 29)</v>
          </cell>
          <cell r="G8">
            <v>23953</v>
          </cell>
          <cell r="H8">
            <v>3763096364.3899999</v>
          </cell>
          <cell r="J8">
            <v>0.91507487775061125</v>
          </cell>
          <cell r="K8">
            <v>0.91103320162022972</v>
          </cell>
        </row>
        <row r="9">
          <cell r="C9" t="str">
            <v>DLQ 30-59</v>
          </cell>
          <cell r="G9">
            <v>707</v>
          </cell>
          <cell r="H9">
            <v>107633008.91</v>
          </cell>
          <cell r="J9">
            <v>2.7009474327628361E-2</v>
          </cell>
          <cell r="K9">
            <v>2.6057595982714395E-2</v>
          </cell>
        </row>
        <row r="10">
          <cell r="C10" t="str">
            <v>DLQ 60-179</v>
          </cell>
          <cell r="G10">
            <v>615</v>
          </cell>
          <cell r="H10">
            <v>100497501.49000001</v>
          </cell>
          <cell r="J10">
            <v>2.3494804400977995E-2</v>
          </cell>
          <cell r="K10">
            <v>2.433011320243187E-2</v>
          </cell>
        </row>
        <row r="11">
          <cell r="C11" t="str">
            <v>DLQ 180+</v>
          </cell>
          <cell r="G11">
            <v>98</v>
          </cell>
          <cell r="H11">
            <v>18480516.120000001</v>
          </cell>
          <cell r="J11">
            <v>3.7438875305623471E-3</v>
          </cell>
          <cell r="K11">
            <v>4.4740719179342759E-3</v>
          </cell>
        </row>
        <row r="12">
          <cell r="C12" t="str">
            <v>Bankruptcy</v>
          </cell>
          <cell r="G12">
            <v>341</v>
          </cell>
          <cell r="H12">
            <v>61438563.390000001</v>
          </cell>
          <cell r="J12">
            <v>1.3027200488997555E-2</v>
          </cell>
          <cell r="K12">
            <v>1.487407328651078E-2</v>
          </cell>
        </row>
        <row r="13">
          <cell r="C13" t="str">
            <v>Foreclosure</v>
          </cell>
          <cell r="G13">
            <v>462</v>
          </cell>
          <cell r="H13">
            <v>79434970.409999996</v>
          </cell>
          <cell r="J13">
            <v>1.7649755501222494E-2</v>
          </cell>
          <cell r="K13">
            <v>1.923094399017905E-2</v>
          </cell>
        </row>
        <row r="14">
          <cell r="C14" t="str">
            <v>Total Active Portfolio</v>
          </cell>
          <cell r="G14">
            <v>26176</v>
          </cell>
          <cell r="H14">
            <v>4130580924.7099996</v>
          </cell>
          <cell r="J14">
            <v>0.99999999999999989</v>
          </cell>
          <cell r="K14">
            <v>1</v>
          </cell>
        </row>
        <row r="17">
          <cell r="C17" t="str">
            <v>Current (0 - 29)</v>
          </cell>
          <cell r="G17">
            <v>3793</v>
          </cell>
          <cell r="H17">
            <v>154640818.09999999</v>
          </cell>
          <cell r="J17">
            <v>0.9298847756803138</v>
          </cell>
          <cell r="K17">
            <v>0.93070442705105105</v>
          </cell>
        </row>
        <row r="18">
          <cell r="C18" t="str">
            <v>DLQ 30-59</v>
          </cell>
          <cell r="G18">
            <v>86</v>
          </cell>
          <cell r="H18">
            <v>3355007.41</v>
          </cell>
          <cell r="J18">
            <v>2.108359892130424E-2</v>
          </cell>
          <cell r="K18">
            <v>2.0192083097082897E-2</v>
          </cell>
        </row>
        <row r="19">
          <cell r="C19" t="str">
            <v>DLQ 60-179</v>
          </cell>
          <cell r="G19">
            <v>64</v>
          </cell>
          <cell r="H19">
            <v>2474855.8600000003</v>
          </cell>
          <cell r="J19">
            <v>1.5690120127482225E-2</v>
          </cell>
          <cell r="K19">
            <v>1.4894898601258994E-2</v>
          </cell>
        </row>
        <row r="20">
          <cell r="C20" t="str">
            <v>DLQ 180+</v>
          </cell>
          <cell r="G20">
            <v>21</v>
          </cell>
          <cell r="H20">
            <v>756246.93</v>
          </cell>
          <cell r="J20">
            <v>5.1483206668301055E-3</v>
          </cell>
          <cell r="K20">
            <v>4.5514656113602543E-3</v>
          </cell>
        </row>
        <row r="21">
          <cell r="C21" t="str">
            <v>Bankruptcy</v>
          </cell>
          <cell r="G21">
            <v>114</v>
          </cell>
          <cell r="H21">
            <v>4889434.1400000006</v>
          </cell>
          <cell r="J21">
            <v>2.7948026477077715E-2</v>
          </cell>
          <cell r="K21">
            <v>2.9427017108315138E-2</v>
          </cell>
        </row>
        <row r="22">
          <cell r="C22" t="str">
            <v>Foreclosure</v>
          </cell>
          <cell r="G22">
            <v>1</v>
          </cell>
          <cell r="H22">
            <v>38233.589999999997</v>
          </cell>
          <cell r="J22">
            <v>2.4515812699190976E-4</v>
          </cell>
          <cell r="K22">
            <v>2.301085309316195E-4</v>
          </cell>
        </row>
        <row r="23">
          <cell r="C23" t="str">
            <v>Total Active Portfolio</v>
          </cell>
          <cell r="G23">
            <v>4079</v>
          </cell>
          <cell r="H23">
            <v>166154596.03</v>
          </cell>
          <cell r="J23">
            <v>1.0000000000000002</v>
          </cell>
          <cell r="K23">
            <v>1</v>
          </cell>
        </row>
      </sheetData>
      <sheetData sheetId="25">
        <row r="8">
          <cell r="C8" t="str">
            <v>Current (0 - 29)</v>
          </cell>
          <cell r="G8">
            <v>6946</v>
          </cell>
          <cell r="H8">
            <v>691993632.60000002</v>
          </cell>
          <cell r="J8">
            <v>0.79601191840476737</v>
          </cell>
          <cell r="K8">
            <v>0.81022994666486758</v>
          </cell>
        </row>
        <row r="9">
          <cell r="C9" t="str">
            <v>DLQ 30-59</v>
          </cell>
          <cell r="G9">
            <v>607</v>
          </cell>
          <cell r="H9">
            <v>50381581.899999999</v>
          </cell>
          <cell r="J9">
            <v>6.9562227824891132E-2</v>
          </cell>
          <cell r="K9">
            <v>5.8989945127608752E-2</v>
          </cell>
        </row>
        <row r="10">
          <cell r="C10" t="str">
            <v>DLQ 60-179</v>
          </cell>
          <cell r="G10">
            <v>480</v>
          </cell>
          <cell r="H10">
            <v>42042428.590000004</v>
          </cell>
          <cell r="J10">
            <v>5.5008022003208798E-2</v>
          </cell>
          <cell r="K10">
            <v>4.9225936582898554E-2</v>
          </cell>
        </row>
        <row r="11">
          <cell r="C11" t="str">
            <v>DLQ 180+</v>
          </cell>
          <cell r="G11">
            <v>169</v>
          </cell>
          <cell r="H11">
            <v>17264705.859999999</v>
          </cell>
          <cell r="J11">
            <v>1.9367407746963099E-2</v>
          </cell>
          <cell r="K11">
            <v>2.0214610437345265E-2</v>
          </cell>
        </row>
        <row r="12">
          <cell r="C12" t="str">
            <v>Bankruptcy</v>
          </cell>
          <cell r="G12">
            <v>373</v>
          </cell>
          <cell r="H12">
            <v>35624140.780000001</v>
          </cell>
          <cell r="J12">
            <v>4.2745817098326838E-2</v>
          </cell>
          <cell r="K12">
            <v>4.1710998951988237E-2</v>
          </cell>
        </row>
        <row r="13">
          <cell r="C13" t="str">
            <v>Foreclosure</v>
          </cell>
          <cell r="G13">
            <v>151</v>
          </cell>
          <cell r="H13">
            <v>16764179.280000001</v>
          </cell>
          <cell r="J13">
            <v>1.7304606921842769E-2</v>
          </cell>
          <cell r="K13">
            <v>1.9628562235291698E-2</v>
          </cell>
        </row>
        <row r="14">
          <cell r="C14" t="str">
            <v>Total Active Portfolio</v>
          </cell>
          <cell r="G14">
            <v>8726</v>
          </cell>
          <cell r="H14">
            <v>854070669.00999999</v>
          </cell>
          <cell r="J14">
            <v>0.99999999999999989</v>
          </cell>
          <cell r="K14">
            <v>1.0000000000000002</v>
          </cell>
        </row>
        <row r="17">
          <cell r="C17" t="str">
            <v>Current (0 - 29)</v>
          </cell>
          <cell r="G17">
            <v>1169</v>
          </cell>
          <cell r="H17">
            <v>23725849.529999997</v>
          </cell>
          <cell r="J17">
            <v>0.90760869565217395</v>
          </cell>
          <cell r="K17">
            <v>0.9009426181606297</v>
          </cell>
        </row>
        <row r="18">
          <cell r="C18" t="str">
            <v>DLQ 30-59</v>
          </cell>
          <cell r="G18">
            <v>33</v>
          </cell>
          <cell r="H18">
            <v>657920.5</v>
          </cell>
          <cell r="J18">
            <v>2.562111801242236E-2</v>
          </cell>
          <cell r="K18">
            <v>2.498324104525966E-2</v>
          </cell>
        </row>
        <row r="19">
          <cell r="C19" t="str">
            <v>DLQ 60-179</v>
          </cell>
          <cell r="G19">
            <v>29</v>
          </cell>
          <cell r="H19">
            <v>461458.88</v>
          </cell>
          <cell r="J19">
            <v>2.251552795031056E-2</v>
          </cell>
          <cell r="K19">
            <v>1.7522996215371844E-2</v>
          </cell>
        </row>
        <row r="20">
          <cell r="C20" t="str">
            <v>DLQ 180+</v>
          </cell>
          <cell r="G20">
            <v>8</v>
          </cell>
          <cell r="H20">
            <v>217467.02</v>
          </cell>
          <cell r="J20">
            <v>6.2111801242236021E-3</v>
          </cell>
          <cell r="K20">
            <v>8.2578837109564193E-3</v>
          </cell>
        </row>
        <row r="21">
          <cell r="C21" t="str">
            <v>Bankruptcy</v>
          </cell>
          <cell r="G21">
            <v>47</v>
          </cell>
          <cell r="H21">
            <v>1209190.3</v>
          </cell>
          <cell r="J21">
            <v>3.6490683229813664E-2</v>
          </cell>
          <cell r="K21">
            <v>4.5916630861160039E-2</v>
          </cell>
        </row>
        <row r="22">
          <cell r="C22" t="str">
            <v>Foreclosure</v>
          </cell>
          <cell r="G22">
            <v>2</v>
          </cell>
          <cell r="H22">
            <v>62587.3</v>
          </cell>
          <cell r="J22">
            <v>1.5527950310559005E-3</v>
          </cell>
          <cell r="K22">
            <v>2.3766300066223505E-3</v>
          </cell>
        </row>
        <row r="23">
          <cell r="C23" t="str">
            <v>Total Active Portfolio</v>
          </cell>
          <cell r="G23">
            <v>1288</v>
          </cell>
          <cell r="H23">
            <v>26334473.529999997</v>
          </cell>
          <cell r="J23">
            <v>1</v>
          </cell>
          <cell r="K23">
            <v>1</v>
          </cell>
        </row>
      </sheetData>
      <sheetData sheetId="26">
        <row r="8">
          <cell r="C8" t="str">
            <v>Current (0 - 29)</v>
          </cell>
          <cell r="G8">
            <v>28893</v>
          </cell>
          <cell r="H8">
            <v>3554627755.8800001</v>
          </cell>
          <cell r="J8">
            <v>0.89816282756691224</v>
          </cell>
          <cell r="K8">
            <v>0.90645980603900977</v>
          </cell>
        </row>
        <row r="9">
          <cell r="C9" t="str">
            <v>DLQ 30-59</v>
          </cell>
          <cell r="G9">
            <v>1286</v>
          </cell>
          <cell r="H9">
            <v>135980343.62</v>
          </cell>
          <cell r="J9">
            <v>3.9976374770742021E-2</v>
          </cell>
          <cell r="K9">
            <v>3.4676124862584409E-2</v>
          </cell>
        </row>
        <row r="10">
          <cell r="C10" t="str">
            <v>DLQ 60-179</v>
          </cell>
          <cell r="G10">
            <v>932</v>
          </cell>
          <cell r="H10">
            <v>108622066.02000001</v>
          </cell>
          <cell r="J10">
            <v>2.8971991668998102E-2</v>
          </cell>
          <cell r="K10">
            <v>2.7699535270091911E-2</v>
          </cell>
        </row>
        <row r="11">
          <cell r="C11" t="str">
            <v>DLQ 180+</v>
          </cell>
          <cell r="G11">
            <v>211</v>
          </cell>
          <cell r="H11">
            <v>25226801.59</v>
          </cell>
          <cell r="J11">
            <v>6.5591097018869102E-3</v>
          </cell>
          <cell r="K11">
            <v>6.4330453838463602E-3</v>
          </cell>
        </row>
        <row r="12">
          <cell r="C12" t="str">
            <v>Bankruptcy</v>
          </cell>
          <cell r="G12">
            <v>617</v>
          </cell>
          <cell r="H12">
            <v>69652631.74000001</v>
          </cell>
          <cell r="J12">
            <v>1.9179955858124282E-2</v>
          </cell>
          <cell r="K12">
            <v>1.7762003617033149E-2</v>
          </cell>
        </row>
        <row r="13">
          <cell r="C13" t="str">
            <v>Foreclosure</v>
          </cell>
          <cell r="G13">
            <v>230</v>
          </cell>
          <cell r="H13">
            <v>27330416.689999998</v>
          </cell>
          <cell r="J13">
            <v>7.1497404333364422E-3</v>
          </cell>
          <cell r="K13">
            <v>6.9694848274343612E-3</v>
          </cell>
        </row>
        <row r="14">
          <cell r="C14" t="str">
            <v>Total Active Portfolio</v>
          </cell>
          <cell r="G14">
            <v>32169</v>
          </cell>
          <cell r="H14">
            <v>3921440015.5400004</v>
          </cell>
          <cell r="J14">
            <v>1</v>
          </cell>
          <cell r="K14">
            <v>1</v>
          </cell>
        </row>
        <row r="17">
          <cell r="C17" t="str">
            <v>Current (0 - 29)</v>
          </cell>
          <cell r="G17">
            <v>5180</v>
          </cell>
          <cell r="H17">
            <v>207407811.35999998</v>
          </cell>
          <cell r="J17">
            <v>0.917301221887728</v>
          </cell>
          <cell r="K17">
            <v>0.92820138289696907</v>
          </cell>
        </row>
        <row r="18">
          <cell r="C18" t="str">
            <v>DLQ 30-59</v>
          </cell>
          <cell r="G18">
            <v>118</v>
          </cell>
          <cell r="H18">
            <v>3929618.15</v>
          </cell>
          <cell r="J18">
            <v>2.0896051000531254E-2</v>
          </cell>
          <cell r="K18">
            <v>1.7586015575643214E-2</v>
          </cell>
        </row>
        <row r="19">
          <cell r="C19" t="str">
            <v>DLQ 60-179</v>
          </cell>
          <cell r="G19">
            <v>109</v>
          </cell>
          <cell r="H19">
            <v>3244265.53</v>
          </cell>
          <cell r="J19">
            <v>1.9302284398795822E-2</v>
          </cell>
          <cell r="K19">
            <v>1.4518892666989129E-2</v>
          </cell>
        </row>
        <row r="20">
          <cell r="C20" t="str">
            <v>DLQ 180+</v>
          </cell>
          <cell r="G20">
            <v>37</v>
          </cell>
          <cell r="H20">
            <v>1673451.39</v>
          </cell>
          <cell r="J20">
            <v>6.5521515849123425E-3</v>
          </cell>
          <cell r="K20">
            <v>7.4891099048954119E-3</v>
          </cell>
        </row>
        <row r="21">
          <cell r="C21" t="str">
            <v>Bankruptcy</v>
          </cell>
          <cell r="G21">
            <v>200</v>
          </cell>
          <cell r="H21">
            <v>7098543.6800000006</v>
          </cell>
          <cell r="J21">
            <v>3.5417035594120773E-2</v>
          </cell>
          <cell r="K21">
            <v>3.1767743061972498E-2</v>
          </cell>
        </row>
        <row r="22">
          <cell r="C22" t="str">
            <v>Foreclosure</v>
          </cell>
          <cell r="G22">
            <v>3</v>
          </cell>
          <cell r="H22">
            <v>97616.02</v>
          </cell>
          <cell r="J22">
            <v>5.3125553391181158E-4</v>
          </cell>
          <cell r="K22">
            <v>4.3685589353059651E-4</v>
          </cell>
        </row>
        <row r="23">
          <cell r="C23" t="str">
            <v>Total Active Portfolio</v>
          </cell>
          <cell r="G23">
            <v>5647</v>
          </cell>
          <cell r="H23">
            <v>223451306.13</v>
          </cell>
          <cell r="J23">
            <v>0.99999999999999989</v>
          </cell>
          <cell r="K23">
            <v>0.99999999999999989</v>
          </cell>
        </row>
      </sheetData>
      <sheetData sheetId="27">
        <row r="8">
          <cell r="C8" t="str">
            <v>Current (0 - 29)</v>
          </cell>
          <cell r="G8">
            <v>4251</v>
          </cell>
          <cell r="H8">
            <v>627838547.58000004</v>
          </cell>
          <cell r="J8">
            <v>0.94027869940278697</v>
          </cell>
          <cell r="K8">
            <v>0.93224141345600531</v>
          </cell>
        </row>
        <row r="9">
          <cell r="C9" t="str">
            <v>DLQ 30-59</v>
          </cell>
          <cell r="G9">
            <v>87</v>
          </cell>
          <cell r="H9">
            <v>13947146.4</v>
          </cell>
          <cell r="J9">
            <v>1.9243530192435302E-2</v>
          </cell>
          <cell r="K9">
            <v>2.0709316947375059E-2</v>
          </cell>
        </row>
        <row r="10">
          <cell r="C10" t="str">
            <v>DLQ 60-179</v>
          </cell>
          <cell r="G10">
            <v>68</v>
          </cell>
          <cell r="H10">
            <v>11616792.060000001</v>
          </cell>
          <cell r="J10">
            <v>1.5040920150409202E-2</v>
          </cell>
          <cell r="K10">
            <v>1.7249107579618582E-2</v>
          </cell>
        </row>
        <row r="11">
          <cell r="C11" t="str">
            <v>DLQ 180+</v>
          </cell>
          <cell r="G11">
            <v>16</v>
          </cell>
          <cell r="H11">
            <v>2159076.31</v>
          </cell>
          <cell r="J11">
            <v>3.5390400353904005E-3</v>
          </cell>
          <cell r="K11">
            <v>3.2058884545270857E-3</v>
          </cell>
        </row>
        <row r="12">
          <cell r="C12" t="str">
            <v>Bankruptcy</v>
          </cell>
          <cell r="G12">
            <v>43</v>
          </cell>
          <cell r="H12">
            <v>5868637.7199999997</v>
          </cell>
          <cell r="J12">
            <v>9.5111700951117008E-3</v>
          </cell>
          <cell r="K12">
            <v>8.7140032166580332E-3</v>
          </cell>
        </row>
        <row r="13">
          <cell r="C13" t="str">
            <v>Foreclosure</v>
          </cell>
          <cell r="G13">
            <v>56</v>
          </cell>
          <cell r="H13">
            <v>12041862.550000001</v>
          </cell>
          <cell r="J13">
            <v>1.2386640123866401E-2</v>
          </cell>
          <cell r="K13">
            <v>1.7880270345816119E-2</v>
          </cell>
        </row>
        <row r="14">
          <cell r="C14" t="str">
            <v>Total Active Portfolio</v>
          </cell>
          <cell r="G14">
            <v>4521</v>
          </cell>
          <cell r="H14">
            <v>673472062.61999989</v>
          </cell>
          <cell r="J14">
            <v>1</v>
          </cell>
          <cell r="K14">
            <v>1.0000000000000002</v>
          </cell>
        </row>
        <row r="17">
          <cell r="C17" t="str">
            <v>Current (0 - 29)</v>
          </cell>
          <cell r="G17">
            <v>579</v>
          </cell>
          <cell r="H17">
            <v>16078685.210000001</v>
          </cell>
          <cell r="J17">
            <v>0.96179401993355484</v>
          </cell>
          <cell r="K17">
            <v>0.96758159496896912</v>
          </cell>
        </row>
        <row r="18">
          <cell r="C18" t="str">
            <v>DLQ 30-59</v>
          </cell>
          <cell r="G18">
            <v>6</v>
          </cell>
          <cell r="H18">
            <v>80709.39</v>
          </cell>
          <cell r="J18">
            <v>9.9667774086378731E-3</v>
          </cell>
          <cell r="K18">
            <v>4.8569220234875509E-3</v>
          </cell>
        </row>
        <row r="19">
          <cell r="C19" t="str">
            <v>DLQ 60-179</v>
          </cell>
          <cell r="G19">
            <v>7</v>
          </cell>
          <cell r="H19">
            <v>130732.83999999998</v>
          </cell>
          <cell r="J19">
            <v>1.1627906976744186E-2</v>
          </cell>
          <cell r="K19">
            <v>7.8672284574208048E-3</v>
          </cell>
        </row>
        <row r="20">
          <cell r="C20" t="str">
            <v>DLQ 180+</v>
          </cell>
          <cell r="G20">
            <v>2</v>
          </cell>
          <cell r="H20">
            <v>91511.48</v>
          </cell>
          <cell r="J20">
            <v>3.3222591362126247E-3</v>
          </cell>
          <cell r="K20">
            <v>5.5069691719134605E-3</v>
          </cell>
        </row>
        <row r="21">
          <cell r="C21" t="str">
            <v>Bankruptcy</v>
          </cell>
          <cell r="G21">
            <v>8</v>
          </cell>
          <cell r="H21">
            <v>235755.71999999997</v>
          </cell>
          <cell r="J21">
            <v>1.3289036544850499E-2</v>
          </cell>
          <cell r="K21">
            <v>1.418728537820896E-2</v>
          </cell>
        </row>
        <row r="22">
          <cell r="C22" t="str">
            <v>Foreclosure</v>
          </cell>
          <cell r="G22">
            <v>0</v>
          </cell>
          <cell r="H22">
            <v>0</v>
          </cell>
          <cell r="J22">
            <v>0</v>
          </cell>
          <cell r="K22">
            <v>0</v>
          </cell>
        </row>
        <row r="23">
          <cell r="C23" t="str">
            <v>Total Active Portfolio</v>
          </cell>
          <cell r="G23">
            <v>602</v>
          </cell>
          <cell r="H23">
            <v>16617394.640000002</v>
          </cell>
          <cell r="J23">
            <v>1</v>
          </cell>
          <cell r="K23">
            <v>1</v>
          </cell>
        </row>
      </sheetData>
      <sheetData sheetId="28">
        <row r="8">
          <cell r="C8" t="str">
            <v>Current (0 - 29)</v>
          </cell>
          <cell r="G8">
            <v>5082</v>
          </cell>
          <cell r="H8">
            <v>566056084.83000004</v>
          </cell>
          <cell r="J8">
            <v>0.91699747383616026</v>
          </cell>
          <cell r="K8">
            <v>0.92496156982368261</v>
          </cell>
        </row>
        <row r="9">
          <cell r="C9" t="str">
            <v>DLQ 30-59</v>
          </cell>
          <cell r="G9">
            <v>165</v>
          </cell>
          <cell r="H9">
            <v>15539229.689999999</v>
          </cell>
          <cell r="J9">
            <v>2.9772645254420787E-2</v>
          </cell>
          <cell r="K9">
            <v>2.5391813060767262E-2</v>
          </cell>
        </row>
        <row r="10">
          <cell r="C10" t="str">
            <v>DLQ 60-179</v>
          </cell>
          <cell r="G10">
            <v>116</v>
          </cell>
          <cell r="H10">
            <v>11276968.090000002</v>
          </cell>
          <cell r="J10">
            <v>2.0931071815229157E-2</v>
          </cell>
          <cell r="K10">
            <v>1.8427082380910332E-2</v>
          </cell>
        </row>
        <row r="11">
          <cell r="C11" t="str">
            <v>DLQ 180+</v>
          </cell>
          <cell r="G11">
            <v>17</v>
          </cell>
          <cell r="H11">
            <v>2129660.13</v>
          </cell>
          <cell r="J11">
            <v>3.0674846625766872E-3</v>
          </cell>
          <cell r="K11">
            <v>3.4799621977869939E-3</v>
          </cell>
        </row>
        <row r="12">
          <cell r="C12" t="str">
            <v>Bankruptcy</v>
          </cell>
          <cell r="G12">
            <v>111</v>
          </cell>
          <cell r="H12">
            <v>11339726.390000001</v>
          </cell>
          <cell r="J12">
            <v>2.0028870443883073E-2</v>
          </cell>
          <cell r="K12">
            <v>1.8529632317644776E-2</v>
          </cell>
        </row>
        <row r="13">
          <cell r="C13" t="str">
            <v>Foreclosure</v>
          </cell>
          <cell r="G13">
            <v>51</v>
          </cell>
          <cell r="H13">
            <v>5636280.3300000001</v>
          </cell>
          <cell r="J13">
            <v>9.202453987730062E-3</v>
          </cell>
          <cell r="K13">
            <v>9.2099402192078426E-3</v>
          </cell>
        </row>
        <row r="14">
          <cell r="C14" t="str">
            <v>Total Active Portfolio</v>
          </cell>
          <cell r="G14">
            <v>5542</v>
          </cell>
          <cell r="H14">
            <v>611977949.46000016</v>
          </cell>
          <cell r="J14">
            <v>1</v>
          </cell>
          <cell r="K14">
            <v>0.99999999999999978</v>
          </cell>
        </row>
        <row r="17">
          <cell r="C17" t="str">
            <v>Current (0 - 29)</v>
          </cell>
          <cell r="G17">
            <v>1473</v>
          </cell>
          <cell r="H17">
            <v>43533530.770000003</v>
          </cell>
          <cell r="J17">
            <v>0.91775700934579441</v>
          </cell>
          <cell r="K17">
            <v>0.91428890196721657</v>
          </cell>
        </row>
        <row r="18">
          <cell r="C18" t="str">
            <v>DLQ 30-59</v>
          </cell>
          <cell r="G18">
            <v>19</v>
          </cell>
          <cell r="H18">
            <v>546509.30000000005</v>
          </cell>
          <cell r="J18">
            <v>1.1838006230529595E-2</v>
          </cell>
          <cell r="K18">
            <v>1.1477759303552859E-2</v>
          </cell>
        </row>
        <row r="19">
          <cell r="C19" t="str">
            <v>DLQ 60-179</v>
          </cell>
          <cell r="G19">
            <v>27</v>
          </cell>
          <cell r="H19">
            <v>755502.57</v>
          </cell>
          <cell r="J19">
            <v>1.6822429906542057E-2</v>
          </cell>
          <cell r="K19">
            <v>1.5867024864308063E-2</v>
          </cell>
        </row>
        <row r="20">
          <cell r="C20" t="str">
            <v>DLQ 180+</v>
          </cell>
          <cell r="G20">
            <v>6</v>
          </cell>
          <cell r="H20">
            <v>138977.10999999999</v>
          </cell>
          <cell r="J20">
            <v>3.7383177570093459E-3</v>
          </cell>
          <cell r="K20">
            <v>2.918789885704395E-3</v>
          </cell>
        </row>
        <row r="21">
          <cell r="C21" t="str">
            <v>Bankruptcy</v>
          </cell>
          <cell r="G21">
            <v>80</v>
          </cell>
          <cell r="H21">
            <v>2640113.52</v>
          </cell>
          <cell r="J21">
            <v>4.9844236760124609E-2</v>
          </cell>
          <cell r="K21">
            <v>5.544752397921808E-2</v>
          </cell>
        </row>
        <row r="22">
          <cell r="C22" t="str">
            <v>Foreclosure</v>
          </cell>
          <cell r="G22">
            <v>0</v>
          </cell>
          <cell r="H22">
            <v>0</v>
          </cell>
          <cell r="J22">
            <v>0</v>
          </cell>
          <cell r="K22">
            <v>0</v>
          </cell>
        </row>
        <row r="23">
          <cell r="C23" t="str">
            <v>Total Active Portfolio</v>
          </cell>
          <cell r="G23">
            <v>1605</v>
          </cell>
          <cell r="H23">
            <v>47614633.270000003</v>
          </cell>
          <cell r="J23">
            <v>1</v>
          </cell>
          <cell r="K23">
            <v>0.99999999999999989</v>
          </cell>
        </row>
      </sheetData>
      <sheetData sheetId="29">
        <row r="8">
          <cell r="C8" t="str">
            <v>Current (0 - 29)</v>
          </cell>
          <cell r="G8">
            <v>16936</v>
          </cell>
          <cell r="H8">
            <v>2656631387.0500002</v>
          </cell>
          <cell r="J8">
            <v>0.86096283869655843</v>
          </cell>
          <cell r="K8">
            <v>0.82462982333191603</v>
          </cell>
        </row>
        <row r="9">
          <cell r="C9" t="str">
            <v>DLQ 30-59</v>
          </cell>
          <cell r="G9">
            <v>471</v>
          </cell>
          <cell r="H9">
            <v>81742946.950000003</v>
          </cell>
          <cell r="J9">
            <v>2.3943876772914444E-2</v>
          </cell>
          <cell r="K9">
            <v>2.5373362759543432E-2</v>
          </cell>
        </row>
        <row r="10">
          <cell r="C10" t="str">
            <v>DLQ 60-179</v>
          </cell>
          <cell r="G10">
            <v>547</v>
          </cell>
          <cell r="H10">
            <v>110316633.02</v>
          </cell>
          <cell r="J10">
            <v>2.7807432260688322E-2</v>
          </cell>
          <cell r="K10">
            <v>3.4242757968342211E-2</v>
          </cell>
        </row>
        <row r="11">
          <cell r="C11" t="str">
            <v>DLQ 180+</v>
          </cell>
          <cell r="G11">
            <v>115</v>
          </cell>
          <cell r="H11">
            <v>26045060.789999999</v>
          </cell>
          <cell r="J11">
            <v>5.8461694880788976E-3</v>
          </cell>
          <cell r="K11">
            <v>8.0844990323538941E-3</v>
          </cell>
        </row>
        <row r="12">
          <cell r="C12" t="str">
            <v>Bankruptcy</v>
          </cell>
          <cell r="G12">
            <v>443</v>
          </cell>
          <cell r="H12">
            <v>88736923.180000007</v>
          </cell>
          <cell r="J12">
            <v>2.2520461593208276E-2</v>
          </cell>
          <cell r="K12">
            <v>2.7544323100916517E-2</v>
          </cell>
        </row>
        <row r="13">
          <cell r="C13" t="str">
            <v>Foreclosure</v>
          </cell>
          <cell r="G13">
            <v>1159</v>
          </cell>
          <cell r="H13">
            <v>258131836.85999998</v>
          </cell>
          <cell r="J13">
            <v>5.8919221188551675E-2</v>
          </cell>
          <cell r="K13">
            <v>8.0125233806928015E-2</v>
          </cell>
        </row>
        <row r="14">
          <cell r="C14" t="str">
            <v>Total Active Portfolio</v>
          </cell>
          <cell r="G14">
            <v>19671</v>
          </cell>
          <cell r="H14">
            <v>3221604787.8499999</v>
          </cell>
          <cell r="J14">
            <v>1</v>
          </cell>
          <cell r="K14">
            <v>1</v>
          </cell>
        </row>
        <row r="17">
          <cell r="C17" t="str">
            <v>Current (0 - 29)</v>
          </cell>
          <cell r="G17">
            <v>2243</v>
          </cell>
          <cell r="H17">
            <v>106984910.39</v>
          </cell>
          <cell r="J17">
            <v>0.92001640689089415</v>
          </cell>
          <cell r="K17">
            <v>0.91608976194897251</v>
          </cell>
        </row>
        <row r="18">
          <cell r="C18" t="str">
            <v>DLQ 30-59</v>
          </cell>
          <cell r="G18">
            <v>40</v>
          </cell>
          <cell r="H18">
            <v>1917004.16</v>
          </cell>
          <cell r="J18">
            <v>1.6406890894175553E-2</v>
          </cell>
          <cell r="K18">
            <v>1.6414911955225969E-2</v>
          </cell>
        </row>
        <row r="19">
          <cell r="C19" t="str">
            <v>DLQ 60-179</v>
          </cell>
          <cell r="G19">
            <v>95</v>
          </cell>
          <cell r="H19">
            <v>4393432.53</v>
          </cell>
          <cell r="J19">
            <v>3.896636587366694E-2</v>
          </cell>
          <cell r="K19">
            <v>3.7620058248165555E-2</v>
          </cell>
        </row>
        <row r="20">
          <cell r="C20" t="str">
            <v>DLQ 180+</v>
          </cell>
          <cell r="G20">
            <v>30</v>
          </cell>
          <cell r="H20">
            <v>1477714.13</v>
          </cell>
          <cell r="J20">
            <v>1.2305168170631665E-2</v>
          </cell>
          <cell r="K20">
            <v>1.2653361868001027E-2</v>
          </cell>
        </row>
        <row r="21">
          <cell r="C21" t="str">
            <v>Bankruptcy</v>
          </cell>
          <cell r="G21">
            <v>26</v>
          </cell>
          <cell r="H21">
            <v>1236800.6499999999</v>
          </cell>
          <cell r="J21">
            <v>1.0664479081214109E-2</v>
          </cell>
          <cell r="K21">
            <v>1.0590469337278981E-2</v>
          </cell>
        </row>
        <row r="22">
          <cell r="C22" t="str">
            <v>Foreclosure</v>
          </cell>
          <cell r="G22">
            <v>4</v>
          </cell>
          <cell r="H22">
            <v>774447.75</v>
          </cell>
          <cell r="J22">
            <v>1.6406890894175555E-3</v>
          </cell>
          <cell r="K22">
            <v>6.6314366423559836E-3</v>
          </cell>
        </row>
        <row r="23">
          <cell r="C23" t="str">
            <v>Total Active Portfolio</v>
          </cell>
          <cell r="G23">
            <v>2438</v>
          </cell>
          <cell r="H23">
            <v>116784309.61</v>
          </cell>
          <cell r="J23">
            <v>1</v>
          </cell>
          <cell r="K23">
            <v>1</v>
          </cell>
        </row>
      </sheetData>
      <sheetData sheetId="30">
        <row r="8">
          <cell r="C8" t="str">
            <v>Current (0 - 29)</v>
          </cell>
          <cell r="G8">
            <v>13323</v>
          </cell>
          <cell r="H8">
            <v>2145637451.72</v>
          </cell>
          <cell r="J8">
            <v>0.92623748609566181</v>
          </cell>
          <cell r="K8">
            <v>0.92048576562549433</v>
          </cell>
        </row>
        <row r="9">
          <cell r="C9" t="str">
            <v>DLQ 30-59</v>
          </cell>
          <cell r="G9">
            <v>433</v>
          </cell>
          <cell r="H9">
            <v>70533351.239999995</v>
          </cell>
          <cell r="J9">
            <v>3.0102892102335927E-2</v>
          </cell>
          <cell r="K9">
            <v>3.0259047616006955E-2</v>
          </cell>
        </row>
        <row r="10">
          <cell r="C10" t="str">
            <v>DLQ 60-179</v>
          </cell>
          <cell r="G10">
            <v>305</v>
          </cell>
          <cell r="H10">
            <v>54843885.629999995</v>
          </cell>
          <cell r="J10">
            <v>2.1204115684093437E-2</v>
          </cell>
          <cell r="K10">
            <v>2.3528213498295838E-2</v>
          </cell>
        </row>
        <row r="11">
          <cell r="C11" t="str">
            <v>DLQ 180+</v>
          </cell>
          <cell r="G11">
            <v>37</v>
          </cell>
          <cell r="H11">
            <v>7079145.75</v>
          </cell>
          <cell r="J11">
            <v>2.5723025583982203E-3</v>
          </cell>
          <cell r="K11">
            <v>3.0369776079549752E-3</v>
          </cell>
        </row>
        <row r="12">
          <cell r="C12" t="str">
            <v>Bankruptcy</v>
          </cell>
          <cell r="G12">
            <v>170</v>
          </cell>
          <cell r="H12">
            <v>31124110.690000001</v>
          </cell>
          <cell r="J12">
            <v>1.1818687430478309E-2</v>
          </cell>
          <cell r="K12">
            <v>1.3352349361226539E-2</v>
          </cell>
        </row>
        <row r="13">
          <cell r="C13" t="str">
            <v>Foreclosure</v>
          </cell>
          <cell r="G13">
            <v>116</v>
          </cell>
          <cell r="H13">
            <v>21765902.68</v>
          </cell>
          <cell r="J13">
            <v>8.0645161290322578E-3</v>
          </cell>
          <cell r="K13">
            <v>9.3376462910213683E-3</v>
          </cell>
        </row>
        <row r="14">
          <cell r="C14" t="str">
            <v>Total Active Portfolio</v>
          </cell>
          <cell r="G14">
            <v>14384</v>
          </cell>
          <cell r="H14">
            <v>2330983847.71</v>
          </cell>
          <cell r="J14">
            <v>1</v>
          </cell>
          <cell r="K14">
            <v>1</v>
          </cell>
        </row>
        <row r="17">
          <cell r="C17" t="str">
            <v>Current (0 - 29)</v>
          </cell>
          <cell r="G17">
            <v>1843</v>
          </cell>
          <cell r="H17">
            <v>57494900.149999999</v>
          </cell>
          <cell r="J17">
            <v>0.94222903885480569</v>
          </cell>
          <cell r="K17">
            <v>0.92459433513506195</v>
          </cell>
        </row>
        <row r="18">
          <cell r="C18" t="str">
            <v>DLQ 30-59</v>
          </cell>
          <cell r="G18">
            <v>33</v>
          </cell>
          <cell r="H18">
            <v>976086.02999999991</v>
          </cell>
          <cell r="J18">
            <v>1.6871165644171779E-2</v>
          </cell>
          <cell r="K18">
            <v>1.5696759392362768E-2</v>
          </cell>
        </row>
        <row r="19">
          <cell r="C19" t="str">
            <v>DLQ 60-179</v>
          </cell>
          <cell r="G19">
            <v>37</v>
          </cell>
          <cell r="H19">
            <v>1501676.89</v>
          </cell>
          <cell r="J19">
            <v>1.8916155419222903E-2</v>
          </cell>
          <cell r="K19">
            <v>2.4148958291516181E-2</v>
          </cell>
        </row>
        <row r="20">
          <cell r="C20" t="str">
            <v>DLQ 180+</v>
          </cell>
          <cell r="G20">
            <v>12</v>
          </cell>
          <cell r="H20">
            <v>500380.02</v>
          </cell>
          <cell r="J20">
            <v>6.1349693251533744E-3</v>
          </cell>
          <cell r="K20">
            <v>8.0467751174408998E-3</v>
          </cell>
        </row>
        <row r="21">
          <cell r="C21" t="str">
            <v>Bankruptcy</v>
          </cell>
          <cell r="G21">
            <v>30</v>
          </cell>
          <cell r="H21">
            <v>1561018.76</v>
          </cell>
          <cell r="J21">
            <v>1.5337423312883436E-2</v>
          </cell>
          <cell r="K21">
            <v>2.5103254354213518E-2</v>
          </cell>
        </row>
        <row r="22">
          <cell r="C22" t="str">
            <v>Foreclosure</v>
          </cell>
          <cell r="G22">
            <v>1</v>
          </cell>
          <cell r="H22">
            <v>149858.13</v>
          </cell>
          <cell r="J22">
            <v>5.1124744376278123E-4</v>
          </cell>
          <cell r="K22">
            <v>2.4099177094045912E-3</v>
          </cell>
        </row>
        <row r="23">
          <cell r="C23" t="str">
            <v>Total Active Portfolio</v>
          </cell>
          <cell r="G23">
            <v>1956</v>
          </cell>
          <cell r="H23">
            <v>62183919.980000004</v>
          </cell>
          <cell r="J23">
            <v>0.99999999999999989</v>
          </cell>
          <cell r="K23">
            <v>1</v>
          </cell>
        </row>
      </sheetData>
      <sheetData sheetId="31">
        <row r="8">
          <cell r="C8" t="str">
            <v>Current (0 - 29)</v>
          </cell>
          <cell r="G8">
            <v>60430</v>
          </cell>
          <cell r="H8">
            <v>11610710003.629999</v>
          </cell>
          <cell r="J8">
            <v>0.84293485841818938</v>
          </cell>
          <cell r="K8">
            <v>0.81675959625336536</v>
          </cell>
        </row>
        <row r="9">
          <cell r="C9" t="str">
            <v>DLQ 30-59</v>
          </cell>
          <cell r="G9">
            <v>2055</v>
          </cell>
          <cell r="H9">
            <v>404288300.75</v>
          </cell>
          <cell r="J9">
            <v>2.8665085786023156E-2</v>
          </cell>
          <cell r="K9">
            <v>2.8439806797972964E-2</v>
          </cell>
        </row>
        <row r="10">
          <cell r="C10" t="str">
            <v>DLQ 60-179</v>
          </cell>
          <cell r="G10">
            <v>2401</v>
          </cell>
          <cell r="H10">
            <v>517902217.07999998</v>
          </cell>
          <cell r="J10">
            <v>3.3491421397684476E-2</v>
          </cell>
          <cell r="K10">
            <v>3.6432018850590137E-2</v>
          </cell>
        </row>
        <row r="11">
          <cell r="C11" t="str">
            <v>DLQ 180+</v>
          </cell>
          <cell r="G11">
            <v>779</v>
          </cell>
          <cell r="H11">
            <v>196040625.62</v>
          </cell>
          <cell r="J11">
            <v>1.0866229599665225E-2</v>
          </cell>
          <cell r="K11">
            <v>1.3790548741686656E-2</v>
          </cell>
        </row>
        <row r="12">
          <cell r="C12" t="str">
            <v>Bankruptcy</v>
          </cell>
          <cell r="G12">
            <v>898</v>
          </cell>
          <cell r="H12">
            <v>190010527.83999997</v>
          </cell>
          <cell r="J12">
            <v>1.2526154275352211E-2</v>
          </cell>
          <cell r="K12">
            <v>1.3366359331510936E-2</v>
          </cell>
        </row>
        <row r="13">
          <cell r="C13" t="str">
            <v>Foreclosure</v>
          </cell>
          <cell r="G13">
            <v>5127</v>
          </cell>
          <cell r="H13">
            <v>1296626638.3199999</v>
          </cell>
          <cell r="J13">
            <v>7.1516250523085509E-2</v>
          </cell>
          <cell r="K13">
            <v>9.1211670024873875E-2</v>
          </cell>
        </row>
        <row r="14">
          <cell r="C14" t="str">
            <v>Total Active Portfolio</v>
          </cell>
          <cell r="G14">
            <v>71690</v>
          </cell>
          <cell r="H14">
            <v>14215578313.24</v>
          </cell>
          <cell r="J14">
            <v>0.99999999999999989</v>
          </cell>
          <cell r="K14">
            <v>0.99999999999999989</v>
          </cell>
        </row>
        <row r="17">
          <cell r="C17" t="str">
            <v>Current (0 - 29)</v>
          </cell>
          <cell r="G17">
            <v>7168</v>
          </cell>
          <cell r="H17">
            <v>265851043.59</v>
          </cell>
          <cell r="J17">
            <v>0.94777204812904936</v>
          </cell>
          <cell r="K17">
            <v>0.92062313356369785</v>
          </cell>
        </row>
        <row r="18">
          <cell r="C18" t="str">
            <v>DLQ 30-59</v>
          </cell>
          <cell r="G18">
            <v>117</v>
          </cell>
          <cell r="H18">
            <v>6492145.1100000003</v>
          </cell>
          <cell r="J18">
            <v>1.5470051566838556E-2</v>
          </cell>
          <cell r="K18">
            <v>2.2481833789360594E-2</v>
          </cell>
        </row>
        <row r="19">
          <cell r="C19" t="str">
            <v>DLQ 60-179</v>
          </cell>
          <cell r="G19">
            <v>137</v>
          </cell>
          <cell r="H19">
            <v>8361619.9199999999</v>
          </cell>
          <cell r="J19">
            <v>1.8114504826127198E-2</v>
          </cell>
          <cell r="K19">
            <v>2.8955691233963594E-2</v>
          </cell>
        </row>
        <row r="20">
          <cell r="C20" t="str">
            <v>DLQ 180+</v>
          </cell>
          <cell r="G20">
            <v>34</v>
          </cell>
          <cell r="H20">
            <v>1671312.32</v>
          </cell>
          <cell r="J20">
            <v>4.4955705407906917E-3</v>
          </cell>
          <cell r="K20">
            <v>5.7876349267785608E-3</v>
          </cell>
        </row>
        <row r="21">
          <cell r="C21" t="str">
            <v>Bankruptcy</v>
          </cell>
          <cell r="G21">
            <v>95</v>
          </cell>
          <cell r="H21">
            <v>4357307.24</v>
          </cell>
          <cell r="J21">
            <v>1.2561152981621049E-2</v>
          </cell>
          <cell r="K21">
            <v>1.5089043063434783E-2</v>
          </cell>
        </row>
        <row r="22">
          <cell r="C22" t="str">
            <v>Foreclosure</v>
          </cell>
          <cell r="G22">
            <v>12</v>
          </cell>
          <cell r="H22">
            <v>2039506.04</v>
          </cell>
          <cell r="J22">
            <v>1.5866719555731853E-3</v>
          </cell>
          <cell r="K22">
            <v>7.0626634227645927E-3</v>
          </cell>
        </row>
        <row r="23">
          <cell r="C23" t="str">
            <v>Total Active Portfolio</v>
          </cell>
          <cell r="G23">
            <v>7563</v>
          </cell>
          <cell r="H23">
            <v>288772934.22000003</v>
          </cell>
          <cell r="J23">
            <v>1</v>
          </cell>
          <cell r="K23">
            <v>1</v>
          </cell>
        </row>
      </sheetData>
      <sheetData sheetId="32">
        <row r="8">
          <cell r="C8" t="str">
            <v>Current (0 - 29)</v>
          </cell>
          <cell r="G8">
            <v>9999</v>
          </cell>
          <cell r="H8">
            <v>1431553169.96</v>
          </cell>
          <cell r="J8">
            <v>0.91953283060511315</v>
          </cell>
          <cell r="K8">
            <v>0.91564553160353779</v>
          </cell>
        </row>
        <row r="9">
          <cell r="C9" t="str">
            <v>DLQ 30-59</v>
          </cell>
          <cell r="G9">
            <v>294</v>
          </cell>
          <cell r="H9">
            <v>34078435.210000001</v>
          </cell>
          <cell r="J9">
            <v>2.7036968916681992E-2</v>
          </cell>
          <cell r="K9">
            <v>2.1797141439705698E-2</v>
          </cell>
        </row>
        <row r="10">
          <cell r="C10" t="str">
            <v>DLQ 60-179</v>
          </cell>
          <cell r="G10">
            <v>213</v>
          </cell>
          <cell r="H10">
            <v>30020743.07</v>
          </cell>
          <cell r="J10">
            <v>1.9588008092698179E-2</v>
          </cell>
          <cell r="K10">
            <v>1.9201773167972128E-2</v>
          </cell>
        </row>
        <row r="11">
          <cell r="C11" t="str">
            <v>DLQ 180+</v>
          </cell>
          <cell r="G11">
            <v>37</v>
          </cell>
          <cell r="H11">
            <v>7765865.1100000003</v>
          </cell>
          <cell r="J11">
            <v>3.4026117344123597E-3</v>
          </cell>
          <cell r="K11">
            <v>4.9671781923447548E-3</v>
          </cell>
        </row>
        <row r="12">
          <cell r="C12" t="str">
            <v>Bankruptcy</v>
          </cell>
          <cell r="G12">
            <v>65</v>
          </cell>
          <cell r="H12">
            <v>12393043.98</v>
          </cell>
          <cell r="J12">
            <v>5.9775611550487405E-3</v>
          </cell>
          <cell r="K12">
            <v>7.9267997734028955E-3</v>
          </cell>
        </row>
        <row r="13">
          <cell r="C13" t="str">
            <v>Foreclosure</v>
          </cell>
          <cell r="G13">
            <v>266</v>
          </cell>
          <cell r="H13">
            <v>47624723.68</v>
          </cell>
          <cell r="J13">
            <v>2.4462019496045612E-2</v>
          </cell>
          <cell r="K13">
            <v>3.0461575823036775E-2</v>
          </cell>
        </row>
        <row r="14">
          <cell r="C14" t="str">
            <v>Total Active Portfolio</v>
          </cell>
          <cell r="G14">
            <v>10874</v>
          </cell>
          <cell r="H14">
            <v>1563435981.01</v>
          </cell>
          <cell r="J14">
            <v>1</v>
          </cell>
          <cell r="K14">
            <v>1</v>
          </cell>
        </row>
        <row r="17">
          <cell r="C17" t="str">
            <v>Current (0 - 29)</v>
          </cell>
          <cell r="G17">
            <v>1097</v>
          </cell>
          <cell r="H17">
            <v>41456503.979999997</v>
          </cell>
          <cell r="J17">
            <v>0.94406196213425131</v>
          </cell>
          <cell r="K17">
            <v>0.95065873163530767</v>
          </cell>
        </row>
        <row r="18">
          <cell r="C18" t="str">
            <v>DLQ 30-59</v>
          </cell>
          <cell r="G18">
            <v>20</v>
          </cell>
          <cell r="H18">
            <v>649490.32999999996</v>
          </cell>
          <cell r="J18">
            <v>1.7211703958691909E-2</v>
          </cell>
          <cell r="K18">
            <v>1.4893770435275315E-2</v>
          </cell>
        </row>
        <row r="19">
          <cell r="C19" t="str">
            <v>DLQ 60-179</v>
          </cell>
          <cell r="G19">
            <v>27</v>
          </cell>
          <cell r="H19">
            <v>922302.45</v>
          </cell>
          <cell r="J19">
            <v>2.323580034423408E-2</v>
          </cell>
          <cell r="K19">
            <v>2.114975439617706E-2</v>
          </cell>
        </row>
        <row r="20">
          <cell r="C20" t="str">
            <v>DLQ 180+</v>
          </cell>
          <cell r="G20">
            <v>5</v>
          </cell>
          <cell r="H20">
            <v>155140.82999999999</v>
          </cell>
          <cell r="J20">
            <v>4.3029259896729772E-3</v>
          </cell>
          <cell r="K20">
            <v>3.5576078663989864E-3</v>
          </cell>
        </row>
        <row r="21">
          <cell r="C21" t="str">
            <v>Bankruptcy</v>
          </cell>
          <cell r="G21">
            <v>12</v>
          </cell>
          <cell r="H21">
            <v>387714.76999999996</v>
          </cell>
          <cell r="J21">
            <v>1.0327022375215147E-2</v>
          </cell>
          <cell r="K21">
            <v>8.8908710599980272E-3</v>
          </cell>
        </row>
        <row r="22">
          <cell r="C22" t="str">
            <v>Foreclosure</v>
          </cell>
          <cell r="G22">
            <v>1</v>
          </cell>
          <cell r="H22">
            <v>37034.89</v>
          </cell>
          <cell r="J22">
            <v>8.6058519793459555E-4</v>
          </cell>
          <cell r="K22">
            <v>8.492646068428355E-4</v>
          </cell>
        </row>
        <row r="23">
          <cell r="C23" t="str">
            <v>Total Active Portfolio</v>
          </cell>
          <cell r="G23">
            <v>1162</v>
          </cell>
          <cell r="H23">
            <v>43608187.25</v>
          </cell>
          <cell r="J23">
            <v>1</v>
          </cell>
          <cell r="K23">
            <v>0.99999999999999989</v>
          </cell>
        </row>
      </sheetData>
      <sheetData sheetId="33">
        <row r="8">
          <cell r="C8" t="str">
            <v>Current (0 - 29)</v>
          </cell>
          <cell r="G8">
            <v>37065</v>
          </cell>
          <cell r="H8">
            <v>6913457282.1800003</v>
          </cell>
          <cell r="J8">
            <v>0.82410618996798291</v>
          </cell>
          <cell r="K8">
            <v>0.77373749360749777</v>
          </cell>
        </row>
        <row r="9">
          <cell r="C9" t="str">
            <v>DLQ 30-59</v>
          </cell>
          <cell r="G9">
            <v>1877</v>
          </cell>
          <cell r="H9">
            <v>381264158.49000001</v>
          </cell>
          <cell r="J9">
            <v>4.1733368907861973E-2</v>
          </cell>
          <cell r="K9">
            <v>4.2670166654939307E-2</v>
          </cell>
        </row>
        <row r="10">
          <cell r="C10" t="str">
            <v>DLQ 60-179</v>
          </cell>
          <cell r="G10">
            <v>1511</v>
          </cell>
          <cell r="H10">
            <v>360224744.75999999</v>
          </cell>
          <cell r="J10">
            <v>3.3595695482034865E-2</v>
          </cell>
          <cell r="K10">
            <v>4.0315486126518051E-2</v>
          </cell>
        </row>
        <row r="11">
          <cell r="C11" t="str">
            <v>DLQ 180+</v>
          </cell>
          <cell r="G11">
            <v>445</v>
          </cell>
          <cell r="H11">
            <v>133963048.58</v>
          </cell>
          <cell r="J11">
            <v>9.8941657773034507E-3</v>
          </cell>
          <cell r="K11">
            <v>1.499282185650886E-2</v>
          </cell>
        </row>
        <row r="12">
          <cell r="C12" t="str">
            <v>Bankruptcy</v>
          </cell>
          <cell r="G12">
            <v>642</v>
          </cell>
          <cell r="H12">
            <v>126006643.52</v>
          </cell>
          <cell r="J12">
            <v>1.4274279615795091E-2</v>
          </cell>
          <cell r="K12">
            <v>1.4102360158695461E-2</v>
          </cell>
        </row>
        <row r="13">
          <cell r="C13" t="str">
            <v>Foreclosure</v>
          </cell>
          <cell r="G13">
            <v>3436</v>
          </cell>
          <cell r="H13">
            <v>1020229878.36</v>
          </cell>
          <cell r="J13">
            <v>7.6396300249021706E-2</v>
          </cell>
          <cell r="K13">
            <v>0.11418167159584049</v>
          </cell>
        </row>
        <row r="14">
          <cell r="C14" t="str">
            <v>Total Active Portfolio</v>
          </cell>
          <cell r="G14">
            <v>44976</v>
          </cell>
          <cell r="H14">
            <v>8935145755.8900013</v>
          </cell>
          <cell r="J14">
            <v>0.99999999999999989</v>
          </cell>
          <cell r="K14">
            <v>0.99999999999999989</v>
          </cell>
        </row>
        <row r="17">
          <cell r="C17" t="str">
            <v>Current (0 - 29)</v>
          </cell>
          <cell r="G17">
            <v>7923</v>
          </cell>
          <cell r="H17">
            <v>285231277.43000001</v>
          </cell>
          <cell r="J17">
            <v>0.92851283253252082</v>
          </cell>
          <cell r="K17">
            <v>0.91068409431776376</v>
          </cell>
        </row>
        <row r="18">
          <cell r="C18" t="str">
            <v>DLQ 30-59</v>
          </cell>
          <cell r="G18">
            <v>187</v>
          </cell>
          <cell r="H18">
            <v>7473071.5700000003</v>
          </cell>
          <cell r="J18">
            <v>2.1914918551505919E-2</v>
          </cell>
          <cell r="K18">
            <v>2.3859961908165826E-2</v>
          </cell>
        </row>
        <row r="19">
          <cell r="C19" t="str">
            <v>DLQ 60-179</v>
          </cell>
          <cell r="G19">
            <v>202</v>
          </cell>
          <cell r="H19">
            <v>9884269.3200000003</v>
          </cell>
          <cell r="J19">
            <v>2.3672799718739014E-2</v>
          </cell>
          <cell r="K19">
            <v>3.1558414402453279E-2</v>
          </cell>
        </row>
        <row r="20">
          <cell r="C20" t="str">
            <v>DLQ 180+</v>
          </cell>
          <cell r="G20">
            <v>42</v>
          </cell>
          <cell r="H20">
            <v>3007028.61</v>
          </cell>
          <cell r="J20">
            <v>4.9220672682526662E-3</v>
          </cell>
          <cell r="K20">
            <v>9.6008164004998051E-3</v>
          </cell>
        </row>
        <row r="21">
          <cell r="C21" t="str">
            <v>Bankruptcy</v>
          </cell>
          <cell r="G21">
            <v>160</v>
          </cell>
          <cell r="H21">
            <v>6619333.040000001</v>
          </cell>
          <cell r="J21">
            <v>1.8750732450486349E-2</v>
          </cell>
          <cell r="K21">
            <v>2.1134152498403478E-2</v>
          </cell>
        </row>
        <row r="22">
          <cell r="C22" t="str">
            <v>Foreclosure</v>
          </cell>
          <cell r="G22">
            <v>19</v>
          </cell>
          <cell r="H22">
            <v>990531.37</v>
          </cell>
          <cell r="J22">
            <v>2.2266494784952537E-3</v>
          </cell>
          <cell r="K22">
            <v>3.1625604727138065E-3</v>
          </cell>
        </row>
        <row r="23">
          <cell r="C23" t="str">
            <v>Total Active Portfolio</v>
          </cell>
          <cell r="G23">
            <v>8533</v>
          </cell>
          <cell r="H23">
            <v>313205511.34000003</v>
          </cell>
          <cell r="J23">
            <v>1</v>
          </cell>
          <cell r="K23">
            <v>1</v>
          </cell>
        </row>
      </sheetData>
      <sheetData sheetId="34">
        <row r="8">
          <cell r="C8" t="str">
            <v>Current (0 - 29)</v>
          </cell>
          <cell r="G8">
            <v>52793</v>
          </cell>
          <cell r="H8">
            <v>7362044879.29</v>
          </cell>
          <cell r="J8">
            <v>0.89750433511271288</v>
          </cell>
          <cell r="K8">
            <v>0.90840549492872358</v>
          </cell>
        </row>
        <row r="9">
          <cell r="C9" t="str">
            <v>DLQ 30-59</v>
          </cell>
          <cell r="G9">
            <v>2225</v>
          </cell>
          <cell r="H9">
            <v>250718121.5</v>
          </cell>
          <cell r="J9">
            <v>3.7825983475570361E-2</v>
          </cell>
          <cell r="K9">
            <v>3.0936203593310892E-2</v>
          </cell>
        </row>
        <row r="10">
          <cell r="C10" t="str">
            <v>DLQ 60-179</v>
          </cell>
          <cell r="G10">
            <v>1688</v>
          </cell>
          <cell r="H10">
            <v>205311739.70999998</v>
          </cell>
          <cell r="J10">
            <v>2.8696746115399002E-2</v>
          </cell>
          <cell r="K10">
            <v>2.5333493015044832E-2</v>
          </cell>
        </row>
        <row r="11">
          <cell r="C11" t="str">
            <v>DLQ 180+</v>
          </cell>
          <cell r="G11">
            <v>298</v>
          </cell>
          <cell r="H11">
            <v>43347462.640000001</v>
          </cell>
          <cell r="J11">
            <v>5.0661317194247053E-3</v>
          </cell>
          <cell r="K11">
            <v>5.3486597676366109E-3</v>
          </cell>
        </row>
        <row r="12">
          <cell r="C12" t="str">
            <v>Bankruptcy</v>
          </cell>
          <cell r="G12">
            <v>889</v>
          </cell>
          <cell r="H12">
            <v>103828584.81</v>
          </cell>
          <cell r="J12">
            <v>1.5113392948216654E-2</v>
          </cell>
          <cell r="K12">
            <v>1.2811448248217299E-2</v>
          </cell>
        </row>
        <row r="13">
          <cell r="C13" t="str">
            <v>Foreclosure</v>
          </cell>
          <cell r="G13">
            <v>929</v>
          </cell>
          <cell r="H13">
            <v>139108906.47</v>
          </cell>
          <cell r="J13">
            <v>1.5793410628676344E-2</v>
          </cell>
          <cell r="K13">
            <v>1.7164700447066659E-2</v>
          </cell>
        </row>
        <row r="14">
          <cell r="C14" t="str">
            <v>Total Active Portfolio</v>
          </cell>
          <cell r="G14">
            <v>58822</v>
          </cell>
          <cell r="H14">
            <v>8104359694.420001</v>
          </cell>
          <cell r="J14">
            <v>0.99999999999999989</v>
          </cell>
          <cell r="K14">
            <v>0.99999999999999989</v>
          </cell>
        </row>
        <row r="17">
          <cell r="C17" t="str">
            <v>Current (0 - 29)</v>
          </cell>
          <cell r="G17">
            <v>6922</v>
          </cell>
          <cell r="H17">
            <v>194056690.84</v>
          </cell>
          <cell r="J17">
            <v>0.92305640752100282</v>
          </cell>
          <cell r="K17">
            <v>0.9104592156117991</v>
          </cell>
        </row>
        <row r="18">
          <cell r="C18" t="str">
            <v>DLQ 30-59</v>
          </cell>
          <cell r="G18">
            <v>168</v>
          </cell>
          <cell r="H18">
            <v>4786827.5199999996</v>
          </cell>
          <cell r="J18">
            <v>2.2402987064941992E-2</v>
          </cell>
          <cell r="K18">
            <v>2.245844351082707E-2</v>
          </cell>
        </row>
        <row r="19">
          <cell r="C19" t="str">
            <v>DLQ 60-179</v>
          </cell>
          <cell r="G19">
            <v>171</v>
          </cell>
          <cell r="H19">
            <v>4937608.1599999992</v>
          </cell>
          <cell r="J19">
            <v>2.2803040405387383E-2</v>
          </cell>
          <cell r="K19">
            <v>2.3165863711746768E-2</v>
          </cell>
        </row>
        <row r="20">
          <cell r="C20" t="str">
            <v>DLQ 180+</v>
          </cell>
          <cell r="G20">
            <v>33</v>
          </cell>
          <cell r="H20">
            <v>1280825</v>
          </cell>
          <cell r="J20">
            <v>4.4005867448993199E-3</v>
          </cell>
          <cell r="K20">
            <v>6.0092693521063166E-3</v>
          </cell>
        </row>
        <row r="21">
          <cell r="C21" t="str">
            <v>Bankruptcy</v>
          </cell>
          <cell r="G21">
            <v>189</v>
          </cell>
          <cell r="H21">
            <v>6855907.3900000006</v>
          </cell>
          <cell r="J21">
            <v>2.520336044805974E-2</v>
          </cell>
          <cell r="K21">
            <v>3.2165982206473334E-2</v>
          </cell>
        </row>
        <row r="22">
          <cell r="C22" t="str">
            <v>Foreclosure</v>
          </cell>
          <cell r="G22">
            <v>16</v>
          </cell>
          <cell r="H22">
            <v>1223693.74</v>
          </cell>
          <cell r="J22">
            <v>2.1336178157087614E-3</v>
          </cell>
          <cell r="K22">
            <v>5.7412256070472978E-3</v>
          </cell>
        </row>
        <row r="23">
          <cell r="C23" t="str">
            <v>Total Active Portfolio</v>
          </cell>
          <cell r="G23">
            <v>7499</v>
          </cell>
          <cell r="H23">
            <v>213141552.65000004</v>
          </cell>
          <cell r="J23">
            <v>1</v>
          </cell>
          <cell r="K23">
            <v>0.99999999999999989</v>
          </cell>
        </row>
      </sheetData>
      <sheetData sheetId="35">
        <row r="8">
          <cell r="C8" t="str">
            <v>Current (0 - 29)</v>
          </cell>
          <cell r="G8">
            <v>823</v>
          </cell>
          <cell r="H8">
            <v>90285820.260000005</v>
          </cell>
          <cell r="J8">
            <v>0.9195530726256983</v>
          </cell>
          <cell r="K8">
            <v>0.92441456861175408</v>
          </cell>
        </row>
        <row r="9">
          <cell r="C9" t="str">
            <v>DLQ 30-59</v>
          </cell>
          <cell r="G9">
            <v>22</v>
          </cell>
          <cell r="H9">
            <v>2172484.12</v>
          </cell>
          <cell r="J9">
            <v>2.4581005586592177E-2</v>
          </cell>
          <cell r="K9">
            <v>2.2243536856865968E-2</v>
          </cell>
        </row>
        <row r="10">
          <cell r="C10" t="str">
            <v>DLQ 60-179</v>
          </cell>
          <cell r="G10">
            <v>23</v>
          </cell>
          <cell r="H10">
            <v>2336156.37</v>
          </cell>
          <cell r="J10">
            <v>2.5698324022346369E-2</v>
          </cell>
          <cell r="K10">
            <v>2.3919337242150802E-2</v>
          </cell>
        </row>
        <row r="11">
          <cell r="C11" t="str">
            <v>DLQ 180+</v>
          </cell>
          <cell r="G11">
            <v>4</v>
          </cell>
          <cell r="H11">
            <v>391934.87</v>
          </cell>
          <cell r="J11">
            <v>4.4692737430167594E-3</v>
          </cell>
          <cell r="K11">
            <v>4.0129258695506473E-3</v>
          </cell>
        </row>
        <row r="12">
          <cell r="C12" t="str">
            <v>Bankruptcy</v>
          </cell>
          <cell r="G12">
            <v>2</v>
          </cell>
          <cell r="H12">
            <v>164270.13</v>
          </cell>
          <cell r="J12">
            <v>2.2346368715083797E-3</v>
          </cell>
          <cell r="K12">
            <v>1.6819219332830676E-3</v>
          </cell>
        </row>
        <row r="13">
          <cell r="C13" t="str">
            <v>Foreclosure</v>
          </cell>
          <cell r="G13">
            <v>21</v>
          </cell>
          <cell r="H13">
            <v>2317440.4500000002</v>
          </cell>
          <cell r="J13">
            <v>2.3463687150837988E-2</v>
          </cell>
          <cell r="K13">
            <v>2.372770948639526E-2</v>
          </cell>
        </row>
        <row r="14">
          <cell r="C14" t="str">
            <v>Total Active Portfolio</v>
          </cell>
          <cell r="G14">
            <v>895</v>
          </cell>
          <cell r="H14">
            <v>97668106.200000018</v>
          </cell>
          <cell r="J14">
            <v>1</v>
          </cell>
          <cell r="K14">
            <v>0.99999999999999978</v>
          </cell>
        </row>
        <row r="17">
          <cell r="C17" t="str">
            <v>Current (0 - 29)</v>
          </cell>
          <cell r="G17">
            <v>192</v>
          </cell>
          <cell r="H17">
            <v>5693348.0700000003</v>
          </cell>
          <cell r="J17">
            <v>0.94117647058823528</v>
          </cell>
          <cell r="K17">
            <v>0.94816421682540097</v>
          </cell>
        </row>
        <row r="18">
          <cell r="C18" t="str">
            <v>DLQ 30-59</v>
          </cell>
          <cell r="G18">
            <v>2</v>
          </cell>
          <cell r="H18">
            <v>71642.039999999994</v>
          </cell>
          <cell r="J18">
            <v>9.8039215686274508E-3</v>
          </cell>
          <cell r="K18">
            <v>1.1931190208852634E-2</v>
          </cell>
        </row>
        <row r="19">
          <cell r="C19" t="str">
            <v>DLQ 60-179</v>
          </cell>
          <cell r="G19">
            <v>3</v>
          </cell>
          <cell r="H19">
            <v>104039.99</v>
          </cell>
          <cell r="J19">
            <v>1.4705882352941176E-2</v>
          </cell>
          <cell r="K19">
            <v>1.7326710825335601E-2</v>
          </cell>
        </row>
        <row r="20">
          <cell r="C20" t="str">
            <v>DLQ 180+</v>
          </cell>
          <cell r="G20">
            <v>0</v>
          </cell>
          <cell r="H20">
            <v>0</v>
          </cell>
          <cell r="J20">
            <v>0</v>
          </cell>
          <cell r="K20">
            <v>0</v>
          </cell>
        </row>
        <row r="21">
          <cell r="C21" t="str">
            <v>Bankruptcy</v>
          </cell>
          <cell r="G21">
            <v>7</v>
          </cell>
          <cell r="H21">
            <v>135571.18</v>
          </cell>
          <cell r="J21">
            <v>3.4313725490196081E-2</v>
          </cell>
          <cell r="K21">
            <v>2.2577882140410826E-2</v>
          </cell>
        </row>
        <row r="22">
          <cell r="C22" t="str">
            <v>Foreclosure</v>
          </cell>
          <cell r="G22">
            <v>0</v>
          </cell>
          <cell r="H22">
            <v>0</v>
          </cell>
          <cell r="J22">
            <v>0</v>
          </cell>
          <cell r="K22">
            <v>0</v>
          </cell>
        </row>
        <row r="23">
          <cell r="C23" t="str">
            <v>Total Active Portfolio</v>
          </cell>
          <cell r="G23">
            <v>204</v>
          </cell>
          <cell r="H23">
            <v>6004601.2800000003</v>
          </cell>
          <cell r="J23">
            <v>0.99999999999999989</v>
          </cell>
          <cell r="K23">
            <v>1</v>
          </cell>
        </row>
      </sheetData>
      <sheetData sheetId="36">
        <row r="8">
          <cell r="C8" t="str">
            <v>Current (0 - 29)</v>
          </cell>
          <cell r="G8">
            <v>38055</v>
          </cell>
          <cell r="H8">
            <v>4065986775.5999999</v>
          </cell>
          <cell r="J8">
            <v>0.86149910578860389</v>
          </cell>
          <cell r="K8">
            <v>0.86155877839577644</v>
          </cell>
        </row>
        <row r="9">
          <cell r="C9" t="str">
            <v>DLQ 30-59</v>
          </cell>
          <cell r="G9">
            <v>1876</v>
          </cell>
          <cell r="H9">
            <v>185796278.87</v>
          </cell>
          <cell r="J9">
            <v>4.2469381749032212E-2</v>
          </cell>
          <cell r="K9">
            <v>3.9369143061242923E-2</v>
          </cell>
        </row>
        <row r="10">
          <cell r="C10" t="str">
            <v>DLQ 60-179</v>
          </cell>
          <cell r="G10">
            <v>1446</v>
          </cell>
          <cell r="H10">
            <v>148867471.84</v>
          </cell>
          <cell r="J10">
            <v>3.2734928576279625E-2</v>
          </cell>
          <cell r="K10">
            <v>3.1544145187833668E-2</v>
          </cell>
        </row>
        <row r="11">
          <cell r="C11" t="str">
            <v>DLQ 180+</v>
          </cell>
          <cell r="G11">
            <v>189</v>
          </cell>
          <cell r="H11">
            <v>19366464.309999999</v>
          </cell>
          <cell r="J11">
            <v>4.2786317433726488E-3</v>
          </cell>
          <cell r="K11">
            <v>4.1036403347147676E-3</v>
          </cell>
        </row>
        <row r="12">
          <cell r="C12" t="str">
            <v>Bankruptcy</v>
          </cell>
          <cell r="G12">
            <v>1185</v>
          </cell>
          <cell r="H12">
            <v>132366514.28999999</v>
          </cell>
          <cell r="J12">
            <v>2.6826341883050733E-2</v>
          </cell>
          <cell r="K12">
            <v>2.8047688948858146E-2</v>
          </cell>
        </row>
        <row r="13">
          <cell r="C13" t="str">
            <v>Foreclosure</v>
          </cell>
          <cell r="G13">
            <v>1422</v>
          </cell>
          <cell r="H13">
            <v>166954139.31999999</v>
          </cell>
          <cell r="J13">
            <v>3.2191610259660879E-2</v>
          </cell>
          <cell r="K13">
            <v>3.5376604071574114E-2</v>
          </cell>
        </row>
        <row r="14">
          <cell r="C14" t="str">
            <v>Total Active Portfolio</v>
          </cell>
          <cell r="G14">
            <v>44173</v>
          </cell>
          <cell r="H14">
            <v>4719337644.2299995</v>
          </cell>
          <cell r="J14">
            <v>1</v>
          </cell>
          <cell r="K14">
            <v>1</v>
          </cell>
        </row>
        <row r="17">
          <cell r="C17" t="str">
            <v>Current (0 - 29)</v>
          </cell>
          <cell r="G17">
            <v>9556</v>
          </cell>
          <cell r="H17">
            <v>268653770.10000002</v>
          </cell>
          <cell r="J17">
            <v>0.90698557327258922</v>
          </cell>
          <cell r="K17">
            <v>0.89217948715558504</v>
          </cell>
        </row>
        <row r="18">
          <cell r="C18" t="str">
            <v>DLQ 30-59</v>
          </cell>
          <cell r="G18">
            <v>247</v>
          </cell>
          <cell r="H18">
            <v>6685753.3700000001</v>
          </cell>
          <cell r="J18">
            <v>2.3443432042520879E-2</v>
          </cell>
          <cell r="K18">
            <v>2.2202897099396872E-2</v>
          </cell>
        </row>
        <row r="19">
          <cell r="C19" t="str">
            <v>DLQ 60-179</v>
          </cell>
          <cell r="G19">
            <v>234</v>
          </cell>
          <cell r="H19">
            <v>7636090.2000000002</v>
          </cell>
          <cell r="J19">
            <v>2.2209567198177675E-2</v>
          </cell>
          <cell r="K19">
            <v>2.5358896083884839E-2</v>
          </cell>
        </row>
        <row r="20">
          <cell r="C20" t="str">
            <v>DLQ 180+</v>
          </cell>
          <cell r="G20">
            <v>44</v>
          </cell>
          <cell r="H20">
            <v>1552963.1</v>
          </cell>
          <cell r="J20">
            <v>4.1761579347000758E-3</v>
          </cell>
          <cell r="K20">
            <v>5.1572766747841276E-3</v>
          </cell>
        </row>
        <row r="21">
          <cell r="C21" t="str">
            <v>Bankruptcy</v>
          </cell>
          <cell r="G21">
            <v>422</v>
          </cell>
          <cell r="H21">
            <v>13957707.449999999</v>
          </cell>
          <cell r="J21">
            <v>4.0053151100987089E-2</v>
          </cell>
          <cell r="K21">
            <v>4.6352523807774722E-2</v>
          </cell>
        </row>
        <row r="22">
          <cell r="C22" t="str">
            <v>Foreclosure</v>
          </cell>
          <cell r="G22">
            <v>33</v>
          </cell>
          <cell r="H22">
            <v>2634481.2399999998</v>
          </cell>
          <cell r="J22">
            <v>3.1321184510250569E-3</v>
          </cell>
          <cell r="K22">
            <v>8.7489191785744061E-3</v>
          </cell>
        </row>
        <row r="23">
          <cell r="C23" t="str">
            <v>Total Active Portfolio</v>
          </cell>
          <cell r="G23">
            <v>10536</v>
          </cell>
          <cell r="H23">
            <v>301120765.46000004</v>
          </cell>
          <cell r="J23">
            <v>0.99999999999999989</v>
          </cell>
          <cell r="K23">
            <v>1</v>
          </cell>
        </row>
      </sheetData>
      <sheetData sheetId="37"/>
      <sheetData sheetId="38">
        <row r="8">
          <cell r="C8" t="str">
            <v>Current (0 - 29)</v>
          </cell>
          <cell r="G8">
            <v>25923</v>
          </cell>
          <cell r="H8">
            <v>4555473492.5299997</v>
          </cell>
          <cell r="J8">
            <v>0.90434327577184725</v>
          </cell>
          <cell r="K8">
            <v>0.89479879386636552</v>
          </cell>
        </row>
        <row r="9">
          <cell r="C9" t="str">
            <v>DLQ 30-59</v>
          </cell>
          <cell r="G9">
            <v>547</v>
          </cell>
          <cell r="H9">
            <v>94272974.769999996</v>
          </cell>
          <cell r="J9">
            <v>1.9082504796790512E-2</v>
          </cell>
          <cell r="K9">
            <v>1.8517360326366732E-2</v>
          </cell>
        </row>
        <row r="10">
          <cell r="C10" t="str">
            <v>DLQ 60-179</v>
          </cell>
          <cell r="G10">
            <v>464</v>
          </cell>
          <cell r="H10">
            <v>84710992.219999999</v>
          </cell>
          <cell r="J10">
            <v>1.6186987615559045E-2</v>
          </cell>
          <cell r="K10">
            <v>1.6639169076490878E-2</v>
          </cell>
        </row>
        <row r="11">
          <cell r="C11" t="str">
            <v>DLQ 180+</v>
          </cell>
          <cell r="G11">
            <v>65</v>
          </cell>
          <cell r="H11">
            <v>12176427.09</v>
          </cell>
          <cell r="J11">
            <v>2.2675736961451248E-3</v>
          </cell>
          <cell r="K11">
            <v>2.3917277296421429E-3</v>
          </cell>
        </row>
        <row r="12">
          <cell r="C12" t="str">
            <v>Bankruptcy</v>
          </cell>
          <cell r="G12">
            <v>352</v>
          </cell>
          <cell r="H12">
            <v>71273196.939999998</v>
          </cell>
          <cell r="J12">
            <v>1.2279783708355137E-2</v>
          </cell>
          <cell r="K12">
            <v>1.399967989309773E-2</v>
          </cell>
        </row>
        <row r="13">
          <cell r="C13" t="str">
            <v>Foreclosure</v>
          </cell>
          <cell r="G13">
            <v>1314</v>
          </cell>
          <cell r="H13">
            <v>273151960.96000004</v>
          </cell>
          <cell r="J13">
            <v>4.583987441130298E-2</v>
          </cell>
          <cell r="K13">
            <v>5.3653269108036861E-2</v>
          </cell>
        </row>
        <row r="14">
          <cell r="C14" t="str">
            <v>Total Active Portfolio</v>
          </cell>
          <cell r="G14">
            <v>28665</v>
          </cell>
          <cell r="H14">
            <v>5091059044.5100002</v>
          </cell>
          <cell r="J14">
            <v>1</v>
          </cell>
          <cell r="K14">
            <v>0.99999999999999978</v>
          </cell>
        </row>
        <row r="17">
          <cell r="C17" t="str">
            <v>Current (0 - 29)</v>
          </cell>
          <cell r="G17">
            <v>3022</v>
          </cell>
          <cell r="H17">
            <v>133497572.39</v>
          </cell>
          <cell r="J17">
            <v>0.94941878730757145</v>
          </cell>
          <cell r="K17">
            <v>0.94659345209076395</v>
          </cell>
        </row>
        <row r="18">
          <cell r="C18" t="str">
            <v>DLQ 30-59</v>
          </cell>
          <cell r="G18">
            <v>41</v>
          </cell>
          <cell r="H18">
            <v>2129986.34</v>
          </cell>
          <cell r="J18">
            <v>1.2880929940307886E-2</v>
          </cell>
          <cell r="K18">
            <v>1.5103129490598907E-2</v>
          </cell>
        </row>
        <row r="19">
          <cell r="C19" t="str">
            <v>DLQ 60-179</v>
          </cell>
          <cell r="G19">
            <v>49</v>
          </cell>
          <cell r="H19">
            <v>2213985.7000000002</v>
          </cell>
          <cell r="J19">
            <v>1.5394282123782596E-2</v>
          </cell>
          <cell r="K19">
            <v>1.569874514661642E-2</v>
          </cell>
        </row>
        <row r="20">
          <cell r="C20" t="str">
            <v>DLQ 180+</v>
          </cell>
          <cell r="G20">
            <v>16</v>
          </cell>
          <cell r="H20">
            <v>835364.78</v>
          </cell>
          <cell r="J20">
            <v>5.0267043669494187E-3</v>
          </cell>
          <cell r="K20">
            <v>5.9233349093805315E-3</v>
          </cell>
        </row>
        <row r="21">
          <cell r="C21" t="str">
            <v>Bankruptcy</v>
          </cell>
          <cell r="G21">
            <v>53</v>
          </cell>
          <cell r="H21">
            <v>2261737.67</v>
          </cell>
          <cell r="J21">
            <v>1.665095821551995E-2</v>
          </cell>
          <cell r="K21">
            <v>1.6037340832794008E-2</v>
          </cell>
        </row>
        <row r="22">
          <cell r="C22" t="str">
            <v>Foreclosure</v>
          </cell>
          <cell r="G22">
            <v>2</v>
          </cell>
          <cell r="H22">
            <v>90822.63</v>
          </cell>
          <cell r="J22">
            <v>6.2833804586867733E-4</v>
          </cell>
          <cell r="K22">
            <v>6.4399752984648396E-4</v>
          </cell>
        </row>
        <row r="23">
          <cell r="C23" t="str">
            <v>Total Active Portfolio</v>
          </cell>
          <cell r="G23">
            <v>3183</v>
          </cell>
          <cell r="H23">
            <v>141029469.50999996</v>
          </cell>
          <cell r="J23">
            <v>1</v>
          </cell>
          <cell r="K23">
            <v>1.0000000000000002</v>
          </cell>
        </row>
      </sheetData>
      <sheetData sheetId="39">
        <row r="8">
          <cell r="C8" t="str">
            <v>Current (0 - 29)</v>
          </cell>
          <cell r="G8">
            <v>57300</v>
          </cell>
          <cell r="H8">
            <v>8266227808.0200005</v>
          </cell>
          <cell r="J8">
            <v>0.88834454745589286</v>
          </cell>
          <cell r="K8">
            <v>0.89780405229831506</v>
          </cell>
        </row>
        <row r="9">
          <cell r="C9" t="str">
            <v>DLQ 30-59</v>
          </cell>
          <cell r="G9">
            <v>2451</v>
          </cell>
          <cell r="H9">
            <v>291160196.98000002</v>
          </cell>
          <cell r="J9">
            <v>3.7998821741961487E-2</v>
          </cell>
          <cell r="K9">
            <v>3.1623227763333761E-2</v>
          </cell>
        </row>
        <row r="10">
          <cell r="C10" t="str">
            <v>DLQ 60-179</v>
          </cell>
          <cell r="G10">
            <v>1922</v>
          </cell>
          <cell r="H10">
            <v>242867348.44999999</v>
          </cell>
          <cell r="J10">
            <v>2.9797525658119127E-2</v>
          </cell>
          <cell r="K10">
            <v>2.6378088612293581E-2</v>
          </cell>
        </row>
        <row r="11">
          <cell r="C11" t="str">
            <v>DLQ 180+</v>
          </cell>
          <cell r="G11">
            <v>248</v>
          </cell>
          <cell r="H11">
            <v>33501320.27</v>
          </cell>
          <cell r="J11">
            <v>3.8448420204024681E-3</v>
          </cell>
          <cell r="K11">
            <v>3.6386150725930865E-3</v>
          </cell>
        </row>
        <row r="12">
          <cell r="C12" t="str">
            <v>Bankruptcy</v>
          </cell>
          <cell r="G12">
            <v>843</v>
          </cell>
          <cell r="H12">
            <v>116732097.70000002</v>
          </cell>
          <cell r="J12">
            <v>1.3069362190319679E-2</v>
          </cell>
          <cell r="K12">
            <v>1.267840093236507E-2</v>
          </cell>
        </row>
        <row r="13">
          <cell r="C13" t="str">
            <v>Foreclosure</v>
          </cell>
          <cell r="G13">
            <v>1738</v>
          </cell>
          <cell r="H13">
            <v>256673734.54000002</v>
          </cell>
          <cell r="J13">
            <v>2.6944900933304393E-2</v>
          </cell>
          <cell r="K13">
            <v>2.7877615321099128E-2</v>
          </cell>
        </row>
        <row r="14">
          <cell r="C14" t="str">
            <v>Total Active Portfolio</v>
          </cell>
          <cell r="G14">
            <v>64502</v>
          </cell>
          <cell r="H14">
            <v>9207162505.9600029</v>
          </cell>
          <cell r="J14">
            <v>1</v>
          </cell>
          <cell r="K14">
            <v>0.99999999999999967</v>
          </cell>
        </row>
        <row r="17">
          <cell r="C17" t="str">
            <v>Current (0 - 29)</v>
          </cell>
          <cell r="G17">
            <v>7519</v>
          </cell>
          <cell r="H17">
            <v>229111071.15000001</v>
          </cell>
          <cell r="J17">
            <v>0.92043089729465055</v>
          </cell>
          <cell r="K17">
            <v>0.9071645245635892</v>
          </cell>
        </row>
        <row r="18">
          <cell r="C18" t="str">
            <v>DLQ 30-59</v>
          </cell>
          <cell r="G18">
            <v>210</v>
          </cell>
          <cell r="H18">
            <v>6818155.5700000003</v>
          </cell>
          <cell r="J18">
            <v>2.570694087403599E-2</v>
          </cell>
          <cell r="K18">
            <v>2.6996464313198413E-2</v>
          </cell>
        </row>
        <row r="19">
          <cell r="C19" t="str">
            <v>DLQ 60-179</v>
          </cell>
          <cell r="G19">
            <v>165</v>
          </cell>
          <cell r="H19">
            <v>6224489.9399999995</v>
          </cell>
          <cell r="J19">
            <v>2.0198310686742563E-2</v>
          </cell>
          <cell r="K19">
            <v>2.4645847224790223E-2</v>
          </cell>
        </row>
        <row r="20">
          <cell r="C20" t="str">
            <v>DLQ 180+</v>
          </cell>
          <cell r="G20">
            <v>30</v>
          </cell>
          <cell r="H20">
            <v>890012.17</v>
          </cell>
          <cell r="J20">
            <v>3.6724201248622842E-3</v>
          </cell>
          <cell r="K20">
            <v>3.5240002283663469E-3</v>
          </cell>
        </row>
        <row r="21">
          <cell r="C21" t="str">
            <v>Bankruptcy</v>
          </cell>
          <cell r="G21">
            <v>221</v>
          </cell>
          <cell r="H21">
            <v>8210729.5</v>
          </cell>
          <cell r="J21">
            <v>2.7053494919818826E-2</v>
          </cell>
          <cell r="K21">
            <v>3.2510356159572852E-2</v>
          </cell>
        </row>
        <row r="22">
          <cell r="C22" t="str">
            <v>Foreclosure</v>
          </cell>
          <cell r="G22">
            <v>24</v>
          </cell>
          <cell r="H22">
            <v>1302894.77</v>
          </cell>
          <cell r="J22">
            <v>2.9379360998898272E-3</v>
          </cell>
          <cell r="K22">
            <v>5.1588075104830522E-3</v>
          </cell>
        </row>
        <row r="23">
          <cell r="C23" t="str">
            <v>Total Active Portfolio</v>
          </cell>
          <cell r="G23">
            <v>8169</v>
          </cell>
          <cell r="H23">
            <v>252557353.09999999</v>
          </cell>
          <cell r="J23">
            <v>1</v>
          </cell>
          <cell r="K23">
            <v>1.0000000000000002</v>
          </cell>
        </row>
      </sheetData>
      <sheetData sheetId="40">
        <row r="8">
          <cell r="C8" t="str">
            <v>Current (0 - 29)</v>
          </cell>
          <cell r="G8">
            <v>5678</v>
          </cell>
          <cell r="H8">
            <v>929891264.55999994</v>
          </cell>
          <cell r="J8">
            <v>0.88607990012484394</v>
          </cell>
          <cell r="K8">
            <v>0.86868504105970246</v>
          </cell>
        </row>
        <row r="9">
          <cell r="C9" t="str">
            <v>DLQ 30-59</v>
          </cell>
          <cell r="G9">
            <v>210</v>
          </cell>
          <cell r="H9">
            <v>36910432.079999998</v>
          </cell>
          <cell r="J9">
            <v>3.2771535580524341E-2</v>
          </cell>
          <cell r="K9">
            <v>3.4480956461202784E-2</v>
          </cell>
        </row>
        <row r="10">
          <cell r="C10" t="str">
            <v>DLQ 60-179</v>
          </cell>
          <cell r="G10">
            <v>208</v>
          </cell>
          <cell r="H10">
            <v>38731160.419999994</v>
          </cell>
          <cell r="J10">
            <v>3.2459425717852687E-2</v>
          </cell>
          <cell r="K10">
            <v>3.618184293370863E-2</v>
          </cell>
        </row>
        <row r="11">
          <cell r="C11" t="str">
            <v>DLQ 180+</v>
          </cell>
          <cell r="G11">
            <v>52</v>
          </cell>
          <cell r="H11">
            <v>11395055.43</v>
          </cell>
          <cell r="J11">
            <v>8.1148564294631718E-3</v>
          </cell>
          <cell r="K11">
            <v>1.0645023317614393E-2</v>
          </cell>
        </row>
        <row r="12">
          <cell r="C12" t="str">
            <v>Bankruptcy</v>
          </cell>
          <cell r="G12">
            <v>85</v>
          </cell>
          <cell r="H12">
            <v>16542283.42</v>
          </cell>
          <cell r="J12">
            <v>1.3264669163545567E-2</v>
          </cell>
          <cell r="K12">
            <v>1.5453456441193107E-2</v>
          </cell>
        </row>
        <row r="13">
          <cell r="C13" t="str">
            <v>Foreclosure</v>
          </cell>
          <cell r="G13">
            <v>175</v>
          </cell>
          <cell r="H13">
            <v>36988279.380000003</v>
          </cell>
          <cell r="J13">
            <v>2.7309612983770288E-2</v>
          </cell>
          <cell r="K13">
            <v>3.4553679786578778E-2</v>
          </cell>
        </row>
        <row r="14">
          <cell r="C14" t="str">
            <v>Total Active Portfolio</v>
          </cell>
          <cell r="G14">
            <v>6408</v>
          </cell>
          <cell r="H14">
            <v>1070458475.2899998</v>
          </cell>
          <cell r="J14">
            <v>1</v>
          </cell>
          <cell r="K14">
            <v>1.0000000000000002</v>
          </cell>
        </row>
        <row r="17">
          <cell r="C17" t="str">
            <v>Current (0 - 29)</v>
          </cell>
          <cell r="G17">
            <v>653</v>
          </cell>
          <cell r="H17">
            <v>21480442.199999999</v>
          </cell>
          <cell r="J17">
            <v>0.95050946142649195</v>
          </cell>
          <cell r="K17">
            <v>0.92787759072928166</v>
          </cell>
        </row>
        <row r="18">
          <cell r="C18" t="str">
            <v>DLQ 30-59</v>
          </cell>
          <cell r="G18">
            <v>13</v>
          </cell>
          <cell r="H18">
            <v>540125.38</v>
          </cell>
          <cell r="J18">
            <v>1.8922852983988356E-2</v>
          </cell>
          <cell r="K18">
            <v>2.3331467370170701E-2</v>
          </cell>
        </row>
        <row r="19">
          <cell r="C19" t="str">
            <v>DLQ 60-179</v>
          </cell>
          <cell r="G19">
            <v>10</v>
          </cell>
          <cell r="H19">
            <v>391763.86</v>
          </cell>
          <cell r="J19">
            <v>1.4556040756914119E-2</v>
          </cell>
          <cell r="K19">
            <v>1.6922785069648314E-2</v>
          </cell>
        </row>
        <row r="20">
          <cell r="C20" t="str">
            <v>DLQ 180+</v>
          </cell>
          <cell r="G20">
            <v>1</v>
          </cell>
          <cell r="H20">
            <v>45008.93</v>
          </cell>
          <cell r="J20">
            <v>1.455604075691412E-3</v>
          </cell>
          <cell r="K20">
            <v>1.9442233609931407E-3</v>
          </cell>
        </row>
        <row r="21">
          <cell r="C21" t="str">
            <v>Bankruptcy</v>
          </cell>
          <cell r="G21">
            <v>9</v>
          </cell>
          <cell r="H21">
            <v>593673.07000000007</v>
          </cell>
          <cell r="J21">
            <v>1.3100436681222707E-2</v>
          </cell>
          <cell r="K21">
            <v>2.5644534350994706E-2</v>
          </cell>
        </row>
        <row r="22">
          <cell r="C22" t="str">
            <v>Foreclosure</v>
          </cell>
          <cell r="G22">
            <v>1</v>
          </cell>
          <cell r="H22">
            <v>99068.44</v>
          </cell>
          <cell r="J22">
            <v>1.455604075691412E-3</v>
          </cell>
          <cell r="K22">
            <v>4.2793991189114533E-3</v>
          </cell>
        </row>
        <row r="23">
          <cell r="C23" t="str">
            <v>Total Active Portfolio</v>
          </cell>
          <cell r="G23">
            <v>687</v>
          </cell>
          <cell r="H23">
            <v>23150081.879999999</v>
          </cell>
          <cell r="J23">
            <v>1</v>
          </cell>
          <cell r="K23">
            <v>0.99999999999999978</v>
          </cell>
        </row>
      </sheetData>
      <sheetData sheetId="41">
        <row r="8">
          <cell r="C8" t="str">
            <v>Current (0 - 29)</v>
          </cell>
          <cell r="G8">
            <v>27633</v>
          </cell>
          <cell r="H8">
            <v>3697049692.3600001</v>
          </cell>
          <cell r="J8">
            <v>0.88709470304975924</v>
          </cell>
          <cell r="K8">
            <v>0.89670075245948888</v>
          </cell>
        </row>
        <row r="9">
          <cell r="C9" t="str">
            <v>DLQ 30-59</v>
          </cell>
          <cell r="G9">
            <v>1320</v>
          </cell>
          <cell r="H9">
            <v>139846151.31999999</v>
          </cell>
          <cell r="J9">
            <v>4.2375601926163721E-2</v>
          </cell>
          <cell r="K9">
            <v>3.3918978523969676E-2</v>
          </cell>
        </row>
        <row r="10">
          <cell r="C10" t="str">
            <v>DLQ 60-179</v>
          </cell>
          <cell r="G10">
            <v>868</v>
          </cell>
          <cell r="H10">
            <v>103334465.92</v>
          </cell>
          <cell r="J10">
            <v>2.7865168539325844E-2</v>
          </cell>
          <cell r="K10">
            <v>2.5063253419867919E-2</v>
          </cell>
        </row>
        <row r="11">
          <cell r="C11" t="str">
            <v>DLQ 180+</v>
          </cell>
          <cell r="G11">
            <v>144</v>
          </cell>
          <cell r="H11">
            <v>21507034.98</v>
          </cell>
          <cell r="J11">
            <v>4.6227929373996793E-3</v>
          </cell>
          <cell r="K11">
            <v>5.2164228383491888E-3</v>
          </cell>
        </row>
        <row r="12">
          <cell r="C12" t="str">
            <v>Bankruptcy</v>
          </cell>
          <cell r="G12">
            <v>384</v>
          </cell>
          <cell r="H12">
            <v>47840000.159999996</v>
          </cell>
          <cell r="J12">
            <v>1.2327447833065811E-2</v>
          </cell>
          <cell r="K12">
            <v>1.1603350701448146E-2</v>
          </cell>
        </row>
        <row r="13">
          <cell r="C13" t="str">
            <v>Foreclosure</v>
          </cell>
          <cell r="G13">
            <v>801</v>
          </cell>
          <cell r="H13">
            <v>113369672.10999998</v>
          </cell>
          <cell r="J13">
            <v>2.5714285714285714E-2</v>
          </cell>
          <cell r="K13">
            <v>2.7497242056876172E-2</v>
          </cell>
        </row>
        <row r="14">
          <cell r="C14" t="str">
            <v>Total Active Portfolio</v>
          </cell>
          <cell r="G14">
            <v>31150</v>
          </cell>
          <cell r="H14">
            <v>4122947016.8500004</v>
          </cell>
          <cell r="J14">
            <v>1</v>
          </cell>
          <cell r="K14">
            <v>1</v>
          </cell>
        </row>
        <row r="17">
          <cell r="C17" t="str">
            <v>Current (0 - 29)</v>
          </cell>
          <cell r="G17">
            <v>2777</v>
          </cell>
          <cell r="H17">
            <v>93606963.010000005</v>
          </cell>
          <cell r="J17">
            <v>0.93219201074185964</v>
          </cell>
          <cell r="K17">
            <v>0.93104175945564416</v>
          </cell>
        </row>
        <row r="18">
          <cell r="C18" t="str">
            <v>DLQ 30-59</v>
          </cell>
          <cell r="G18">
            <v>68</v>
          </cell>
          <cell r="H18">
            <v>1895023.17</v>
          </cell>
          <cell r="J18">
            <v>2.2826451829472977E-2</v>
          </cell>
          <cell r="K18">
            <v>1.884844513348358E-2</v>
          </cell>
        </row>
        <row r="19">
          <cell r="C19" t="str">
            <v>DLQ 60-179</v>
          </cell>
          <cell r="G19">
            <v>51</v>
          </cell>
          <cell r="H19">
            <v>2177066.5</v>
          </cell>
          <cell r="J19">
            <v>1.7119838872104734E-2</v>
          </cell>
          <cell r="K19">
            <v>2.1653729161103152E-2</v>
          </cell>
        </row>
        <row r="20">
          <cell r="C20" t="str">
            <v>DLQ 180+</v>
          </cell>
          <cell r="G20">
            <v>10</v>
          </cell>
          <cell r="H20">
            <v>340968.09</v>
          </cell>
          <cell r="J20">
            <v>3.3568311513930849E-3</v>
          </cell>
          <cell r="K20">
            <v>3.3913666272659309E-3</v>
          </cell>
        </row>
        <row r="21">
          <cell r="C21" t="str">
            <v>Bankruptcy</v>
          </cell>
          <cell r="G21">
            <v>63</v>
          </cell>
          <cell r="H21">
            <v>2019265.73</v>
          </cell>
          <cell r="J21">
            <v>2.1148036253776436E-2</v>
          </cell>
          <cell r="K21">
            <v>2.0084197346161563E-2</v>
          </cell>
        </row>
        <row r="22">
          <cell r="C22" t="str">
            <v>Foreclosure</v>
          </cell>
          <cell r="G22">
            <v>10</v>
          </cell>
          <cell r="H22">
            <v>500739.83</v>
          </cell>
          <cell r="J22">
            <v>3.3568311513930849E-3</v>
          </cell>
          <cell r="K22">
            <v>4.9805022763415056E-3</v>
          </cell>
        </row>
        <row r="23">
          <cell r="C23" t="str">
            <v>Total Active Portfolio</v>
          </cell>
          <cell r="G23">
            <v>2979</v>
          </cell>
          <cell r="H23">
            <v>100540026.33000001</v>
          </cell>
          <cell r="J23">
            <v>1</v>
          </cell>
          <cell r="K23">
            <v>0.99999999999999989</v>
          </cell>
        </row>
      </sheetData>
      <sheetData sheetId="42">
        <row r="8">
          <cell r="C8" t="str">
            <v>Current (0 - 29)</v>
          </cell>
          <cell r="G8">
            <v>1251</v>
          </cell>
          <cell r="H8">
            <v>153170271.43000001</v>
          </cell>
          <cell r="J8">
            <v>0.95496183206106866</v>
          </cell>
          <cell r="K8">
            <v>0.95627315958365344</v>
          </cell>
        </row>
        <row r="9">
          <cell r="C9" t="str">
            <v>DLQ 30-59</v>
          </cell>
          <cell r="G9">
            <v>21</v>
          </cell>
          <cell r="H9">
            <v>2442615.1</v>
          </cell>
          <cell r="J9">
            <v>1.6030534351145039E-2</v>
          </cell>
          <cell r="K9">
            <v>1.5249742900607339E-2</v>
          </cell>
        </row>
        <row r="10">
          <cell r="C10" t="str">
            <v>DLQ 60-179</v>
          </cell>
          <cell r="G10">
            <v>18</v>
          </cell>
          <cell r="H10">
            <v>1952582.53</v>
          </cell>
          <cell r="J10">
            <v>1.3740458015267175E-2</v>
          </cell>
          <cell r="K10">
            <v>1.2190369892791302E-2</v>
          </cell>
        </row>
        <row r="11">
          <cell r="C11" t="str">
            <v>DLQ 180+</v>
          </cell>
          <cell r="G11">
            <v>1</v>
          </cell>
          <cell r="H11">
            <v>118597.39</v>
          </cell>
          <cell r="J11">
            <v>7.6335877862595419E-4</v>
          </cell>
          <cell r="K11">
            <v>7.4042762864401346E-4</v>
          </cell>
        </row>
        <row r="12">
          <cell r="C12" t="str">
            <v>Bankruptcy</v>
          </cell>
          <cell r="G12">
            <v>6</v>
          </cell>
          <cell r="H12">
            <v>561673.14</v>
          </cell>
          <cell r="J12">
            <v>4.5801526717557254E-3</v>
          </cell>
          <cell r="K12">
            <v>3.5066396581175776E-3</v>
          </cell>
        </row>
        <row r="13">
          <cell r="C13" t="str">
            <v>Foreclosure</v>
          </cell>
          <cell r="G13">
            <v>13</v>
          </cell>
          <cell r="H13">
            <v>1928442.75</v>
          </cell>
          <cell r="J13">
            <v>9.9236641221374048E-3</v>
          </cell>
          <cell r="K13">
            <v>1.2039660336186489E-2</v>
          </cell>
        </row>
        <row r="14">
          <cell r="C14" t="str">
            <v>Total Active Portfolio</v>
          </cell>
          <cell r="G14">
            <v>1310</v>
          </cell>
          <cell r="H14">
            <v>160174182.33999997</v>
          </cell>
          <cell r="J14">
            <v>0.99999999999999989</v>
          </cell>
          <cell r="K14">
            <v>1.0000000000000002</v>
          </cell>
        </row>
        <row r="17">
          <cell r="C17" t="str">
            <v>Current (0 - 29)</v>
          </cell>
          <cell r="G17">
            <v>306</v>
          </cell>
          <cell r="H17">
            <v>7649146.7999999998</v>
          </cell>
          <cell r="J17">
            <v>0.94444444444444442</v>
          </cell>
          <cell r="K17">
            <v>0.93218540440160258</v>
          </cell>
        </row>
        <row r="18">
          <cell r="C18" t="str">
            <v>DLQ 30-59</v>
          </cell>
          <cell r="G18">
            <v>5</v>
          </cell>
          <cell r="H18">
            <v>124844.25</v>
          </cell>
          <cell r="J18">
            <v>1.5432098765432098E-2</v>
          </cell>
          <cell r="K18">
            <v>1.5214505711076793E-2</v>
          </cell>
        </row>
        <row r="19">
          <cell r="C19" t="str">
            <v>DLQ 60-179</v>
          </cell>
          <cell r="G19">
            <v>3</v>
          </cell>
          <cell r="H19">
            <v>91755.97</v>
          </cell>
          <cell r="J19">
            <v>9.2592592592592587E-3</v>
          </cell>
          <cell r="K19">
            <v>1.1182106741723314E-2</v>
          </cell>
        </row>
        <row r="20">
          <cell r="C20" t="str">
            <v>DLQ 180+</v>
          </cell>
          <cell r="G20">
            <v>1</v>
          </cell>
          <cell r="H20">
            <v>88183.78</v>
          </cell>
          <cell r="J20">
            <v>3.0864197530864196E-3</v>
          </cell>
          <cell r="K20">
            <v>1.0746771472729738E-2</v>
          </cell>
        </row>
        <row r="21">
          <cell r="C21" t="str">
            <v>Bankruptcy</v>
          </cell>
          <cell r="G21">
            <v>9</v>
          </cell>
          <cell r="H21">
            <v>251675.9</v>
          </cell>
          <cell r="J21">
            <v>2.7777777777777776E-2</v>
          </cell>
          <cell r="K21">
            <v>3.0671211672867526E-2</v>
          </cell>
        </row>
        <row r="22">
          <cell r="C22" t="str">
            <v>Foreclosure</v>
          </cell>
          <cell r="G22">
            <v>0</v>
          </cell>
          <cell r="H22">
            <v>0</v>
          </cell>
          <cell r="J22">
            <v>0</v>
          </cell>
          <cell r="K22">
            <v>0</v>
          </cell>
        </row>
        <row r="23">
          <cell r="C23" t="str">
            <v>Total Active Portfolio</v>
          </cell>
          <cell r="G23">
            <v>324</v>
          </cell>
          <cell r="H23">
            <v>8205606.7000000002</v>
          </cell>
          <cell r="J23">
            <v>1</v>
          </cell>
          <cell r="K23">
            <v>0.99999999999999989</v>
          </cell>
        </row>
      </sheetData>
      <sheetData sheetId="43">
        <row r="8">
          <cell r="C8" t="str">
            <v>Current (0 - 29)</v>
          </cell>
          <cell r="G8">
            <v>22661</v>
          </cell>
          <cell r="H8">
            <v>2773822833.0599999</v>
          </cell>
          <cell r="J8">
            <v>0.85182122317031916</v>
          </cell>
          <cell r="K8">
            <v>0.87358399324694036</v>
          </cell>
        </row>
        <row r="9">
          <cell r="C9" t="str">
            <v>DLQ 30-59</v>
          </cell>
          <cell r="G9">
            <v>1257</v>
          </cell>
          <cell r="H9">
            <v>122502328.81999999</v>
          </cell>
          <cell r="J9">
            <v>4.7250310115400519E-2</v>
          </cell>
          <cell r="K9">
            <v>3.8580716950320997E-2</v>
          </cell>
        </row>
        <row r="10">
          <cell r="C10" t="str">
            <v>DLQ 60-179</v>
          </cell>
          <cell r="G10">
            <v>992</v>
          </cell>
          <cell r="H10">
            <v>104463601.94</v>
          </cell>
          <cell r="J10">
            <v>3.7289027553283463E-2</v>
          </cell>
          <cell r="K10">
            <v>3.2899624822480524E-2</v>
          </cell>
        </row>
        <row r="11">
          <cell r="C11" t="str">
            <v>DLQ 180+</v>
          </cell>
          <cell r="G11">
            <v>224</v>
          </cell>
          <cell r="H11">
            <v>24620772.309999999</v>
          </cell>
          <cell r="J11">
            <v>8.4201029959027184E-3</v>
          </cell>
          <cell r="K11">
            <v>7.7540325701573936E-3</v>
          </cell>
        </row>
        <row r="12">
          <cell r="C12" t="str">
            <v>Bankruptcy</v>
          </cell>
          <cell r="G12">
            <v>1187</v>
          </cell>
          <cell r="H12">
            <v>114372622.22</v>
          </cell>
          <cell r="J12">
            <v>4.4619027929180918E-2</v>
          </cell>
          <cell r="K12">
            <v>3.602035820249163E-2</v>
          </cell>
        </row>
        <row r="13">
          <cell r="C13" t="str">
            <v>Foreclosure</v>
          </cell>
          <cell r="G13">
            <v>282</v>
          </cell>
          <cell r="H13">
            <v>35439519.82</v>
          </cell>
          <cell r="J13">
            <v>1.0600308235913243E-2</v>
          </cell>
          <cell r="K13">
            <v>1.1161274207609068E-2</v>
          </cell>
        </row>
        <row r="14">
          <cell r="C14" t="str">
            <v>Total Active Portfolio</v>
          </cell>
          <cell r="G14">
            <v>26603</v>
          </cell>
          <cell r="H14">
            <v>3175221678.1700001</v>
          </cell>
          <cell r="J14">
            <v>1</v>
          </cell>
          <cell r="K14">
            <v>0.99999999999999989</v>
          </cell>
        </row>
        <row r="17">
          <cell r="C17" t="str">
            <v>Current (0 - 29)</v>
          </cell>
          <cell r="G17">
            <v>2802</v>
          </cell>
          <cell r="H17">
            <v>58900713.920000002</v>
          </cell>
          <cell r="J17">
            <v>0.89721421709894333</v>
          </cell>
          <cell r="K17">
            <v>0.87521175740694768</v>
          </cell>
        </row>
        <row r="18">
          <cell r="C18" t="str">
            <v>DLQ 30-59</v>
          </cell>
          <cell r="G18">
            <v>81</v>
          </cell>
          <cell r="H18">
            <v>1976604.74</v>
          </cell>
          <cell r="J18">
            <v>2.5936599423631124E-2</v>
          </cell>
          <cell r="K18">
            <v>2.9370572834549146E-2</v>
          </cell>
        </row>
        <row r="19">
          <cell r="C19" t="str">
            <v>DLQ 60-179</v>
          </cell>
          <cell r="G19">
            <v>57</v>
          </cell>
          <cell r="H19">
            <v>1262896.4500000002</v>
          </cell>
          <cell r="J19">
            <v>1.8251681075888569E-2</v>
          </cell>
          <cell r="K19">
            <v>1.8765508053582104E-2</v>
          </cell>
        </row>
        <row r="20">
          <cell r="C20" t="str">
            <v>DLQ 180+</v>
          </cell>
          <cell r="G20">
            <v>15</v>
          </cell>
          <cell r="H20">
            <v>563851.78</v>
          </cell>
          <cell r="J20">
            <v>4.8030739673390974E-3</v>
          </cell>
          <cell r="K20">
            <v>8.3783315081902426E-3</v>
          </cell>
        </row>
        <row r="21">
          <cell r="C21" t="str">
            <v>Bankruptcy</v>
          </cell>
          <cell r="G21">
            <v>167</v>
          </cell>
          <cell r="H21">
            <v>4479499.09</v>
          </cell>
          <cell r="J21">
            <v>5.347422350304195E-2</v>
          </cell>
          <cell r="K21">
            <v>6.6561337035517587E-2</v>
          </cell>
        </row>
        <row r="22">
          <cell r="C22" t="str">
            <v>Foreclosure</v>
          </cell>
          <cell r="G22">
            <v>1</v>
          </cell>
          <cell r="H22">
            <v>115248.76</v>
          </cell>
          <cell r="J22">
            <v>3.2020493115593977E-4</v>
          </cell>
          <cell r="K22">
            <v>1.7124931612131388E-3</v>
          </cell>
        </row>
        <row r="23">
          <cell r="C23" t="str">
            <v>Total Active Portfolio</v>
          </cell>
          <cell r="G23">
            <v>3123</v>
          </cell>
          <cell r="H23">
            <v>67298814.74000001</v>
          </cell>
          <cell r="J23">
            <v>1.0000000000000002</v>
          </cell>
          <cell r="K23">
            <v>0.99999999999999989</v>
          </cell>
        </row>
      </sheetData>
      <sheetData sheetId="44">
        <row r="8">
          <cell r="C8" t="str">
            <v>Current (0 - 29)</v>
          </cell>
          <cell r="G8">
            <v>116197</v>
          </cell>
          <cell r="H8">
            <v>14536884677.969999</v>
          </cell>
          <cell r="J8">
            <v>0.90513024241291207</v>
          </cell>
          <cell r="K8">
            <v>0.91469101756743754</v>
          </cell>
        </row>
        <row r="9">
          <cell r="C9" t="str">
            <v>DLQ 30-59</v>
          </cell>
          <cell r="G9">
            <v>5117</v>
          </cell>
          <cell r="H9">
            <v>521983038.10000002</v>
          </cell>
          <cell r="J9">
            <v>3.9859475291331714E-2</v>
          </cell>
          <cell r="K9">
            <v>3.2844258370996818E-2</v>
          </cell>
        </row>
        <row r="10">
          <cell r="C10" t="str">
            <v>DLQ 60-179</v>
          </cell>
          <cell r="G10">
            <v>3391</v>
          </cell>
          <cell r="H10">
            <v>379095870.53999996</v>
          </cell>
          <cell r="J10">
            <v>2.6414594628279428E-2</v>
          </cell>
          <cell r="K10">
            <v>2.385350061319113E-2</v>
          </cell>
        </row>
        <row r="11">
          <cell r="C11" t="str">
            <v>DLQ 180+</v>
          </cell>
          <cell r="G11">
            <v>719</v>
          </cell>
          <cell r="H11">
            <v>93889093.120000005</v>
          </cell>
          <cell r="J11">
            <v>5.6007353399389294E-3</v>
          </cell>
          <cell r="K11">
            <v>5.9076970084631182E-3</v>
          </cell>
        </row>
        <row r="12">
          <cell r="C12" t="str">
            <v>Bankruptcy</v>
          </cell>
          <cell r="G12">
            <v>1906</v>
          </cell>
          <cell r="H12">
            <v>220834285.66</v>
          </cell>
          <cell r="J12">
            <v>1.4847011902536299E-2</v>
          </cell>
          <cell r="K12">
            <v>1.3895352542091649E-2</v>
          </cell>
        </row>
        <row r="13">
          <cell r="C13" t="str">
            <v>Foreclosure</v>
          </cell>
          <cell r="G13">
            <v>1046</v>
          </cell>
          <cell r="H13">
            <v>139985422.09</v>
          </cell>
          <cell r="J13">
            <v>8.1479404250015576E-3</v>
          </cell>
          <cell r="K13">
            <v>8.8081738978196215E-3</v>
          </cell>
        </row>
        <row r="14">
          <cell r="C14" t="str">
            <v>Total Active Portfolio</v>
          </cell>
          <cell r="G14">
            <v>128376</v>
          </cell>
          <cell r="H14">
            <v>15892672387.480001</v>
          </cell>
          <cell r="J14">
            <v>1</v>
          </cell>
          <cell r="K14">
            <v>0.99999999999999989</v>
          </cell>
        </row>
        <row r="17">
          <cell r="C17" t="str">
            <v>Current (0 - 29)</v>
          </cell>
          <cell r="G17">
            <v>13621</v>
          </cell>
          <cell r="H17">
            <v>292947996.73999995</v>
          </cell>
          <cell r="J17">
            <v>0.93718178065226365</v>
          </cell>
          <cell r="K17">
            <v>0.93111078731486008</v>
          </cell>
        </row>
        <row r="18">
          <cell r="C18" t="str">
            <v>DLQ 30-59</v>
          </cell>
          <cell r="G18">
            <v>328</v>
          </cell>
          <cell r="H18">
            <v>7114920.6399999997</v>
          </cell>
          <cell r="J18">
            <v>2.2567772120544928E-2</v>
          </cell>
          <cell r="K18">
            <v>2.2614182150126925E-2</v>
          </cell>
        </row>
        <row r="19">
          <cell r="C19" t="str">
            <v>DLQ 60-179</v>
          </cell>
          <cell r="G19">
            <v>279</v>
          </cell>
          <cell r="H19">
            <v>6233696.1800000006</v>
          </cell>
          <cell r="J19">
            <v>1.919636713912206E-2</v>
          </cell>
          <cell r="K19">
            <v>1.9813283663424028E-2</v>
          </cell>
        </row>
        <row r="20">
          <cell r="C20" t="str">
            <v>DLQ 180+</v>
          </cell>
          <cell r="G20">
            <v>36</v>
          </cell>
          <cell r="H20">
            <v>1296681.1100000001</v>
          </cell>
          <cell r="J20">
            <v>2.4769505985963946E-3</v>
          </cell>
          <cell r="K20">
            <v>4.1213928160088054E-3</v>
          </cell>
        </row>
        <row r="21">
          <cell r="C21" t="str">
            <v>Bankruptcy</v>
          </cell>
          <cell r="G21">
            <v>256</v>
          </cell>
          <cell r="H21">
            <v>6398481.8699999992</v>
          </cell>
          <cell r="J21">
            <v>1.7613870923352141E-2</v>
          </cell>
          <cell r="K21">
            <v>2.0337041242453655E-2</v>
          </cell>
        </row>
        <row r="22">
          <cell r="C22" t="str">
            <v>Foreclosure</v>
          </cell>
          <cell r="G22">
            <v>14</v>
          </cell>
          <cell r="H22">
            <v>630286.40999999992</v>
          </cell>
          <cell r="J22">
            <v>9.6325856612082018E-4</v>
          </cell>
          <cell r="K22">
            <v>2.0033128131264131E-3</v>
          </cell>
        </row>
        <row r="23">
          <cell r="C23" t="str">
            <v>Total Active Portfolio</v>
          </cell>
          <cell r="G23">
            <v>14534</v>
          </cell>
          <cell r="H23">
            <v>314622062.94999999</v>
          </cell>
          <cell r="J23">
            <v>1</v>
          </cell>
          <cell r="K23">
            <v>0.99999999999999978</v>
          </cell>
        </row>
      </sheetData>
      <sheetData sheetId="45">
        <row r="8">
          <cell r="C8" t="str">
            <v>Current (0 - 29)</v>
          </cell>
          <cell r="G8">
            <v>16103</v>
          </cell>
          <cell r="H8">
            <v>2688786808.9200001</v>
          </cell>
          <cell r="J8">
            <v>0.90705796203458566</v>
          </cell>
          <cell r="K8">
            <v>0.90152520415991833</v>
          </cell>
        </row>
        <row r="9">
          <cell r="C9" t="str">
            <v>DLQ 30-59</v>
          </cell>
          <cell r="G9">
            <v>457</v>
          </cell>
          <cell r="H9">
            <v>73185914.400000006</v>
          </cell>
          <cell r="J9">
            <v>2.574212809102687E-2</v>
          </cell>
          <cell r="K9">
            <v>2.4538556274601761E-2</v>
          </cell>
        </row>
        <row r="10">
          <cell r="C10" t="str">
            <v>DLQ 60-179</v>
          </cell>
          <cell r="G10">
            <v>404</v>
          </cell>
          <cell r="H10">
            <v>74644326.439999998</v>
          </cell>
          <cell r="J10">
            <v>2.2756717174562045E-2</v>
          </cell>
          <cell r="K10">
            <v>2.5027548264501619E-2</v>
          </cell>
        </row>
        <row r="11">
          <cell r="C11" t="str">
            <v>DLQ 180+</v>
          </cell>
          <cell r="G11">
            <v>56</v>
          </cell>
          <cell r="H11">
            <v>10898979.4</v>
          </cell>
          <cell r="J11">
            <v>3.1543964400383034E-3</v>
          </cell>
          <cell r="K11">
            <v>3.6543264033143696E-3</v>
          </cell>
        </row>
        <row r="12">
          <cell r="C12" t="str">
            <v>Bankruptcy</v>
          </cell>
          <cell r="G12">
            <v>321</v>
          </cell>
          <cell r="H12">
            <v>57121935.920000002</v>
          </cell>
          <cell r="J12">
            <v>1.8081451022362419E-2</v>
          </cell>
          <cell r="K12">
            <v>1.9152453727996541E-2</v>
          </cell>
        </row>
        <row r="13">
          <cell r="C13" t="str">
            <v>Foreclosure</v>
          </cell>
          <cell r="G13">
            <v>412</v>
          </cell>
          <cell r="H13">
            <v>77848599.370000005</v>
          </cell>
          <cell r="J13">
            <v>2.3207345237424661E-2</v>
          </cell>
          <cell r="K13">
            <v>2.6101911169667265E-2</v>
          </cell>
        </row>
        <row r="14">
          <cell r="C14" t="str">
            <v>Total Active Portfolio</v>
          </cell>
          <cell r="G14">
            <v>17753</v>
          </cell>
          <cell r="H14">
            <v>2982486564.4500003</v>
          </cell>
          <cell r="J14">
            <v>1</v>
          </cell>
          <cell r="K14">
            <v>1</v>
          </cell>
        </row>
        <row r="17">
          <cell r="C17" t="str">
            <v>Current (0 - 29)</v>
          </cell>
          <cell r="G17">
            <v>2107</v>
          </cell>
          <cell r="H17">
            <v>89342602</v>
          </cell>
          <cell r="J17">
            <v>0.92656112576956906</v>
          </cell>
          <cell r="K17">
            <v>0.9183277860774206</v>
          </cell>
        </row>
        <row r="18">
          <cell r="C18" t="str">
            <v>DLQ 30-59</v>
          </cell>
          <cell r="G18">
            <v>45</v>
          </cell>
          <cell r="H18">
            <v>1541301.06</v>
          </cell>
          <cell r="J18">
            <v>1.9788918205804751E-2</v>
          </cell>
          <cell r="K18">
            <v>1.5842605413580652E-2</v>
          </cell>
        </row>
        <row r="19">
          <cell r="C19" t="str">
            <v>DLQ 60-179</v>
          </cell>
          <cell r="G19">
            <v>48</v>
          </cell>
          <cell r="H19">
            <v>1804445.08</v>
          </cell>
          <cell r="J19">
            <v>2.1108179419525065E-2</v>
          </cell>
          <cell r="K19">
            <v>1.8547389692262311E-2</v>
          </cell>
        </row>
        <row r="20">
          <cell r="C20" t="str">
            <v>DLQ 180+</v>
          </cell>
          <cell r="G20">
            <v>15</v>
          </cell>
          <cell r="H20">
            <v>889231.24</v>
          </cell>
          <cell r="J20">
            <v>6.5963060686015833E-3</v>
          </cell>
          <cell r="K20">
            <v>9.1401608824878341E-3</v>
          </cell>
        </row>
        <row r="21">
          <cell r="C21" t="str">
            <v>Bankruptcy</v>
          </cell>
          <cell r="G21">
            <v>57</v>
          </cell>
          <cell r="H21">
            <v>2416549.5900000003</v>
          </cell>
          <cell r="J21">
            <v>2.5065963060686015E-2</v>
          </cell>
          <cell r="K21">
            <v>2.4839041904454479E-2</v>
          </cell>
        </row>
        <row r="22">
          <cell r="C22" t="str">
            <v>Foreclosure</v>
          </cell>
          <cell r="G22">
            <v>2</v>
          </cell>
          <cell r="H22">
            <v>1294228.58</v>
          </cell>
          <cell r="J22">
            <v>8.7950747581354446E-4</v>
          </cell>
          <cell r="K22">
            <v>1.3303016029794206E-2</v>
          </cell>
        </row>
        <row r="23">
          <cell r="C23" t="str">
            <v>Total Active Portfolio</v>
          </cell>
          <cell r="G23">
            <v>2274</v>
          </cell>
          <cell r="H23">
            <v>97288357.549999997</v>
          </cell>
          <cell r="J23">
            <v>1</v>
          </cell>
          <cell r="K23">
            <v>1</v>
          </cell>
        </row>
      </sheetData>
      <sheetData sheetId="46">
        <row r="8">
          <cell r="C8" t="str">
            <v>Current (0 - 29)</v>
          </cell>
          <cell r="G8">
            <v>3410</v>
          </cell>
          <cell r="H8">
            <v>446289063.95999998</v>
          </cell>
          <cell r="J8">
            <v>0.89878755930416443</v>
          </cell>
          <cell r="K8">
            <v>0.89686004554391996</v>
          </cell>
        </row>
        <row r="9">
          <cell r="C9" t="str">
            <v>DLQ 30-59</v>
          </cell>
          <cell r="G9">
            <v>128</v>
          </cell>
          <cell r="H9">
            <v>14440839.039999999</v>
          </cell>
          <cell r="J9">
            <v>3.3737480231945179E-2</v>
          </cell>
          <cell r="K9">
            <v>2.902023061956012E-2</v>
          </cell>
        </row>
        <row r="10">
          <cell r="C10" t="str">
            <v>DLQ 60-179</v>
          </cell>
          <cell r="G10">
            <v>85</v>
          </cell>
          <cell r="H10">
            <v>11550370.02</v>
          </cell>
          <cell r="J10">
            <v>2.2403795466526093E-2</v>
          </cell>
          <cell r="K10">
            <v>2.3211559992684001E-2</v>
          </cell>
        </row>
        <row r="11">
          <cell r="C11" t="str">
            <v>DLQ 180+</v>
          </cell>
          <cell r="G11">
            <v>7</v>
          </cell>
          <cell r="H11">
            <v>1433714.57</v>
          </cell>
          <cell r="J11">
            <v>1.8450184501845018E-3</v>
          </cell>
          <cell r="K11">
            <v>2.8811849054460117E-3</v>
          </cell>
        </row>
        <row r="12">
          <cell r="C12" t="str">
            <v>Bankruptcy</v>
          </cell>
          <cell r="G12">
            <v>39</v>
          </cell>
          <cell r="H12">
            <v>5215599.3599999994</v>
          </cell>
          <cell r="J12">
            <v>1.0279388508170796E-2</v>
          </cell>
          <cell r="K12">
            <v>1.04812397553342E-2</v>
          </cell>
        </row>
        <row r="13">
          <cell r="C13" t="str">
            <v>Foreclosure</v>
          </cell>
          <cell r="G13">
            <v>125</v>
          </cell>
          <cell r="H13">
            <v>18683241.469999999</v>
          </cell>
          <cell r="J13">
            <v>3.2946758039008962E-2</v>
          </cell>
          <cell r="K13">
            <v>3.7545739183055767E-2</v>
          </cell>
        </row>
        <row r="14">
          <cell r="C14" t="str">
            <v>Total Active Portfolio</v>
          </cell>
          <cell r="G14">
            <v>3794</v>
          </cell>
          <cell r="H14">
            <v>497612828.41999996</v>
          </cell>
          <cell r="J14">
            <v>0.99999999999999989</v>
          </cell>
          <cell r="K14">
            <v>1</v>
          </cell>
        </row>
        <row r="17">
          <cell r="C17" t="str">
            <v>Current (0 - 29)</v>
          </cell>
          <cell r="G17">
            <v>523</v>
          </cell>
          <cell r="H17">
            <v>14312196.460000001</v>
          </cell>
          <cell r="J17">
            <v>0.93895870736086173</v>
          </cell>
          <cell r="K17">
            <v>0.92690709366697321</v>
          </cell>
        </row>
        <row r="18">
          <cell r="C18" t="str">
            <v>DLQ 30-59</v>
          </cell>
          <cell r="G18">
            <v>8</v>
          </cell>
          <cell r="H18">
            <v>272888.78000000003</v>
          </cell>
          <cell r="J18">
            <v>1.4362657091561939E-2</v>
          </cell>
          <cell r="K18">
            <v>1.7673216453606873E-2</v>
          </cell>
        </row>
        <row r="19">
          <cell r="C19" t="str">
            <v>DLQ 60-179</v>
          </cell>
          <cell r="G19">
            <v>17</v>
          </cell>
          <cell r="H19">
            <v>505400.36</v>
          </cell>
          <cell r="J19">
            <v>3.052064631956912E-2</v>
          </cell>
          <cell r="K19">
            <v>3.2731466489794254E-2</v>
          </cell>
        </row>
        <row r="20">
          <cell r="C20" t="str">
            <v>DLQ 180+</v>
          </cell>
          <cell r="G20">
            <v>0</v>
          </cell>
          <cell r="H20">
            <v>0</v>
          </cell>
          <cell r="J20">
            <v>0</v>
          </cell>
          <cell r="K20">
            <v>0</v>
          </cell>
        </row>
        <row r="21">
          <cell r="C21" t="str">
            <v>Bankruptcy</v>
          </cell>
          <cell r="G21">
            <v>9</v>
          </cell>
          <cell r="H21">
            <v>350324.55</v>
          </cell>
          <cell r="J21">
            <v>1.615798922800718E-2</v>
          </cell>
          <cell r="K21">
            <v>2.2688223389625704E-2</v>
          </cell>
        </row>
        <row r="22">
          <cell r="C22" t="str">
            <v>Foreclosure</v>
          </cell>
          <cell r="G22">
            <v>0</v>
          </cell>
          <cell r="H22">
            <v>0</v>
          </cell>
          <cell r="J22">
            <v>0</v>
          </cell>
          <cell r="K22">
            <v>0</v>
          </cell>
        </row>
        <row r="23">
          <cell r="C23" t="str">
            <v>Total Active Portfolio</v>
          </cell>
          <cell r="G23">
            <v>557</v>
          </cell>
          <cell r="H23">
            <v>15440810.15</v>
          </cell>
          <cell r="J23">
            <v>0.99999999999999989</v>
          </cell>
          <cell r="K23">
            <v>1</v>
          </cell>
        </row>
      </sheetData>
      <sheetData sheetId="47">
        <row r="8">
          <cell r="C8" t="str">
            <v>Current (0 - 29)</v>
          </cell>
          <cell r="G8">
            <v>51454</v>
          </cell>
          <cell r="H8">
            <v>10407133074.139999</v>
          </cell>
          <cell r="J8">
            <v>0.91351975144252107</v>
          </cell>
          <cell r="K8">
            <v>0.91578104353161216</v>
          </cell>
        </row>
        <row r="9">
          <cell r="C9" t="str">
            <v>DLQ 30-59</v>
          </cell>
          <cell r="G9">
            <v>1699</v>
          </cell>
          <cell r="H9">
            <v>306890281.07999998</v>
          </cell>
          <cell r="J9">
            <v>3.0164225477141589E-2</v>
          </cell>
          <cell r="K9">
            <v>2.7004968597499793E-2</v>
          </cell>
        </row>
        <row r="10">
          <cell r="C10" t="str">
            <v>DLQ 60-179</v>
          </cell>
          <cell r="G10">
            <v>1312</v>
          </cell>
          <cell r="H10">
            <v>251319037.72</v>
          </cell>
          <cell r="J10">
            <v>2.3293386595650244E-2</v>
          </cell>
          <cell r="K10">
            <v>2.2114948370793374E-2</v>
          </cell>
        </row>
        <row r="11">
          <cell r="C11" t="str">
            <v>DLQ 180+</v>
          </cell>
          <cell r="G11">
            <v>404</v>
          </cell>
          <cell r="H11">
            <v>92157592.900000006</v>
          </cell>
          <cell r="J11">
            <v>7.1726586773191298E-3</v>
          </cell>
          <cell r="K11">
            <v>8.1094549280852392E-3</v>
          </cell>
        </row>
        <row r="12">
          <cell r="C12" t="str">
            <v>Bankruptcy</v>
          </cell>
          <cell r="G12">
            <v>879</v>
          </cell>
          <cell r="H12">
            <v>168049422.00999999</v>
          </cell>
          <cell r="J12">
            <v>1.5605858854860186E-2</v>
          </cell>
          <cell r="K12">
            <v>1.4787595580535941E-2</v>
          </cell>
        </row>
        <row r="13">
          <cell r="C13" t="str">
            <v>Foreclosure</v>
          </cell>
          <cell r="G13">
            <v>577</v>
          </cell>
          <cell r="H13">
            <v>138666031.69</v>
          </cell>
          <cell r="J13">
            <v>1.0244118952507767E-2</v>
          </cell>
          <cell r="K13">
            <v>1.2201988991473478E-2</v>
          </cell>
        </row>
        <row r="14">
          <cell r="C14" t="str">
            <v>Total Active Portfolio</v>
          </cell>
          <cell r="G14">
            <v>56325</v>
          </cell>
          <cell r="H14">
            <v>11364215439.539999</v>
          </cell>
          <cell r="J14">
            <v>1</v>
          </cell>
          <cell r="K14">
            <v>1</v>
          </cell>
        </row>
        <row r="17">
          <cell r="C17" t="str">
            <v>Current (0 - 29)</v>
          </cell>
          <cell r="G17">
            <v>7345</v>
          </cell>
          <cell r="H17">
            <v>310006375.44</v>
          </cell>
          <cell r="J17">
            <v>0.93853820598006643</v>
          </cell>
          <cell r="K17">
            <v>0.93803957689639683</v>
          </cell>
        </row>
        <row r="18">
          <cell r="C18" t="str">
            <v>DLQ 30-59</v>
          </cell>
          <cell r="G18">
            <v>121</v>
          </cell>
          <cell r="H18">
            <v>4597503.9400000004</v>
          </cell>
          <cell r="J18">
            <v>1.5461282903143369E-2</v>
          </cell>
          <cell r="K18">
            <v>1.3911457932231478E-2</v>
          </cell>
        </row>
        <row r="19">
          <cell r="C19" t="str">
            <v>DLQ 60-179</v>
          </cell>
          <cell r="G19">
            <v>143</v>
          </cell>
          <cell r="H19">
            <v>5981992.0599999996</v>
          </cell>
          <cell r="J19">
            <v>1.8272425249169437E-2</v>
          </cell>
          <cell r="K19">
            <v>1.8100741615380261E-2</v>
          </cell>
        </row>
        <row r="20">
          <cell r="C20" t="str">
            <v>DLQ 180+</v>
          </cell>
          <cell r="G20">
            <v>28</v>
          </cell>
          <cell r="H20">
            <v>1186419.45</v>
          </cell>
          <cell r="J20">
            <v>3.5778175313059034E-3</v>
          </cell>
          <cell r="K20">
            <v>3.5899532624775101E-3</v>
          </cell>
        </row>
        <row r="21">
          <cell r="C21" t="str">
            <v>Bankruptcy</v>
          </cell>
          <cell r="G21">
            <v>186</v>
          </cell>
          <cell r="H21">
            <v>8496061.0600000005</v>
          </cell>
          <cell r="J21">
            <v>2.3766930743674929E-2</v>
          </cell>
          <cell r="K21">
            <v>2.5707992329824948E-2</v>
          </cell>
        </row>
        <row r="22">
          <cell r="C22" t="str">
            <v>Foreclosure</v>
          </cell>
          <cell r="G22">
            <v>3</v>
          </cell>
          <cell r="H22">
            <v>214905.98</v>
          </cell>
          <cell r="J22">
            <v>3.8333759263991824E-4</v>
          </cell>
          <cell r="K22">
            <v>6.5027796368891848E-4</v>
          </cell>
        </row>
        <row r="23">
          <cell r="C23" t="str">
            <v>Total Active Portfolio</v>
          </cell>
          <cell r="G23">
            <v>7826</v>
          </cell>
          <cell r="H23">
            <v>330483257.93000001</v>
          </cell>
          <cell r="J23">
            <v>1</v>
          </cell>
          <cell r="K23">
            <v>0.99999999999999978</v>
          </cell>
        </row>
      </sheetData>
      <sheetData sheetId="48"/>
      <sheetData sheetId="49">
        <row r="8">
          <cell r="C8" t="str">
            <v>Current (0 - 29)</v>
          </cell>
          <cell r="G8">
            <v>50049</v>
          </cell>
          <cell r="H8">
            <v>9799011077.1800003</v>
          </cell>
          <cell r="J8">
            <v>0.89497872036050208</v>
          </cell>
          <cell r="K8">
            <v>0.8858813140624775</v>
          </cell>
        </row>
        <row r="9">
          <cell r="C9" t="str">
            <v>DLQ 30-59</v>
          </cell>
          <cell r="G9">
            <v>1197</v>
          </cell>
          <cell r="H9">
            <v>221862004.30000001</v>
          </cell>
          <cell r="J9">
            <v>2.1404813847859517E-2</v>
          </cell>
          <cell r="K9">
            <v>2.0057473388057554E-2</v>
          </cell>
        </row>
        <row r="10">
          <cell r="C10" t="str">
            <v>DLQ 60-179</v>
          </cell>
          <cell r="G10">
            <v>1115</v>
          </cell>
          <cell r="H10">
            <v>226624945.83000001</v>
          </cell>
          <cell r="J10">
            <v>1.9938485748006152E-2</v>
          </cell>
          <cell r="K10">
            <v>2.0488067951954448E-2</v>
          </cell>
        </row>
        <row r="11">
          <cell r="C11" t="str">
            <v>DLQ 180+</v>
          </cell>
          <cell r="G11">
            <v>497</v>
          </cell>
          <cell r="H11">
            <v>125489971.29000001</v>
          </cell>
          <cell r="J11">
            <v>8.8873788491112618E-3</v>
          </cell>
          <cell r="K11">
            <v>1.134494285111478E-2</v>
          </cell>
        </row>
        <row r="12">
          <cell r="C12" t="str">
            <v>Bankruptcy</v>
          </cell>
          <cell r="G12">
            <v>731</v>
          </cell>
          <cell r="H12">
            <v>155128156.06</v>
          </cell>
          <cell r="J12">
            <v>1.3071778548692823E-2</v>
          </cell>
          <cell r="K12">
            <v>1.402438814040719E-2</v>
          </cell>
        </row>
        <row r="13">
          <cell r="C13" t="str">
            <v>Foreclosure</v>
          </cell>
          <cell r="G13">
            <v>2333</v>
          </cell>
          <cell r="H13">
            <v>533197501.72999996</v>
          </cell>
          <cell r="J13">
            <v>4.1718822645828116E-2</v>
          </cell>
          <cell r="K13">
            <v>4.8203813605988619E-2</v>
          </cell>
        </row>
        <row r="14">
          <cell r="C14" t="str">
            <v>Total Active Portfolio</v>
          </cell>
          <cell r="G14">
            <v>55922</v>
          </cell>
          <cell r="H14">
            <v>11061313656.389999</v>
          </cell>
          <cell r="J14">
            <v>1</v>
          </cell>
          <cell r="K14">
            <v>1</v>
          </cell>
        </row>
        <row r="17">
          <cell r="C17" t="str">
            <v>Current (0 - 29)</v>
          </cell>
          <cell r="G17">
            <v>6023</v>
          </cell>
          <cell r="H17">
            <v>464612659.56999999</v>
          </cell>
          <cell r="J17">
            <v>0.94256651017214399</v>
          </cell>
          <cell r="K17">
            <v>0.95124387949636624</v>
          </cell>
        </row>
        <row r="18">
          <cell r="C18" t="str">
            <v>DLQ 30-59</v>
          </cell>
          <cell r="G18">
            <v>85</v>
          </cell>
          <cell r="H18">
            <v>3833696.6599999997</v>
          </cell>
          <cell r="J18">
            <v>1.3302034428794992E-2</v>
          </cell>
          <cell r="K18">
            <v>7.8490768784599298E-3</v>
          </cell>
        </row>
        <row r="19">
          <cell r="C19" t="str">
            <v>DLQ 60-179</v>
          </cell>
          <cell r="G19">
            <v>141</v>
          </cell>
          <cell r="H19">
            <v>7790108.4100000001</v>
          </cell>
          <cell r="J19">
            <v>2.2065727699530517E-2</v>
          </cell>
          <cell r="K19">
            <v>1.594939955463958E-2</v>
          </cell>
        </row>
        <row r="20">
          <cell r="C20" t="str">
            <v>DLQ 180+</v>
          </cell>
          <cell r="G20">
            <v>33</v>
          </cell>
          <cell r="H20">
            <v>3161647.33</v>
          </cell>
          <cell r="J20">
            <v>5.1643192488262908E-3</v>
          </cell>
          <cell r="K20">
            <v>6.4731289814013541E-3</v>
          </cell>
        </row>
        <row r="21">
          <cell r="C21" t="str">
            <v>Bankruptcy</v>
          </cell>
          <cell r="G21">
            <v>105</v>
          </cell>
          <cell r="H21">
            <v>8196997.4500000002</v>
          </cell>
          <cell r="J21">
            <v>1.6431924882629109E-2</v>
          </cell>
          <cell r="K21">
            <v>1.6782460602292413E-2</v>
          </cell>
        </row>
        <row r="22">
          <cell r="C22" t="str">
            <v>Foreclosure</v>
          </cell>
          <cell r="G22">
            <v>3</v>
          </cell>
          <cell r="H22">
            <v>831328.41</v>
          </cell>
          <cell r="J22">
            <v>4.6948356807511736E-4</v>
          </cell>
          <cell r="K22">
            <v>1.7020544868403484E-3</v>
          </cell>
        </row>
        <row r="23">
          <cell r="C23" t="str">
            <v>Total Active Portfolio</v>
          </cell>
          <cell r="G23">
            <v>6390</v>
          </cell>
          <cell r="H23">
            <v>488426437.83000004</v>
          </cell>
          <cell r="J23">
            <v>1</v>
          </cell>
          <cell r="K23">
            <v>0.99999999999999989</v>
          </cell>
        </row>
      </sheetData>
      <sheetData sheetId="50">
        <row r="8">
          <cell r="C8" t="str">
            <v>Current (0 - 29)</v>
          </cell>
          <cell r="G8">
            <v>5244</v>
          </cell>
          <cell r="H8">
            <v>584276348.57000005</v>
          </cell>
          <cell r="J8">
            <v>0.89533891070513916</v>
          </cell>
          <cell r="K8">
            <v>0.89920842194233408</v>
          </cell>
        </row>
        <row r="9">
          <cell r="C9" t="str">
            <v>DLQ 30-59</v>
          </cell>
          <cell r="G9">
            <v>299</v>
          </cell>
          <cell r="H9">
            <v>30917460.66</v>
          </cell>
          <cell r="J9">
            <v>5.1050025610380738E-2</v>
          </cell>
          <cell r="K9">
            <v>4.758234879536978E-2</v>
          </cell>
        </row>
        <row r="10">
          <cell r="C10" t="str">
            <v>DLQ 60-179</v>
          </cell>
          <cell r="G10">
            <v>165</v>
          </cell>
          <cell r="H10">
            <v>16869643.91</v>
          </cell>
          <cell r="J10">
            <v>2.8171418815093052E-2</v>
          </cell>
          <cell r="K10">
            <v>2.5962587594323655E-2</v>
          </cell>
        </row>
        <row r="11">
          <cell r="C11" t="str">
            <v>DLQ 180+</v>
          </cell>
          <cell r="G11">
            <v>14</v>
          </cell>
          <cell r="H11">
            <v>1542612.8</v>
          </cell>
          <cell r="J11">
            <v>2.3903022024927439E-3</v>
          </cell>
          <cell r="K11">
            <v>2.3740999014439114E-3</v>
          </cell>
        </row>
        <row r="12">
          <cell r="C12" t="str">
            <v>Bankruptcy</v>
          </cell>
          <cell r="G12">
            <v>73</v>
          </cell>
          <cell r="H12">
            <v>7823042.8999999985</v>
          </cell>
          <cell r="J12">
            <v>1.2463718627283592E-2</v>
          </cell>
          <cell r="K12">
            <v>1.2039758374805061E-2</v>
          </cell>
        </row>
        <row r="13">
          <cell r="C13" t="str">
            <v>Foreclosure</v>
          </cell>
          <cell r="G13">
            <v>62</v>
          </cell>
          <cell r="H13">
            <v>8338324.7300000004</v>
          </cell>
          <cell r="J13">
            <v>1.0585624039610723E-2</v>
          </cell>
          <cell r="K13">
            <v>1.2832783391723657E-2</v>
          </cell>
        </row>
        <row r="14">
          <cell r="C14" t="str">
            <v>Total Active Portfolio</v>
          </cell>
          <cell r="G14">
            <v>5857</v>
          </cell>
          <cell r="H14">
            <v>649767433.56999993</v>
          </cell>
          <cell r="J14">
            <v>1</v>
          </cell>
          <cell r="K14">
            <v>1.0000000000000002</v>
          </cell>
        </row>
        <row r="17">
          <cell r="C17" t="str">
            <v>Current (0 - 29)</v>
          </cell>
          <cell r="G17">
            <v>612</v>
          </cell>
          <cell r="H17">
            <v>16506808.189999999</v>
          </cell>
          <cell r="J17">
            <v>0.92867981790591803</v>
          </cell>
          <cell r="K17">
            <v>0.92020329224422814</v>
          </cell>
        </row>
        <row r="18">
          <cell r="C18" t="str">
            <v>DLQ 30-59</v>
          </cell>
          <cell r="G18">
            <v>14</v>
          </cell>
          <cell r="H18">
            <v>345735.81</v>
          </cell>
          <cell r="J18">
            <v>2.1244309559939303E-2</v>
          </cell>
          <cell r="K18">
            <v>1.9273697673512794E-2</v>
          </cell>
        </row>
        <row r="19">
          <cell r="C19" t="str">
            <v>DLQ 60-179</v>
          </cell>
          <cell r="G19">
            <v>18</v>
          </cell>
          <cell r="H19">
            <v>600694.59</v>
          </cell>
          <cell r="J19">
            <v>2.7314112291350532E-2</v>
          </cell>
          <cell r="K19">
            <v>3.3486857846095612E-2</v>
          </cell>
        </row>
        <row r="20">
          <cell r="C20" t="str">
            <v>DLQ 180+</v>
          </cell>
          <cell r="G20">
            <v>4</v>
          </cell>
          <cell r="H20">
            <v>54841.64</v>
          </cell>
          <cell r="J20">
            <v>6.0698027314112293E-3</v>
          </cell>
          <cell r="K20">
            <v>3.0572511111291193E-3</v>
          </cell>
        </row>
        <row r="21">
          <cell r="C21" t="str">
            <v>Bankruptcy</v>
          </cell>
          <cell r="G21">
            <v>9</v>
          </cell>
          <cell r="H21">
            <v>343888.84</v>
          </cell>
          <cell r="J21">
            <v>1.3657056145675266E-2</v>
          </cell>
          <cell r="K21">
            <v>1.9170734832052873E-2</v>
          </cell>
        </row>
        <row r="22">
          <cell r="C22" t="str">
            <v>Foreclosure</v>
          </cell>
          <cell r="G22">
            <v>2</v>
          </cell>
          <cell r="H22">
            <v>86249.94</v>
          </cell>
          <cell r="J22">
            <v>3.0349013657056147E-3</v>
          </cell>
          <cell r="K22">
            <v>4.80816629298139E-3</v>
          </cell>
        </row>
        <row r="23">
          <cell r="C23" t="str">
            <v>Total Active Portfolio</v>
          </cell>
          <cell r="G23">
            <v>659</v>
          </cell>
          <cell r="H23">
            <v>17938219.010000002</v>
          </cell>
          <cell r="J23">
            <v>0.99999999999999989</v>
          </cell>
          <cell r="K23">
            <v>1</v>
          </cell>
        </row>
      </sheetData>
      <sheetData sheetId="51">
        <row r="8">
          <cell r="C8" t="str">
            <v>Current (0 - 29)</v>
          </cell>
          <cell r="G8">
            <v>21195</v>
          </cell>
          <cell r="H8">
            <v>2950457803.25</v>
          </cell>
          <cell r="J8">
            <v>0.89954163483575245</v>
          </cell>
          <cell r="K8">
            <v>0.90457052782405989</v>
          </cell>
        </row>
        <row r="9">
          <cell r="C9" t="str">
            <v>DLQ 30-59</v>
          </cell>
          <cell r="G9">
            <v>715</v>
          </cell>
          <cell r="H9">
            <v>90217176.150000006</v>
          </cell>
          <cell r="J9">
            <v>3.034547152194211E-2</v>
          </cell>
          <cell r="K9">
            <v>2.7659368169546009E-2</v>
          </cell>
        </row>
        <row r="10">
          <cell r="C10" t="str">
            <v>DLQ 60-179</v>
          </cell>
          <cell r="G10">
            <v>601</v>
          </cell>
          <cell r="H10">
            <v>76031616.269999996</v>
          </cell>
          <cell r="J10">
            <v>2.5507172565996095E-2</v>
          </cell>
          <cell r="K10">
            <v>2.3310267032089698E-2</v>
          </cell>
        </row>
        <row r="11">
          <cell r="C11" t="str">
            <v>DLQ 180+</v>
          </cell>
          <cell r="G11">
            <v>87</v>
          </cell>
          <cell r="H11">
            <v>12040465.939999999</v>
          </cell>
          <cell r="J11">
            <v>3.6923860453272218E-3</v>
          </cell>
          <cell r="K11">
            <v>3.6914442967448035E-3</v>
          </cell>
        </row>
        <row r="12">
          <cell r="C12" t="str">
            <v>Bankruptcy</v>
          </cell>
          <cell r="G12">
            <v>427</v>
          </cell>
          <cell r="H12">
            <v>58383763.57</v>
          </cell>
          <cell r="J12">
            <v>1.8122400475341652E-2</v>
          </cell>
          <cell r="K12">
            <v>1.7899673661048832E-2</v>
          </cell>
        </row>
        <row r="13">
          <cell r="C13" t="str">
            <v>Foreclosure</v>
          </cell>
          <cell r="G13">
            <v>537</v>
          </cell>
          <cell r="H13">
            <v>74591409.289999992</v>
          </cell>
          <cell r="J13">
            <v>2.2790934555640439E-2</v>
          </cell>
          <cell r="K13">
            <v>2.286871901651074E-2</v>
          </cell>
        </row>
        <row r="14">
          <cell r="C14" t="str">
            <v>Total Active Portfolio</v>
          </cell>
          <cell r="G14">
            <v>23562</v>
          </cell>
          <cell r="H14">
            <v>3261722234.4700003</v>
          </cell>
          <cell r="J14">
            <v>0.99999999999999989</v>
          </cell>
          <cell r="K14">
            <v>1</v>
          </cell>
        </row>
        <row r="17">
          <cell r="C17" t="str">
            <v>Current (0 - 29)</v>
          </cell>
          <cell r="G17">
            <v>3142</v>
          </cell>
          <cell r="H17">
            <v>99380745.799999997</v>
          </cell>
          <cell r="J17">
            <v>0.92086752637749125</v>
          </cell>
          <cell r="K17">
            <v>0.91655633935401437</v>
          </cell>
        </row>
        <row r="18">
          <cell r="C18" t="str">
            <v>DLQ 30-59</v>
          </cell>
          <cell r="G18">
            <v>84</v>
          </cell>
          <cell r="H18">
            <v>2786994.13</v>
          </cell>
          <cell r="J18">
            <v>2.4618991793669401E-2</v>
          </cell>
          <cell r="K18">
            <v>2.57035416370756E-2</v>
          </cell>
        </row>
        <row r="19">
          <cell r="C19" t="str">
            <v>DLQ 60-179</v>
          </cell>
          <cell r="G19">
            <v>79</v>
          </cell>
          <cell r="H19">
            <v>2131202.39</v>
          </cell>
          <cell r="J19">
            <v>2.3153575615474795E-2</v>
          </cell>
          <cell r="K19">
            <v>1.9655387422147185E-2</v>
          </cell>
        </row>
        <row r="20">
          <cell r="C20" t="str">
            <v>DLQ 180+</v>
          </cell>
          <cell r="G20">
            <v>8</v>
          </cell>
          <cell r="H20">
            <v>245240.28</v>
          </cell>
          <cell r="J20">
            <v>2.3446658851113715E-3</v>
          </cell>
          <cell r="K20">
            <v>2.2617714476736548E-3</v>
          </cell>
        </row>
        <row r="21">
          <cell r="C21" t="str">
            <v>Bankruptcy</v>
          </cell>
          <cell r="G21">
            <v>96</v>
          </cell>
          <cell r="H21">
            <v>3705607.37</v>
          </cell>
          <cell r="J21">
            <v>2.8135990621336461E-2</v>
          </cell>
          <cell r="K21">
            <v>3.4175613181305554E-2</v>
          </cell>
        </row>
        <row r="22">
          <cell r="C22" t="str">
            <v>Foreclosure</v>
          </cell>
          <cell r="G22">
            <v>3</v>
          </cell>
          <cell r="H22">
            <v>178619.21</v>
          </cell>
          <cell r="J22">
            <v>8.7924970691676441E-4</v>
          </cell>
          <cell r="K22">
            <v>1.6473469577837074E-3</v>
          </cell>
        </row>
        <row r="23">
          <cell r="C23" t="str">
            <v>Total Active Portfolio</v>
          </cell>
          <cell r="G23">
            <v>3412</v>
          </cell>
          <cell r="H23">
            <v>108428409.17999999</v>
          </cell>
          <cell r="J23">
            <v>1</v>
          </cell>
          <cell r="K23">
            <v>1.0000000000000002</v>
          </cell>
        </row>
      </sheetData>
      <sheetData sheetId="52">
        <row r="8">
          <cell r="C8" t="str">
            <v>Current (0 - 29)</v>
          </cell>
          <cell r="G8">
            <v>3040</v>
          </cell>
          <cell r="H8">
            <v>421014931.51999998</v>
          </cell>
          <cell r="J8">
            <v>0.93280147284443082</v>
          </cell>
          <cell r="K8">
            <v>0.91990676504001312</v>
          </cell>
        </row>
        <row r="9">
          <cell r="C9" t="str">
            <v>DLQ 30-59</v>
          </cell>
          <cell r="G9">
            <v>95</v>
          </cell>
          <cell r="H9">
            <v>16042395.859999999</v>
          </cell>
          <cell r="J9">
            <v>2.9150046026388463E-2</v>
          </cell>
          <cell r="K9">
            <v>3.5052221130933578E-2</v>
          </cell>
        </row>
        <row r="10">
          <cell r="C10" t="str">
            <v>DLQ 60-179</v>
          </cell>
          <cell r="G10">
            <v>64</v>
          </cell>
          <cell r="H10">
            <v>10437751.640000001</v>
          </cell>
          <cell r="J10">
            <v>1.9637925744093281E-2</v>
          </cell>
          <cell r="K10">
            <v>2.2806218085372983E-2</v>
          </cell>
        </row>
        <row r="11">
          <cell r="C11" t="str">
            <v>DLQ 180+</v>
          </cell>
          <cell r="G11">
            <v>7</v>
          </cell>
          <cell r="H11">
            <v>1084861.8999999999</v>
          </cell>
          <cell r="J11">
            <v>2.1478981282602025E-3</v>
          </cell>
          <cell r="K11">
            <v>2.3703952668404451E-3</v>
          </cell>
        </row>
        <row r="12">
          <cell r="C12" t="str">
            <v>Bankruptcy</v>
          </cell>
          <cell r="G12">
            <v>27</v>
          </cell>
          <cell r="H12">
            <v>3569371.9</v>
          </cell>
          <cell r="J12">
            <v>8.2847499232893522E-3</v>
          </cell>
          <cell r="K12">
            <v>7.7989855274236165E-3</v>
          </cell>
        </row>
        <row r="13">
          <cell r="C13" t="str">
            <v>Foreclosure</v>
          </cell>
          <cell r="G13">
            <v>26</v>
          </cell>
          <cell r="H13">
            <v>5521994.2300000004</v>
          </cell>
          <cell r="J13">
            <v>7.9779073335378946E-3</v>
          </cell>
          <cell r="K13">
            <v>1.2065414949416374E-2</v>
          </cell>
        </row>
        <row r="14">
          <cell r="C14" t="str">
            <v>Total Active Portfolio</v>
          </cell>
          <cell r="G14">
            <v>3259</v>
          </cell>
          <cell r="H14">
            <v>457671307.04999995</v>
          </cell>
          <cell r="J14">
            <v>1</v>
          </cell>
          <cell r="K14">
            <v>1</v>
          </cell>
        </row>
        <row r="17">
          <cell r="C17" t="str">
            <v>Current (0 - 29)</v>
          </cell>
          <cell r="G17">
            <v>382</v>
          </cell>
          <cell r="H17">
            <v>12313960.49</v>
          </cell>
          <cell r="J17">
            <v>0.95499999999999996</v>
          </cell>
          <cell r="K17">
            <v>0.94149076975474921</v>
          </cell>
        </row>
        <row r="18">
          <cell r="C18" t="str">
            <v>DLQ 30-59</v>
          </cell>
          <cell r="G18">
            <v>3</v>
          </cell>
          <cell r="H18">
            <v>91846.85</v>
          </cell>
          <cell r="J18">
            <v>7.4999999999999997E-3</v>
          </cell>
          <cell r="K18">
            <v>7.0223517101806942E-3</v>
          </cell>
        </row>
        <row r="19">
          <cell r="C19" t="str">
            <v>DLQ 60-179</v>
          </cell>
          <cell r="G19">
            <v>7</v>
          </cell>
          <cell r="H19">
            <v>192560.68</v>
          </cell>
          <cell r="J19">
            <v>1.7500000000000002E-2</v>
          </cell>
          <cell r="K19">
            <v>1.4722647761045232E-2</v>
          </cell>
        </row>
        <row r="20">
          <cell r="C20" t="str">
            <v>DLQ 180+</v>
          </cell>
          <cell r="G20">
            <v>0</v>
          </cell>
          <cell r="H20">
            <v>0</v>
          </cell>
          <cell r="J20">
            <v>0</v>
          </cell>
          <cell r="K20">
            <v>0</v>
          </cell>
        </row>
        <row r="21">
          <cell r="C21" t="str">
            <v>Bankruptcy</v>
          </cell>
          <cell r="G21">
            <v>8</v>
          </cell>
          <cell r="H21">
            <v>480847.29</v>
          </cell>
          <cell r="J21">
            <v>0.02</v>
          </cell>
          <cell r="K21">
            <v>3.6764230774024929E-2</v>
          </cell>
        </row>
        <row r="22">
          <cell r="C22" t="str">
            <v>Foreclosure</v>
          </cell>
          <cell r="G22">
            <v>0</v>
          </cell>
          <cell r="H22">
            <v>0</v>
          </cell>
          <cell r="J22">
            <v>0</v>
          </cell>
          <cell r="K22">
            <v>0</v>
          </cell>
        </row>
        <row r="23">
          <cell r="C23" t="str">
            <v>Total Active Portfolio</v>
          </cell>
          <cell r="G23">
            <v>400</v>
          </cell>
          <cell r="H23">
            <v>13079215.309999999</v>
          </cell>
          <cell r="J23">
            <v>0.99999999999999989</v>
          </cell>
          <cell r="K23">
            <v>1.0000000000000002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ional Totals"/>
      <sheetName val="AL"/>
      <sheetName val="AK"/>
      <sheetName val="AZ"/>
      <sheetName val="AR"/>
      <sheetName val="CA"/>
      <sheetName val="CO"/>
      <sheetName val="CT"/>
      <sheetName val="DE"/>
      <sheetName val="DC"/>
      <sheetName val="FL"/>
      <sheetName val="GA"/>
      <sheetName val="HI"/>
      <sheetName val="ID"/>
      <sheetName val="IL"/>
      <sheetName val="IN"/>
      <sheetName val="IA"/>
      <sheetName val="KS"/>
      <sheetName val="KY"/>
      <sheetName val="LA"/>
      <sheetName val="ME"/>
      <sheetName val="MD"/>
      <sheetName val="MA"/>
      <sheetName val="MI"/>
      <sheetName val="MN"/>
      <sheetName val="MS"/>
      <sheetName val="MO"/>
      <sheetName val="MT"/>
      <sheetName val="NE"/>
      <sheetName val="NV"/>
      <sheetName val="NH"/>
      <sheetName val="NJ"/>
      <sheetName val="NM"/>
      <sheetName val="NY"/>
      <sheetName val="NC"/>
      <sheetName val="ND"/>
      <sheetName val="OH"/>
      <sheetName val="OR"/>
      <sheetName val="PA"/>
      <sheetName val="RI"/>
      <sheetName val="SC"/>
      <sheetName val="SD"/>
      <sheetName val="TN"/>
      <sheetName val="TX"/>
      <sheetName val="UT"/>
      <sheetName val="VT"/>
      <sheetName val="VA"/>
      <sheetName val="WA"/>
      <sheetName val="WV"/>
      <sheetName val="WI"/>
      <sheetName val="WY"/>
      <sheetName val="Credit Proposed DRAFT"/>
      <sheetName val="1ST LIEN"/>
      <sheetName val="2ND LIEN"/>
      <sheetName val="SHORTSALE_DIL"/>
      <sheetName val="RATE RELIEF"/>
      <sheetName val="TEMPLATE 1"/>
      <sheetName val="TEMPLATE 2"/>
      <sheetName val="TEMPLATE 3"/>
      <sheetName val="TEMPLATE 4"/>
      <sheetName val="TEMPLATE 5"/>
      <sheetName val="Summary-Dates"/>
    </sheetNames>
    <sheetDataSet>
      <sheetData sheetId="0">
        <row r="8">
          <cell r="C8" t="str">
            <v>Current (0 - 29)</v>
          </cell>
        </row>
      </sheetData>
      <sheetData sheetId="1">
        <row r="8">
          <cell r="C8" t="str">
            <v>Current (0 - 29)</v>
          </cell>
          <cell r="G8">
            <v>92829</v>
          </cell>
          <cell r="H8">
            <v>11313691009.870001</v>
          </cell>
          <cell r="J8">
            <v>0.85294901362638176</v>
          </cell>
          <cell r="K8">
            <v>0.86258006098506734</v>
          </cell>
        </row>
        <row r="9">
          <cell r="C9" t="str">
            <v>DLQ 30-59</v>
          </cell>
          <cell r="G9">
            <v>4565</v>
          </cell>
          <cell r="H9">
            <v>495336673.58000004</v>
          </cell>
          <cell r="J9">
            <v>4.1944998300147932E-2</v>
          </cell>
          <cell r="K9">
            <v>3.7765530076084894E-2</v>
          </cell>
        </row>
        <row r="10">
          <cell r="C10" t="str">
            <v>DLQ 60-179</v>
          </cell>
          <cell r="G10">
            <v>2659</v>
          </cell>
          <cell r="H10">
            <v>300130485.37</v>
          </cell>
          <cell r="J10">
            <v>2.4431927816011688E-2</v>
          </cell>
          <cell r="K10">
            <v>2.2882591733155985E-2</v>
          </cell>
        </row>
        <row r="11">
          <cell r="C11" t="str">
            <v>DLQ 180+</v>
          </cell>
          <cell r="G11">
            <v>2189</v>
          </cell>
          <cell r="H11">
            <v>272555191.59999996</v>
          </cell>
          <cell r="J11">
            <v>2.0113384727058887E-2</v>
          </cell>
          <cell r="K11">
            <v>2.0780192210218942E-2</v>
          </cell>
        </row>
        <row r="12">
          <cell r="C12" t="str">
            <v>Bankruptcy</v>
          </cell>
          <cell r="G12">
            <v>4669</v>
          </cell>
          <cell r="H12">
            <v>500946157.07000005</v>
          </cell>
          <cell r="J12">
            <v>4.2900590813448124E-2</v>
          </cell>
          <cell r="K12">
            <v>3.8193209125006927E-2</v>
          </cell>
        </row>
        <row r="13">
          <cell r="C13" t="str">
            <v>Foreclosure</v>
          </cell>
          <cell r="G13">
            <v>1922</v>
          </cell>
          <cell r="H13">
            <v>233445898.80000001</v>
          </cell>
          <cell r="J13">
            <v>1.7660084716951661E-2</v>
          </cell>
          <cell r="K13">
            <v>1.7798415870465923E-2</v>
          </cell>
        </row>
        <row r="14">
          <cell r="C14" t="str">
            <v>Total Active Portfolio</v>
          </cell>
          <cell r="G14">
            <v>108833</v>
          </cell>
          <cell r="H14">
            <v>13116105416.290001</v>
          </cell>
          <cell r="J14">
            <v>1</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11060</v>
          </cell>
          <cell r="H17">
            <v>303112417.86000001</v>
          </cell>
          <cell r="J17">
            <v>0.90812053534772974</v>
          </cell>
          <cell r="K17">
            <v>0.89855151918213139</v>
          </cell>
        </row>
        <row r="18">
          <cell r="C18" t="str">
            <v>DLQ 30-59</v>
          </cell>
          <cell r="G18">
            <v>340</v>
          </cell>
          <cell r="H18">
            <v>9867633.5499999989</v>
          </cell>
          <cell r="J18">
            <v>2.7916906149930209E-2</v>
          </cell>
          <cell r="K18">
            <v>2.9251777870678709E-2</v>
          </cell>
        </row>
        <row r="19">
          <cell r="C19" t="str">
            <v>DLQ 60-179</v>
          </cell>
          <cell r="G19">
            <v>218</v>
          </cell>
          <cell r="H19">
            <v>7099000.75</v>
          </cell>
          <cell r="J19">
            <v>1.7899663354955252E-2</v>
          </cell>
          <cell r="K19">
            <v>2.1044396510121882E-2</v>
          </cell>
        </row>
        <row r="20">
          <cell r="C20" t="str">
            <v>DLQ 180+</v>
          </cell>
          <cell r="G20">
            <v>134</v>
          </cell>
          <cell r="H20">
            <v>4867590.42</v>
          </cell>
          <cell r="J20">
            <v>1.1002545364972494E-2</v>
          </cell>
          <cell r="K20">
            <v>1.4429566421351724E-2</v>
          </cell>
        </row>
        <row r="21">
          <cell r="C21" t="str">
            <v>Bankruptcy</v>
          </cell>
          <cell r="G21">
            <v>414</v>
          </cell>
          <cell r="H21">
            <v>11984774.350000003</v>
          </cell>
          <cell r="J21">
            <v>3.3992938664915019E-2</v>
          </cell>
          <cell r="K21">
            <v>3.5527865454266686E-2</v>
          </cell>
        </row>
        <row r="22">
          <cell r="C22" t="str">
            <v>Foreclosure</v>
          </cell>
          <cell r="G22">
            <v>13</v>
          </cell>
          <cell r="H22">
            <v>403072.4</v>
          </cell>
          <cell r="J22">
            <v>1.0674111174973314E-3</v>
          </cell>
          <cell r="K22">
            <v>1.1948745614495746E-3</v>
          </cell>
        </row>
        <row r="23">
          <cell r="C23" t="str">
            <v>Total Active Portfolio</v>
          </cell>
          <cell r="G23">
            <v>12179</v>
          </cell>
          <cell r="H23">
            <v>337334489.33000004</v>
          </cell>
          <cell r="J23">
            <v>1.0000000000000002</v>
          </cell>
          <cell r="K23">
            <v>1</v>
          </cell>
        </row>
      </sheetData>
      <sheetData sheetId="2">
        <row r="8">
          <cell r="C8" t="str">
            <v>Current (0 - 29)</v>
          </cell>
          <cell r="G8">
            <v>6566</v>
          </cell>
          <cell r="H8">
            <v>1144716940.28</v>
          </cell>
          <cell r="J8">
            <v>0.91883571228659389</v>
          </cell>
          <cell r="K8">
            <v>0.90951087725972402</v>
          </cell>
        </row>
        <row r="9">
          <cell r="C9" t="str">
            <v>DLQ 30-59</v>
          </cell>
          <cell r="G9">
            <v>194</v>
          </cell>
          <cell r="H9">
            <v>33720500.109999999</v>
          </cell>
          <cell r="J9">
            <v>2.714805485586342E-2</v>
          </cell>
          <cell r="K9">
            <v>2.6791917335634942E-2</v>
          </cell>
        </row>
        <row r="10">
          <cell r="C10" t="str">
            <v>DLQ 60-179</v>
          </cell>
          <cell r="G10">
            <v>113</v>
          </cell>
          <cell r="H10">
            <v>21121844.899999999</v>
          </cell>
          <cell r="J10">
            <v>1.581304226140498E-2</v>
          </cell>
          <cell r="K10">
            <v>1.6781919624290605E-2</v>
          </cell>
        </row>
        <row r="11">
          <cell r="C11" t="str">
            <v>DLQ 180+</v>
          </cell>
          <cell r="G11">
            <v>117</v>
          </cell>
          <cell r="H11">
            <v>23978964.73</v>
          </cell>
          <cell r="J11">
            <v>1.6372795969773299E-2</v>
          </cell>
          <cell r="K11">
            <v>1.905198436394916E-2</v>
          </cell>
        </row>
        <row r="12">
          <cell r="C12" t="str">
            <v>Bankruptcy</v>
          </cell>
          <cell r="G12">
            <v>66</v>
          </cell>
          <cell r="H12">
            <v>14535440.51</v>
          </cell>
          <cell r="J12">
            <v>9.2359361880772466E-3</v>
          </cell>
          <cell r="K12">
            <v>1.1548829919799176E-2</v>
          </cell>
        </row>
        <row r="13">
          <cell r="C13" t="str">
            <v>Foreclosure</v>
          </cell>
          <cell r="G13">
            <v>90</v>
          </cell>
          <cell r="H13">
            <v>20533511.32</v>
          </cell>
          <cell r="J13">
            <v>1.2594458438287154E-2</v>
          </cell>
          <cell r="K13">
            <v>1.6314471496602142E-2</v>
          </cell>
        </row>
        <row r="14">
          <cell r="C14" t="str">
            <v>Total Active Portfolio</v>
          </cell>
          <cell r="G14">
            <v>7146</v>
          </cell>
          <cell r="H14">
            <v>1258607201.8499999</v>
          </cell>
          <cell r="J14">
            <v>1</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1300</v>
          </cell>
          <cell r="H17">
            <v>52387483.590000004</v>
          </cell>
          <cell r="J17">
            <v>0.93390804597701149</v>
          </cell>
          <cell r="K17">
            <v>0.928398950682497</v>
          </cell>
        </row>
        <row r="18">
          <cell r="C18" t="str">
            <v>DLQ 30-59</v>
          </cell>
          <cell r="G18">
            <v>31</v>
          </cell>
          <cell r="H18">
            <v>1079473.1100000001</v>
          </cell>
          <cell r="J18">
            <v>2.2270114942528736E-2</v>
          </cell>
          <cell r="K18">
            <v>1.913017449849936E-2</v>
          </cell>
        </row>
        <row r="19">
          <cell r="C19" t="str">
            <v>DLQ 60-179</v>
          </cell>
          <cell r="G19">
            <v>25</v>
          </cell>
          <cell r="H19">
            <v>1389380.9000000001</v>
          </cell>
          <cell r="J19">
            <v>1.7959770114942528E-2</v>
          </cell>
          <cell r="K19">
            <v>2.4622289166500951E-2</v>
          </cell>
        </row>
        <row r="20">
          <cell r="C20" t="str">
            <v>DLQ 180+</v>
          </cell>
          <cell r="G20">
            <v>16</v>
          </cell>
          <cell r="H20">
            <v>720396.05</v>
          </cell>
          <cell r="J20">
            <v>1.1494252873563218E-2</v>
          </cell>
          <cell r="K20">
            <v>1.2766693321827784E-2</v>
          </cell>
        </row>
        <row r="21">
          <cell r="C21" t="str">
            <v>Bankruptcy</v>
          </cell>
          <cell r="G21">
            <v>19</v>
          </cell>
          <cell r="H21">
            <v>817130.64</v>
          </cell>
          <cell r="J21">
            <v>1.3649425287356323E-2</v>
          </cell>
          <cell r="K21">
            <v>1.4481001505697959E-2</v>
          </cell>
        </row>
        <row r="22">
          <cell r="C22" t="str">
            <v>Foreclosure</v>
          </cell>
          <cell r="G22">
            <v>1</v>
          </cell>
          <cell r="H22">
            <v>33906.93</v>
          </cell>
          <cell r="J22">
            <v>7.1839080459770114E-4</v>
          </cell>
          <cell r="K22">
            <v>6.0089082497701387E-4</v>
          </cell>
        </row>
        <row r="23">
          <cell r="C23" t="str">
            <v>Total Active Portfolio</v>
          </cell>
          <cell r="G23">
            <v>1392</v>
          </cell>
          <cell r="H23">
            <v>56427771.219999999</v>
          </cell>
          <cell r="J23">
            <v>1</v>
          </cell>
          <cell r="K23">
            <v>1.0000000000000002</v>
          </cell>
        </row>
      </sheetData>
      <sheetData sheetId="3">
        <row r="8">
          <cell r="C8" t="str">
            <v>Current (0 - 29)</v>
          </cell>
          <cell r="G8">
            <v>196989</v>
          </cell>
          <cell r="H8">
            <v>29296692902.369999</v>
          </cell>
          <cell r="J8">
            <v>0.89875444839857654</v>
          </cell>
          <cell r="K8">
            <v>0.87467902828823063</v>
          </cell>
        </row>
        <row r="9">
          <cell r="C9" t="str">
            <v>DLQ 30-59</v>
          </cell>
          <cell r="G9">
            <v>4903</v>
          </cell>
          <cell r="H9">
            <v>758511648.04000008</v>
          </cell>
          <cell r="J9">
            <v>2.236974176475956E-2</v>
          </cell>
          <cell r="K9">
            <v>2.26460451855049E-2</v>
          </cell>
        </row>
        <row r="10">
          <cell r="C10" t="str">
            <v>DLQ 60-179</v>
          </cell>
          <cell r="G10">
            <v>3762</v>
          </cell>
          <cell r="H10">
            <v>632320463.78999996</v>
          </cell>
          <cell r="J10">
            <v>1.7163974815220365E-2</v>
          </cell>
          <cell r="K10">
            <v>1.8878494261373047E-2</v>
          </cell>
        </row>
        <row r="11">
          <cell r="C11" t="str">
            <v>DLQ 180+</v>
          </cell>
          <cell r="G11">
            <v>5261</v>
          </cell>
          <cell r="H11">
            <v>1067959862.6200001</v>
          </cell>
          <cell r="J11">
            <v>2.4003102472853362E-2</v>
          </cell>
          <cell r="K11">
            <v>3.1884899022569434E-2</v>
          </cell>
        </row>
        <row r="12">
          <cell r="C12" t="str">
            <v>Bankruptcy</v>
          </cell>
          <cell r="G12">
            <v>4401</v>
          </cell>
          <cell r="H12">
            <v>879606413.3499999</v>
          </cell>
          <cell r="J12">
            <v>2.0079386805365453E-2</v>
          </cell>
          <cell r="K12">
            <v>2.6261437953730066E-2</v>
          </cell>
        </row>
        <row r="13">
          <cell r="C13" t="str">
            <v>Foreclosure</v>
          </cell>
          <cell r="G13">
            <v>3864</v>
          </cell>
          <cell r="H13">
            <v>859129966.8599999</v>
          </cell>
          <cell r="J13">
            <v>1.7629345743224747E-2</v>
          </cell>
          <cell r="K13">
            <v>2.5650095288591902E-2</v>
          </cell>
        </row>
        <row r="14">
          <cell r="C14" t="str">
            <v>Total Active Portfolio</v>
          </cell>
          <cell r="G14">
            <v>219180</v>
          </cell>
          <cell r="H14">
            <v>33494221257.029999</v>
          </cell>
          <cell r="J14">
            <v>1</v>
          </cell>
          <cell r="K14">
            <v>0.99999999999999989</v>
          </cell>
        </row>
        <row r="16">
          <cell r="C16" t="str">
            <v>2nd Lien Portfolio</v>
          </cell>
          <cell r="G16" t="str">
            <v>Number of Loans</v>
          </cell>
          <cell r="H16" t="str">
            <v>Aggregate UPB</v>
          </cell>
          <cell r="J16" t="str">
            <v>% by Number of Loans</v>
          </cell>
          <cell r="K16" t="str">
            <v>% by UPB</v>
          </cell>
        </row>
        <row r="17">
          <cell r="C17" t="str">
            <v>Current (0 - 29)</v>
          </cell>
          <cell r="G17">
            <v>57675</v>
          </cell>
          <cell r="H17">
            <v>2755389603.4499998</v>
          </cell>
          <cell r="J17">
            <v>0.9430645715126641</v>
          </cell>
          <cell r="K17">
            <v>0.93053979911747509</v>
          </cell>
        </row>
        <row r="18">
          <cell r="C18" t="str">
            <v>DLQ 30-59</v>
          </cell>
          <cell r="G18">
            <v>674</v>
          </cell>
          <cell r="H18">
            <v>34198482.57</v>
          </cell>
          <cell r="J18">
            <v>1.1020815278708896E-2</v>
          </cell>
          <cell r="K18">
            <v>1.1549382730110073E-2</v>
          </cell>
        </row>
        <row r="19">
          <cell r="C19" t="str">
            <v>DLQ 60-179</v>
          </cell>
          <cell r="G19">
            <v>945</v>
          </cell>
          <cell r="H19">
            <v>51530342.329999998</v>
          </cell>
          <cell r="J19">
            <v>1.5452033291364848E-2</v>
          </cell>
          <cell r="K19">
            <v>1.7402633130419683E-2</v>
          </cell>
        </row>
        <row r="20">
          <cell r="C20" t="str">
            <v>DLQ 180+</v>
          </cell>
          <cell r="G20">
            <v>659</v>
          </cell>
          <cell r="H20">
            <v>41731211.609999999</v>
          </cell>
          <cell r="J20">
            <v>1.0775544909004692E-2</v>
          </cell>
          <cell r="K20">
            <v>1.4093307610610251E-2</v>
          </cell>
        </row>
        <row r="21">
          <cell r="C21" t="str">
            <v>Bankruptcy</v>
          </cell>
          <cell r="G21">
            <v>1116</v>
          </cell>
          <cell r="H21">
            <v>69298715.390000001</v>
          </cell>
          <cell r="J21">
            <v>1.8248115505992774E-2</v>
          </cell>
          <cell r="K21">
            <v>2.3403301158343739E-2</v>
          </cell>
        </row>
        <row r="22">
          <cell r="C22" t="str">
            <v>Foreclosure</v>
          </cell>
          <cell r="G22">
            <v>88</v>
          </cell>
          <cell r="H22">
            <v>8917475.5399999991</v>
          </cell>
          <cell r="J22">
            <v>1.4389195022646631E-3</v>
          </cell>
          <cell r="K22">
            <v>3.0115762530411884E-3</v>
          </cell>
        </row>
        <row r="23">
          <cell r="C23" t="str">
            <v>Total Active Portfolio</v>
          </cell>
          <cell r="G23">
            <v>61157</v>
          </cell>
          <cell r="H23">
            <v>2961065830.8899999</v>
          </cell>
          <cell r="J23">
            <v>1</v>
          </cell>
          <cell r="K23">
            <v>1</v>
          </cell>
        </row>
      </sheetData>
      <sheetData sheetId="4">
        <row r="8">
          <cell r="C8" t="str">
            <v>Current (0 - 29)</v>
          </cell>
          <cell r="G8">
            <v>48502</v>
          </cell>
          <cell r="H8">
            <v>4888562577.9200001</v>
          </cell>
          <cell r="J8">
            <v>0.85589750829392253</v>
          </cell>
          <cell r="K8">
            <v>0.85717824962193145</v>
          </cell>
        </row>
        <row r="9">
          <cell r="C9" t="str">
            <v>DLQ 30-59</v>
          </cell>
          <cell r="G9">
            <v>1946</v>
          </cell>
          <cell r="H9">
            <v>182625553.28999999</v>
          </cell>
          <cell r="J9">
            <v>3.4340368461918541E-2</v>
          </cell>
          <cell r="K9">
            <v>3.20222252676911E-2</v>
          </cell>
        </row>
        <row r="10">
          <cell r="C10" t="str">
            <v>DLQ 60-179</v>
          </cell>
          <cell r="G10">
            <v>1240</v>
          </cell>
          <cell r="H10">
            <v>120475909.59</v>
          </cell>
          <cell r="J10">
            <v>2.1881838074398249E-2</v>
          </cell>
          <cell r="K10">
            <v>2.1124681878963613E-2</v>
          </cell>
        </row>
        <row r="11">
          <cell r="C11" t="str">
            <v>DLQ 180+</v>
          </cell>
          <cell r="G11">
            <v>2291</v>
          </cell>
          <cell r="H11">
            <v>246245439.03999999</v>
          </cell>
          <cell r="J11">
            <v>4.0428460506811606E-2</v>
          </cell>
          <cell r="K11">
            <v>4.3177566216918623E-2</v>
          </cell>
        </row>
        <row r="12">
          <cell r="C12" t="str">
            <v>Bankruptcy</v>
          </cell>
          <cell r="G12">
            <v>1736</v>
          </cell>
          <cell r="H12">
            <v>156763848.13000005</v>
          </cell>
          <cell r="J12">
            <v>3.0634573304157548E-2</v>
          </cell>
          <cell r="K12">
            <v>2.7487540315224074E-2</v>
          </cell>
        </row>
        <row r="13">
          <cell r="C13" t="str">
            <v>Foreclosure</v>
          </cell>
          <cell r="G13">
            <v>953</v>
          </cell>
          <cell r="H13">
            <v>108414192.13</v>
          </cell>
          <cell r="J13">
            <v>1.6817251358791557E-2</v>
          </cell>
          <cell r="K13">
            <v>1.9009736699271102E-2</v>
          </cell>
        </row>
        <row r="14">
          <cell r="C14" t="str">
            <v>Total Active Portfolio</v>
          </cell>
          <cell r="G14">
            <v>56668</v>
          </cell>
          <cell r="H14">
            <v>5703087520.1000004</v>
          </cell>
          <cell r="J14">
            <v>1</v>
          </cell>
          <cell r="K14">
            <v>0.99999999999999989</v>
          </cell>
        </row>
        <row r="16">
          <cell r="C16" t="str">
            <v>2nd Lien Portfolio</v>
          </cell>
          <cell r="G16" t="str">
            <v>Number of Loans</v>
          </cell>
          <cell r="H16" t="str">
            <v>Aggregate UPB</v>
          </cell>
          <cell r="J16" t="str">
            <v>% by Number of Loans</v>
          </cell>
          <cell r="K16" t="str">
            <v>% by UPB</v>
          </cell>
        </row>
        <row r="17">
          <cell r="C17" t="str">
            <v>Current (0 - 29)</v>
          </cell>
          <cell r="G17">
            <v>6575</v>
          </cell>
          <cell r="H17">
            <v>143550846.00999999</v>
          </cell>
          <cell r="J17">
            <v>0.9340815456741014</v>
          </cell>
          <cell r="K17">
            <v>0.92022863659411547</v>
          </cell>
        </row>
        <row r="18">
          <cell r="C18" t="str">
            <v>DLQ 30-59</v>
          </cell>
          <cell r="G18">
            <v>83</v>
          </cell>
          <cell r="H18">
            <v>2342673.9499999997</v>
          </cell>
          <cell r="J18">
            <v>1.1791447648813753E-2</v>
          </cell>
          <cell r="K18">
            <v>1.5017645070812571E-2</v>
          </cell>
        </row>
        <row r="19">
          <cell r="C19" t="str">
            <v>DLQ 60-179</v>
          </cell>
          <cell r="G19">
            <v>72</v>
          </cell>
          <cell r="H19">
            <v>2147890.46</v>
          </cell>
          <cell r="J19">
            <v>1.0228725671260121E-2</v>
          </cell>
          <cell r="K19">
            <v>1.3768991019541729E-2</v>
          </cell>
        </row>
        <row r="20">
          <cell r="C20" t="str">
            <v>DLQ 180+</v>
          </cell>
          <cell r="G20">
            <v>39</v>
          </cell>
          <cell r="H20">
            <v>1541471.6400000001</v>
          </cell>
          <cell r="J20">
            <v>5.5405597385992326E-3</v>
          </cell>
          <cell r="K20">
            <v>9.8815603324753643E-3</v>
          </cell>
        </row>
        <row r="21">
          <cell r="C21" t="str">
            <v>Bankruptcy</v>
          </cell>
          <cell r="G21">
            <v>259</v>
          </cell>
          <cell r="H21">
            <v>5401923.379999999</v>
          </cell>
          <cell r="J21">
            <v>3.679499928967183E-2</v>
          </cell>
          <cell r="K21">
            <v>3.4628876980752774E-2</v>
          </cell>
        </row>
        <row r="22">
          <cell r="C22" t="str">
            <v>Foreclosure</v>
          </cell>
          <cell r="G22">
            <v>11</v>
          </cell>
          <cell r="H22">
            <v>1009955.3200000001</v>
          </cell>
          <cell r="J22">
            <v>1.5627219775536298E-3</v>
          </cell>
          <cell r="K22">
            <v>6.4742900023022562E-3</v>
          </cell>
        </row>
        <row r="23">
          <cell r="C23" t="str">
            <v>Total Active Portfolio</v>
          </cell>
          <cell r="G23">
            <v>7039</v>
          </cell>
          <cell r="H23">
            <v>155994760.75999996</v>
          </cell>
          <cell r="J23">
            <v>0.99999999999999989</v>
          </cell>
          <cell r="K23">
            <v>1.0000000000000002</v>
          </cell>
        </row>
      </sheetData>
      <sheetData sheetId="5">
        <row r="8">
          <cell r="C8" t="str">
            <v>Current (0 - 29)</v>
          </cell>
          <cell r="G8">
            <v>1135589</v>
          </cell>
          <cell r="H8">
            <v>275797065773.62</v>
          </cell>
          <cell r="J8">
            <v>0.894965102642994</v>
          </cell>
          <cell r="K8">
            <v>0.8533892414990002</v>
          </cell>
        </row>
        <row r="9">
          <cell r="C9" t="str">
            <v>DLQ 30-59</v>
          </cell>
          <cell r="G9">
            <v>26634</v>
          </cell>
          <cell r="H9">
            <v>7435805108.1400003</v>
          </cell>
          <cell r="J9">
            <v>2.0990429234338748E-2</v>
          </cell>
          <cell r="K9">
            <v>2.3008352403497349E-2</v>
          </cell>
        </row>
        <row r="10">
          <cell r="C10" t="str">
            <v>DLQ 60-179</v>
          </cell>
          <cell r="G10">
            <v>21926</v>
          </cell>
          <cell r="H10">
            <v>6988642100.4099998</v>
          </cell>
          <cell r="J10">
            <v>1.7280023706244325E-2</v>
          </cell>
          <cell r="K10">
            <v>2.1624711504625912E-2</v>
          </cell>
        </row>
        <row r="11">
          <cell r="C11" t="str">
            <v>DLQ 180+</v>
          </cell>
          <cell r="G11">
            <v>37730</v>
          </cell>
          <cell r="H11">
            <v>14244679816.07</v>
          </cell>
          <cell r="J11">
            <v>2.9735259255523051E-2</v>
          </cell>
          <cell r="K11">
            <v>4.4076815935417547E-2</v>
          </cell>
        </row>
        <row r="12">
          <cell r="C12" t="str">
            <v>Bankruptcy</v>
          </cell>
          <cell r="G12">
            <v>26882</v>
          </cell>
          <cell r="H12">
            <v>9961863517.1700001</v>
          </cell>
          <cell r="J12">
            <v>2.1185879652980934E-2</v>
          </cell>
          <cell r="K12">
            <v>3.0824646835845425E-2</v>
          </cell>
        </row>
        <row r="13">
          <cell r="C13" t="str">
            <v>Foreclosure</v>
          </cell>
          <cell r="G13">
            <v>20103</v>
          </cell>
          <cell r="H13">
            <v>8750456328.1000004</v>
          </cell>
          <cell r="J13">
            <v>1.5843305507918893E-2</v>
          </cell>
          <cell r="K13">
            <v>2.7076231821613735E-2</v>
          </cell>
        </row>
        <row r="14">
          <cell r="C14" t="str">
            <v>Total Active Portfolio</v>
          </cell>
          <cell r="G14">
            <v>1268864</v>
          </cell>
          <cell r="H14">
            <v>323178512643.50995</v>
          </cell>
          <cell r="J14">
            <v>0.99999999999999989</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376621</v>
          </cell>
          <cell r="H17">
            <v>28173936099.029999</v>
          </cell>
          <cell r="J17">
            <v>0.93853043200893127</v>
          </cell>
          <cell r="K17">
            <v>0.91898955173396901</v>
          </cell>
        </row>
        <row r="18">
          <cell r="C18" t="str">
            <v>DLQ 30-59</v>
          </cell>
          <cell r="G18">
            <v>4488</v>
          </cell>
          <cell r="H18">
            <v>389387527.20000005</v>
          </cell>
          <cell r="J18">
            <v>1.1183987560056619E-2</v>
          </cell>
          <cell r="K18">
            <v>1.2701209650455864E-2</v>
          </cell>
        </row>
        <row r="19">
          <cell r="C19" t="str">
            <v>DLQ 60-179</v>
          </cell>
          <cell r="G19">
            <v>6170</v>
          </cell>
          <cell r="H19">
            <v>564649198.25</v>
          </cell>
          <cell r="J19">
            <v>1.5375490919240047E-2</v>
          </cell>
          <cell r="K19">
            <v>1.8417970132493411E-2</v>
          </cell>
        </row>
        <row r="20">
          <cell r="C20" t="str">
            <v>DLQ 180+</v>
          </cell>
          <cell r="G20">
            <v>5815</v>
          </cell>
          <cell r="H20">
            <v>682666919.14999998</v>
          </cell>
          <cell r="J20">
            <v>1.449083949682024E-2</v>
          </cell>
          <cell r="K20">
            <v>2.2267522855454608E-2</v>
          </cell>
        </row>
        <row r="21">
          <cell r="C21" t="str">
            <v>Bankruptcy</v>
          </cell>
          <cell r="G21">
            <v>7438</v>
          </cell>
          <cell r="H21">
            <v>722892711.03000021</v>
          </cell>
          <cell r="J21">
            <v>1.8535316281573334E-2</v>
          </cell>
          <cell r="K21">
            <v>2.3579625016757446E-2</v>
          </cell>
        </row>
        <row r="22">
          <cell r="C22" t="str">
            <v>Foreclosure</v>
          </cell>
          <cell r="G22">
            <v>756</v>
          </cell>
          <cell r="H22">
            <v>123982688.87</v>
          </cell>
          <cell r="J22">
            <v>1.8839337333785211E-3</v>
          </cell>
          <cell r="K22">
            <v>4.0441206108697125E-3</v>
          </cell>
        </row>
        <row r="23">
          <cell r="C23" t="str">
            <v>Total Active Portfolio</v>
          </cell>
          <cell r="G23">
            <v>401288</v>
          </cell>
          <cell r="H23">
            <v>30657515143.529999</v>
          </cell>
          <cell r="J23">
            <v>1.0000000000000002</v>
          </cell>
          <cell r="K23">
            <v>1.0000000000000002</v>
          </cell>
        </row>
      </sheetData>
      <sheetData sheetId="6">
        <row r="8">
          <cell r="C8" t="str">
            <v>Current (0 - 29)</v>
          </cell>
          <cell r="G8">
            <v>166039</v>
          </cell>
          <cell r="H8">
            <v>29101753454.280003</v>
          </cell>
          <cell r="J8">
            <v>0.909568494689039</v>
          </cell>
          <cell r="K8">
            <v>0.90007615928570084</v>
          </cell>
        </row>
        <row r="9">
          <cell r="C9" t="str">
            <v>DLQ 30-59</v>
          </cell>
          <cell r="G9">
            <v>3753</v>
          </cell>
          <cell r="H9">
            <v>661848925.71000004</v>
          </cell>
          <cell r="J9">
            <v>2.0559088892175715E-2</v>
          </cell>
          <cell r="K9">
            <v>2.0470053119524729E-2</v>
          </cell>
        </row>
        <row r="10">
          <cell r="C10" t="str">
            <v>DLQ 60-179</v>
          </cell>
          <cell r="G10">
            <v>2574</v>
          </cell>
          <cell r="H10">
            <v>470401414.94999993</v>
          </cell>
          <cell r="J10">
            <v>1.4100478233003007E-2</v>
          </cell>
          <cell r="K10">
            <v>1.4548851826262931E-2</v>
          </cell>
        </row>
        <row r="11">
          <cell r="C11" t="str">
            <v>DLQ 180+</v>
          </cell>
          <cell r="G11">
            <v>3281</v>
          </cell>
          <cell r="H11">
            <v>700861890.59000003</v>
          </cell>
          <cell r="J11">
            <v>1.7973453411998006E-2</v>
          </cell>
          <cell r="K11">
            <v>2.1676669059237944E-2</v>
          </cell>
        </row>
        <row r="12">
          <cell r="C12" t="str">
            <v>Bankruptcy</v>
          </cell>
          <cell r="G12">
            <v>4068</v>
          </cell>
          <cell r="H12">
            <v>797086054.06000006</v>
          </cell>
          <cell r="J12">
            <v>2.2284671892718041E-2</v>
          </cell>
          <cell r="K12">
            <v>2.4652746621802113E-2</v>
          </cell>
        </row>
        <row r="13">
          <cell r="C13" t="str">
            <v>Foreclosure</v>
          </cell>
          <cell r="G13">
            <v>2832</v>
          </cell>
          <cell r="H13">
            <v>600593850.08000004</v>
          </cell>
          <cell r="J13">
            <v>1.5513812881066246E-2</v>
          </cell>
          <cell r="K13">
            <v>1.85755200874714E-2</v>
          </cell>
        </row>
        <row r="14">
          <cell r="C14" t="str">
            <v>Total Active Portfolio</v>
          </cell>
          <cell r="G14">
            <v>182547</v>
          </cell>
          <cell r="H14">
            <v>32332545589.670006</v>
          </cell>
          <cell r="J14">
            <v>0.99999999999999989</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27334</v>
          </cell>
          <cell r="H17">
            <v>1029341320.17</v>
          </cell>
          <cell r="J17">
            <v>0.93395291625380117</v>
          </cell>
          <cell r="K17">
            <v>0.92036538246376376</v>
          </cell>
        </row>
        <row r="18">
          <cell r="C18" t="str">
            <v>DLQ 30-59</v>
          </cell>
          <cell r="G18">
            <v>483</v>
          </cell>
          <cell r="H18">
            <v>19807128.419999998</v>
          </cell>
          <cell r="J18">
            <v>1.6503228892609422E-2</v>
          </cell>
          <cell r="K18">
            <v>1.7710155967285427E-2</v>
          </cell>
        </row>
        <row r="19">
          <cell r="C19" t="str">
            <v>DLQ 60-179</v>
          </cell>
          <cell r="G19">
            <v>444</v>
          </cell>
          <cell r="H19">
            <v>20992622.539999999</v>
          </cell>
          <cell r="J19">
            <v>1.5170670037926675E-2</v>
          </cell>
          <cell r="K19">
            <v>1.8770142317568291E-2</v>
          </cell>
        </row>
        <row r="20">
          <cell r="C20" t="str">
            <v>DLQ 180+</v>
          </cell>
          <cell r="G20">
            <v>339</v>
          </cell>
          <cell r="H20">
            <v>18939486.73</v>
          </cell>
          <cell r="J20">
            <v>1.1583011583011582E-2</v>
          </cell>
          <cell r="K20">
            <v>1.6934371142358288E-2</v>
          </cell>
        </row>
        <row r="21">
          <cell r="C21" t="str">
            <v>Bankruptcy</v>
          </cell>
          <cell r="G21">
            <v>636</v>
          </cell>
          <cell r="H21">
            <v>27490073.219999999</v>
          </cell>
          <cell r="J21">
            <v>2.1730959784057129E-2</v>
          </cell>
          <cell r="K21">
            <v>2.4579710594833229E-2</v>
          </cell>
        </row>
        <row r="22">
          <cell r="C22" t="str">
            <v>Foreclosure</v>
          </cell>
          <cell r="G22">
            <v>31</v>
          </cell>
          <cell r="H22">
            <v>1834449.9700000002</v>
          </cell>
          <cell r="J22">
            <v>1.0592134485939795E-3</v>
          </cell>
          <cell r="K22">
            <v>1.6402375141909681E-3</v>
          </cell>
        </row>
        <row r="23">
          <cell r="C23" t="str">
            <v>Total Active Portfolio</v>
          </cell>
          <cell r="G23">
            <v>29267</v>
          </cell>
          <cell r="H23">
            <v>1118405081.05</v>
          </cell>
          <cell r="J23">
            <v>1</v>
          </cell>
          <cell r="K23">
            <v>0.99999999999999989</v>
          </cell>
        </row>
      </sheetData>
      <sheetData sheetId="7">
        <row r="8">
          <cell r="C8" t="str">
            <v>Current (0 - 29)</v>
          </cell>
          <cell r="G8">
            <v>85736</v>
          </cell>
          <cell r="H8">
            <v>15869414330.23</v>
          </cell>
          <cell r="J8">
            <v>0.84902259808678771</v>
          </cell>
          <cell r="K8">
            <v>0.81933546786126366</v>
          </cell>
        </row>
        <row r="9">
          <cell r="C9" t="str">
            <v>DLQ 30-59</v>
          </cell>
          <cell r="G9">
            <v>2910</v>
          </cell>
          <cell r="H9">
            <v>589749359.69999993</v>
          </cell>
          <cell r="J9">
            <v>2.8817016894099937E-2</v>
          </cell>
          <cell r="K9">
            <v>3.0448670473630323E-2</v>
          </cell>
        </row>
        <row r="10">
          <cell r="C10" t="str">
            <v>DLQ 60-179</v>
          </cell>
          <cell r="G10">
            <v>2287</v>
          </cell>
          <cell r="H10">
            <v>493004184.60000008</v>
          </cell>
          <cell r="J10">
            <v>2.2647600562476482E-2</v>
          </cell>
          <cell r="K10">
            <v>2.5453731677881494E-2</v>
          </cell>
        </row>
        <row r="11">
          <cell r="C11" t="str">
            <v>DLQ 180+</v>
          </cell>
          <cell r="G11">
            <v>3104</v>
          </cell>
          <cell r="H11">
            <v>726910051.61000013</v>
          </cell>
          <cell r="J11">
            <v>3.07381513537066E-2</v>
          </cell>
          <cell r="K11">
            <v>3.7530256305325339E-2</v>
          </cell>
        </row>
        <row r="12">
          <cell r="C12" t="str">
            <v>Bankruptcy</v>
          </cell>
          <cell r="G12">
            <v>761</v>
          </cell>
          <cell r="H12">
            <v>162236191.13</v>
          </cell>
          <cell r="J12">
            <v>7.5359965142302587E-3</v>
          </cell>
          <cell r="K12">
            <v>8.3762300736149094E-3</v>
          </cell>
        </row>
        <row r="13">
          <cell r="C13" t="str">
            <v>Foreclosure</v>
          </cell>
          <cell r="G13">
            <v>6184</v>
          </cell>
          <cell r="H13">
            <v>1527326632.1100001</v>
          </cell>
          <cell r="J13">
            <v>6.1238636588698978E-2</v>
          </cell>
          <cell r="K13">
            <v>7.8855643608284204E-2</v>
          </cell>
        </row>
        <row r="14">
          <cell r="C14" t="str">
            <v>Total Active Portfolio</v>
          </cell>
          <cell r="G14">
            <v>100982</v>
          </cell>
          <cell r="H14">
            <v>19368640749.380001</v>
          </cell>
          <cell r="J14">
            <v>1</v>
          </cell>
          <cell r="K14">
            <v>0.99999999999999989</v>
          </cell>
        </row>
        <row r="16">
          <cell r="C16" t="str">
            <v>2nd Lien Portfolio</v>
          </cell>
          <cell r="G16" t="str">
            <v>Number of Loans</v>
          </cell>
          <cell r="H16" t="str">
            <v>Aggregate UPB</v>
          </cell>
          <cell r="J16" t="str">
            <v>% by Number of Loans</v>
          </cell>
          <cell r="K16" t="str">
            <v>% by UPB</v>
          </cell>
        </row>
        <row r="17">
          <cell r="C17" t="str">
            <v>Current (0 - 29)</v>
          </cell>
          <cell r="G17">
            <v>29264</v>
          </cell>
          <cell r="H17">
            <v>1771755121.4099998</v>
          </cell>
          <cell r="J17">
            <v>0.93839987173320505</v>
          </cell>
          <cell r="K17">
            <v>0.92961408725351447</v>
          </cell>
        </row>
        <row r="18">
          <cell r="C18" t="str">
            <v>DLQ 30-59</v>
          </cell>
          <cell r="G18">
            <v>419</v>
          </cell>
          <cell r="H18">
            <v>24549521.140000001</v>
          </cell>
          <cell r="J18">
            <v>1.3435946769280102E-2</v>
          </cell>
          <cell r="K18">
            <v>1.2880775910448656E-2</v>
          </cell>
        </row>
        <row r="19">
          <cell r="C19" t="str">
            <v>DLQ 60-179</v>
          </cell>
          <cell r="G19">
            <v>490</v>
          </cell>
          <cell r="H19">
            <v>29950493.549999997</v>
          </cell>
          <cell r="J19">
            <v>1.5712682379349047E-2</v>
          </cell>
          <cell r="K19">
            <v>1.5714587409866185E-2</v>
          </cell>
        </row>
        <row r="20">
          <cell r="C20" t="str">
            <v>DLQ 180+</v>
          </cell>
          <cell r="G20">
            <v>441</v>
          </cell>
          <cell r="H20">
            <v>37084976.200000003</v>
          </cell>
          <cell r="J20">
            <v>1.4141414141414142E-2</v>
          </cell>
          <cell r="K20">
            <v>1.9457946464715513E-2</v>
          </cell>
        </row>
        <row r="21">
          <cell r="C21" t="str">
            <v>Bankruptcy</v>
          </cell>
          <cell r="G21">
            <v>425</v>
          </cell>
          <cell r="H21">
            <v>26842370.440000001</v>
          </cell>
          <cell r="J21">
            <v>1.3628346961680296E-2</v>
          </cell>
          <cell r="K21">
            <v>1.4083800517784401E-2</v>
          </cell>
        </row>
        <row r="22">
          <cell r="C22" t="str">
            <v>Foreclosure</v>
          </cell>
          <cell r="G22">
            <v>146</v>
          </cell>
          <cell r="H22">
            <v>15721424.809999999</v>
          </cell>
          <cell r="J22">
            <v>4.6817380150713482E-3</v>
          </cell>
          <cell r="K22">
            <v>8.2488024436707125E-3</v>
          </cell>
        </row>
        <row r="23">
          <cell r="C23" t="str">
            <v>Total Active Portfolio</v>
          </cell>
          <cell r="G23">
            <v>31185</v>
          </cell>
          <cell r="H23">
            <v>1905903907.55</v>
          </cell>
          <cell r="J23">
            <v>0.99999999999999989</v>
          </cell>
          <cell r="K23">
            <v>1</v>
          </cell>
        </row>
      </sheetData>
      <sheetData sheetId="8">
        <row r="8">
          <cell r="C8" t="str">
            <v>Current (0 - 29)</v>
          </cell>
          <cell r="G8">
            <v>22492</v>
          </cell>
          <cell r="H8">
            <v>4044856313.7200003</v>
          </cell>
          <cell r="J8">
            <v>0.8197689251740351</v>
          </cell>
          <cell r="K8">
            <v>0.8159484961181469</v>
          </cell>
        </row>
        <row r="9">
          <cell r="C9" t="str">
            <v>DLQ 30-59</v>
          </cell>
          <cell r="G9">
            <v>1030</v>
          </cell>
          <cell r="H9">
            <v>177949901.88999999</v>
          </cell>
          <cell r="J9">
            <v>3.7540547435944163E-2</v>
          </cell>
          <cell r="K9">
            <v>3.5896937633856436E-2</v>
          </cell>
        </row>
        <row r="10">
          <cell r="C10" t="str">
            <v>DLQ 60-179</v>
          </cell>
          <cell r="G10">
            <v>955</v>
          </cell>
          <cell r="H10">
            <v>166633295.83000001</v>
          </cell>
          <cell r="J10">
            <v>3.4807012428472499E-2</v>
          </cell>
          <cell r="K10">
            <v>3.3614095678631002E-2</v>
          </cell>
        </row>
        <row r="11">
          <cell r="C11" t="str">
            <v>DLQ 180+</v>
          </cell>
          <cell r="G11">
            <v>1765</v>
          </cell>
          <cell r="H11">
            <v>331956116.11000001</v>
          </cell>
          <cell r="J11">
            <v>6.4329190509166453E-2</v>
          </cell>
          <cell r="K11">
            <v>6.6963835723516718E-2</v>
          </cell>
        </row>
        <row r="12">
          <cell r="C12" t="str">
            <v>Bankruptcy</v>
          </cell>
          <cell r="G12">
            <v>519</v>
          </cell>
          <cell r="H12">
            <v>101834781.17</v>
          </cell>
          <cell r="J12">
            <v>1.8916062251703905E-2</v>
          </cell>
          <cell r="K12">
            <v>2.0542617611987196E-2</v>
          </cell>
        </row>
        <row r="13">
          <cell r="C13" t="str">
            <v>Foreclosure</v>
          </cell>
          <cell r="G13">
            <v>676</v>
          </cell>
          <cell r="H13">
            <v>134014237.19</v>
          </cell>
          <cell r="J13">
            <v>2.4638262200677916E-2</v>
          </cell>
          <cell r="K13">
            <v>2.7034017233861785E-2</v>
          </cell>
        </row>
        <row r="14">
          <cell r="C14" t="str">
            <v>Total Active Portfolio</v>
          </cell>
          <cell r="G14">
            <v>27437</v>
          </cell>
          <cell r="H14">
            <v>4957244645.9099998</v>
          </cell>
          <cell r="J14">
            <v>1</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2656</v>
          </cell>
          <cell r="H17">
            <v>111593426.94999999</v>
          </cell>
          <cell r="J17">
            <v>0.91681049361408351</v>
          </cell>
          <cell r="K17">
            <v>0.90031272259271644</v>
          </cell>
        </row>
        <row r="18">
          <cell r="C18" t="str">
            <v>DLQ 30-59</v>
          </cell>
          <cell r="G18">
            <v>67</v>
          </cell>
          <cell r="H18">
            <v>3939536</v>
          </cell>
          <cell r="J18">
            <v>2.3127373144632379E-2</v>
          </cell>
          <cell r="K18">
            <v>3.1783362863309038E-2</v>
          </cell>
        </row>
        <row r="19">
          <cell r="C19" t="str">
            <v>DLQ 60-179</v>
          </cell>
          <cell r="G19">
            <v>47</v>
          </cell>
          <cell r="H19">
            <v>2181610.98</v>
          </cell>
          <cell r="J19">
            <v>1.6223679668622714E-2</v>
          </cell>
          <cell r="K19">
            <v>1.7600786844927739E-2</v>
          </cell>
        </row>
        <row r="20">
          <cell r="C20" t="str">
            <v>DLQ 180+</v>
          </cell>
          <cell r="G20">
            <v>74</v>
          </cell>
          <cell r="H20">
            <v>3784565.9699999997</v>
          </cell>
          <cell r="J20">
            <v>2.554366586123576E-2</v>
          </cell>
          <cell r="K20">
            <v>3.0533096665353775E-2</v>
          </cell>
        </row>
        <row r="21">
          <cell r="C21" t="str">
            <v>Bankruptcy</v>
          </cell>
          <cell r="G21">
            <v>51</v>
          </cell>
          <cell r="H21">
            <v>2415032.5</v>
          </cell>
          <cell r="J21">
            <v>1.7604418363824648E-2</v>
          </cell>
          <cell r="K21">
            <v>1.9483983462566249E-2</v>
          </cell>
        </row>
        <row r="22">
          <cell r="C22" t="str">
            <v>Foreclosure</v>
          </cell>
          <cell r="G22">
            <v>2</v>
          </cell>
          <cell r="H22">
            <v>35455.49</v>
          </cell>
          <cell r="J22">
            <v>6.9036934760096649E-4</v>
          </cell>
          <cell r="K22">
            <v>2.8604757112675835E-4</v>
          </cell>
        </row>
        <row r="23">
          <cell r="C23" t="str">
            <v>Total Active Portfolio</v>
          </cell>
          <cell r="G23">
            <v>2897</v>
          </cell>
          <cell r="H23">
            <v>123949627.88999999</v>
          </cell>
          <cell r="J23">
            <v>1</v>
          </cell>
          <cell r="K23">
            <v>1</v>
          </cell>
        </row>
      </sheetData>
      <sheetData sheetId="9">
        <row r="8">
          <cell r="C8" t="str">
            <v>Current (0 - 29)</v>
          </cell>
          <cell r="G8">
            <v>17465</v>
          </cell>
          <cell r="H8">
            <v>4288559944.4900002</v>
          </cell>
          <cell r="J8">
            <v>0.88524507070809466</v>
          </cell>
          <cell r="K8">
            <v>0.88133199924123984</v>
          </cell>
        </row>
        <row r="9">
          <cell r="C9" t="str">
            <v>DLQ 30-59</v>
          </cell>
          <cell r="G9">
            <v>493</v>
          </cell>
          <cell r="H9">
            <v>112452368.51000001</v>
          </cell>
          <cell r="J9">
            <v>2.4988595468599523E-2</v>
          </cell>
          <cell r="K9">
            <v>2.3109825218991301E-2</v>
          </cell>
        </row>
        <row r="10">
          <cell r="C10" t="str">
            <v>DLQ 60-179</v>
          </cell>
          <cell r="G10">
            <v>377</v>
          </cell>
          <cell r="H10">
            <v>84547166.020000011</v>
          </cell>
          <cell r="J10">
            <v>1.9108925946576105E-2</v>
          </cell>
          <cell r="K10">
            <v>1.7375091831075926E-2</v>
          </cell>
        </row>
        <row r="11">
          <cell r="C11" t="str">
            <v>DLQ 180+</v>
          </cell>
          <cell r="G11">
            <v>786</v>
          </cell>
          <cell r="H11">
            <v>205958538.91</v>
          </cell>
          <cell r="J11">
            <v>3.9839829692331089E-2</v>
          </cell>
          <cell r="K11">
            <v>4.232606124383817E-2</v>
          </cell>
        </row>
        <row r="12">
          <cell r="C12" t="str">
            <v>Bankruptcy</v>
          </cell>
          <cell r="G12">
            <v>168</v>
          </cell>
          <cell r="H12">
            <v>41407596.32</v>
          </cell>
          <cell r="J12">
            <v>8.5153834456890877E-3</v>
          </cell>
          <cell r="K12">
            <v>8.5095790010741457E-3</v>
          </cell>
        </row>
        <row r="13">
          <cell r="C13" t="str">
            <v>Foreclosure</v>
          </cell>
          <cell r="G13">
            <v>440</v>
          </cell>
          <cell r="H13">
            <v>133072611.37</v>
          </cell>
          <cell r="J13">
            <v>2.2302194738709515E-2</v>
          </cell>
          <cell r="K13">
            <v>2.7347443463780669E-2</v>
          </cell>
        </row>
        <row r="14">
          <cell r="C14" t="str">
            <v>Total Active Portfolio</v>
          </cell>
          <cell r="G14">
            <v>19729</v>
          </cell>
          <cell r="H14">
            <v>4865998225.6199999</v>
          </cell>
          <cell r="J14">
            <v>1</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5241</v>
          </cell>
          <cell r="H17">
            <v>321018292.03999996</v>
          </cell>
          <cell r="J17">
            <v>0.94911264034770015</v>
          </cell>
          <cell r="K17">
            <v>0.9412994892789448</v>
          </cell>
        </row>
        <row r="18">
          <cell r="C18" t="str">
            <v>DLQ 30-59</v>
          </cell>
          <cell r="G18">
            <v>90</v>
          </cell>
          <cell r="H18">
            <v>5271677.43</v>
          </cell>
          <cell r="J18">
            <v>1.629844259326331E-2</v>
          </cell>
          <cell r="K18">
            <v>1.5457771085156821E-2</v>
          </cell>
        </row>
        <row r="19">
          <cell r="C19" t="str">
            <v>DLQ 60-179</v>
          </cell>
          <cell r="G19">
            <v>61</v>
          </cell>
          <cell r="H19">
            <v>4074163.5699999994</v>
          </cell>
          <cell r="J19">
            <v>1.1046722202100689E-2</v>
          </cell>
          <cell r="K19">
            <v>1.1946384934357656E-2</v>
          </cell>
        </row>
        <row r="20">
          <cell r="C20" t="str">
            <v>DLQ 180+</v>
          </cell>
          <cell r="G20">
            <v>61</v>
          </cell>
          <cell r="H20">
            <v>5369515.1399999997</v>
          </cell>
          <cell r="J20">
            <v>1.1046722202100689E-2</v>
          </cell>
          <cell r="K20">
            <v>1.5744653760502145E-2</v>
          </cell>
        </row>
        <row r="21">
          <cell r="C21" t="str">
            <v>Bankruptcy</v>
          </cell>
          <cell r="G21">
            <v>51</v>
          </cell>
          <cell r="H21">
            <v>3712293.6999999997</v>
          </cell>
          <cell r="J21">
            <v>9.235784136182543E-3</v>
          </cell>
          <cell r="K21">
            <v>1.0885299219734284E-2</v>
          </cell>
        </row>
        <row r="22">
          <cell r="C22" t="str">
            <v>Foreclosure</v>
          </cell>
          <cell r="G22">
            <v>18</v>
          </cell>
          <cell r="H22">
            <v>1591417.32</v>
          </cell>
          <cell r="J22">
            <v>3.2596885186526622E-3</v>
          </cell>
          <cell r="K22">
            <v>4.6664017213044395E-3</v>
          </cell>
        </row>
        <row r="23">
          <cell r="C23" t="str">
            <v>Total Active Portfolio</v>
          </cell>
          <cell r="G23">
            <v>5522</v>
          </cell>
          <cell r="H23">
            <v>341037359.19999993</v>
          </cell>
          <cell r="J23">
            <v>1</v>
          </cell>
          <cell r="K23">
            <v>1</v>
          </cell>
        </row>
      </sheetData>
      <sheetData sheetId="10">
        <row r="8">
          <cell r="C8" t="str">
            <v>Current (0 - 29)</v>
          </cell>
          <cell r="G8">
            <v>513877</v>
          </cell>
          <cell r="H8">
            <v>67874826686.950005</v>
          </cell>
          <cell r="J8">
            <v>0.77216099052599152</v>
          </cell>
          <cell r="K8">
            <v>0.70141353993641331</v>
          </cell>
        </row>
        <row r="9">
          <cell r="C9" t="str">
            <v>DLQ 30-59</v>
          </cell>
          <cell r="G9">
            <v>14427</v>
          </cell>
          <cell r="H9">
            <v>2101438548.04</v>
          </cell>
          <cell r="J9">
            <v>2.1678274393130029E-2</v>
          </cell>
          <cell r="K9">
            <v>2.1716113659307038E-2</v>
          </cell>
        </row>
        <row r="10">
          <cell r="C10" t="str">
            <v>DLQ 60-179</v>
          </cell>
          <cell r="G10">
            <v>11132</v>
          </cell>
          <cell r="H10">
            <v>1728532457.3300002</v>
          </cell>
          <cell r="J10">
            <v>1.6727147053741145E-2</v>
          </cell>
          <cell r="K10">
            <v>1.7862529143281462E-2</v>
          </cell>
        </row>
        <row r="11">
          <cell r="C11" t="str">
            <v>DLQ 180+</v>
          </cell>
          <cell r="G11">
            <v>25559</v>
          </cell>
          <cell r="H11">
            <v>5020924772.21</v>
          </cell>
          <cell r="J11">
            <v>3.8405421446871174E-2</v>
          </cell>
          <cell r="K11">
            <v>5.1885872717924095E-2</v>
          </cell>
        </row>
        <row r="12">
          <cell r="C12" t="str">
            <v>Bankruptcy</v>
          </cell>
          <cell r="G12">
            <v>14792</v>
          </cell>
          <cell r="H12">
            <v>2702471576.6699996</v>
          </cell>
          <cell r="J12">
            <v>2.2226730077159449E-2</v>
          </cell>
          <cell r="K12">
            <v>2.7927145418908211E-2</v>
          </cell>
        </row>
        <row r="13">
          <cell r="C13" t="str">
            <v>Foreclosure</v>
          </cell>
          <cell r="G13">
            <v>85718</v>
          </cell>
          <cell r="H13">
            <v>17340435051.849998</v>
          </cell>
          <cell r="J13">
            <v>0.12880143650310666</v>
          </cell>
          <cell r="K13">
            <v>0.17919479912416575</v>
          </cell>
        </row>
        <row r="14">
          <cell r="C14" t="str">
            <v>Total Active Portfolio</v>
          </cell>
          <cell r="G14">
            <v>665505</v>
          </cell>
          <cell r="H14">
            <v>96768629093.050018</v>
          </cell>
          <cell r="J14">
            <v>1</v>
          </cell>
          <cell r="K14">
            <v>0.99999999999999978</v>
          </cell>
        </row>
        <row r="16">
          <cell r="C16" t="str">
            <v>2nd Lien Portfolio</v>
          </cell>
          <cell r="G16" t="str">
            <v>Number of Loans</v>
          </cell>
          <cell r="H16" t="str">
            <v>Aggregate UPB</v>
          </cell>
          <cell r="J16" t="str">
            <v>% by Number of Loans</v>
          </cell>
          <cell r="K16" t="str">
            <v>% by UPB</v>
          </cell>
        </row>
        <row r="17">
          <cell r="C17" t="str">
            <v>Current (0 - 29)</v>
          </cell>
          <cell r="G17">
            <v>185661</v>
          </cell>
          <cell r="H17">
            <v>8476166007.5900002</v>
          </cell>
          <cell r="J17">
            <v>0.92649370480710214</v>
          </cell>
          <cell r="K17">
            <v>0.8987002612895405</v>
          </cell>
        </row>
        <row r="18">
          <cell r="C18" t="str">
            <v>DLQ 30-59</v>
          </cell>
          <cell r="G18">
            <v>2212</v>
          </cell>
          <cell r="H18">
            <v>122357496.56000002</v>
          </cell>
          <cell r="J18">
            <v>1.1038419889116777E-2</v>
          </cell>
          <cell r="K18">
            <v>1.2973166645242642E-2</v>
          </cell>
        </row>
        <row r="19">
          <cell r="C19" t="str">
            <v>DLQ 60-179</v>
          </cell>
          <cell r="G19">
            <v>3081</v>
          </cell>
          <cell r="H19">
            <v>180895305.96999997</v>
          </cell>
          <cell r="J19">
            <v>1.5374941988412653E-2</v>
          </cell>
          <cell r="K19">
            <v>1.9179739825260163E-2</v>
          </cell>
        </row>
        <row r="20">
          <cell r="C20" t="str">
            <v>DLQ 180+</v>
          </cell>
          <cell r="G20">
            <v>4174</v>
          </cell>
          <cell r="H20">
            <v>302416436.69999999</v>
          </cell>
          <cell r="J20">
            <v>2.0829278760024154E-2</v>
          </cell>
          <cell r="K20">
            <v>3.2064229326935582E-2</v>
          </cell>
        </row>
        <row r="21">
          <cell r="C21" t="str">
            <v>Bankruptcy</v>
          </cell>
          <cell r="G21">
            <v>4483</v>
          </cell>
          <cell r="H21">
            <v>259231137.12000003</v>
          </cell>
          <cell r="J21">
            <v>2.2371264178530973E-2</v>
          </cell>
          <cell r="K21">
            <v>2.7485432736394533E-2</v>
          </cell>
        </row>
        <row r="22">
          <cell r="C22" t="str">
            <v>Foreclosure</v>
          </cell>
          <cell r="G22">
            <v>780</v>
          </cell>
          <cell r="H22">
            <v>90516506.030000001</v>
          </cell>
          <cell r="J22">
            <v>3.89239037681333E-3</v>
          </cell>
          <cell r="K22">
            <v>9.5971701766264083E-3</v>
          </cell>
        </row>
        <row r="23">
          <cell r="C23" t="str">
            <v>Total Active Portfolio</v>
          </cell>
          <cell r="G23">
            <v>200391</v>
          </cell>
          <cell r="H23">
            <v>9431582889.9700012</v>
          </cell>
          <cell r="J23">
            <v>1</v>
          </cell>
          <cell r="K23">
            <v>0.99999999999999978</v>
          </cell>
        </row>
      </sheetData>
      <sheetData sheetId="11">
        <row r="8">
          <cell r="C8" t="str">
            <v>Current (0 - 29)</v>
          </cell>
          <cell r="G8">
            <v>241877</v>
          </cell>
          <cell r="H8">
            <v>31511041775.919998</v>
          </cell>
          <cell r="J8">
            <v>0.82995463809987857</v>
          </cell>
          <cell r="K8">
            <v>0.82075837854623468</v>
          </cell>
        </row>
        <row r="9">
          <cell r="C9" t="str">
            <v>DLQ 30-59</v>
          </cell>
          <cell r="G9">
            <v>11513</v>
          </cell>
          <cell r="H9">
            <v>1447221716.4499998</v>
          </cell>
          <cell r="J9">
            <v>3.9504656285814281E-2</v>
          </cell>
          <cell r="K9">
            <v>3.769533733086871E-2</v>
          </cell>
        </row>
        <row r="10">
          <cell r="C10" t="str">
            <v>DLQ 60-179</v>
          </cell>
          <cell r="G10">
            <v>8656</v>
          </cell>
          <cell r="H10">
            <v>1165506961.6500001</v>
          </cell>
          <cell r="J10">
            <v>2.9701407522801045E-2</v>
          </cell>
          <cell r="K10">
            <v>3.0357600070182816E-2</v>
          </cell>
        </row>
        <row r="11">
          <cell r="C11" t="str">
            <v>DLQ 180+</v>
          </cell>
          <cell r="G11">
            <v>10098</v>
          </cell>
          <cell r="H11">
            <v>1533079919.29</v>
          </cell>
          <cell r="J11">
            <v>3.4649354570846232E-2</v>
          </cell>
          <cell r="K11">
            <v>3.9931659438178495E-2</v>
          </cell>
        </row>
        <row r="12">
          <cell r="C12" t="str">
            <v>Bankruptcy</v>
          </cell>
          <cell r="G12">
            <v>11234</v>
          </cell>
          <cell r="H12">
            <v>1488101122.9300003</v>
          </cell>
          <cell r="J12">
            <v>3.8547321177350616E-2</v>
          </cell>
          <cell r="K12">
            <v>3.8760110613105837E-2</v>
          </cell>
        </row>
        <row r="13">
          <cell r="C13" t="str">
            <v>Foreclosure</v>
          </cell>
          <cell r="G13">
            <v>8056</v>
          </cell>
          <cell r="H13">
            <v>1247640769.1400001</v>
          </cell>
          <cell r="J13">
            <v>2.7642622343309293E-2</v>
          </cell>
          <cell r="K13">
            <v>3.2496914001429469E-2</v>
          </cell>
        </row>
        <row r="14">
          <cell r="C14" t="str">
            <v>Total Active Portfolio</v>
          </cell>
          <cell r="G14">
            <v>291434</v>
          </cell>
          <cell r="H14">
            <v>38392592265.379997</v>
          </cell>
          <cell r="J14">
            <v>1</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68914</v>
          </cell>
          <cell r="H17">
            <v>2248759956.73</v>
          </cell>
          <cell r="J17">
            <v>0.92567867073219878</v>
          </cell>
          <cell r="K17">
            <v>0.91230872690491971</v>
          </cell>
        </row>
        <row r="18">
          <cell r="C18" t="str">
            <v>DLQ 30-59</v>
          </cell>
          <cell r="G18">
            <v>1193</v>
          </cell>
          <cell r="H18">
            <v>44007750.090000004</v>
          </cell>
          <cell r="J18">
            <v>1.6024823028463201E-2</v>
          </cell>
          <cell r="K18">
            <v>1.7853686134174731E-2</v>
          </cell>
        </row>
        <row r="19">
          <cell r="C19" t="str">
            <v>DLQ 60-179</v>
          </cell>
          <cell r="G19">
            <v>1235</v>
          </cell>
          <cell r="H19">
            <v>46742448.069999993</v>
          </cell>
          <cell r="J19">
            <v>1.6588982766263249E-2</v>
          </cell>
          <cell r="K19">
            <v>1.896313706740424E-2</v>
          </cell>
        </row>
        <row r="20">
          <cell r="C20" t="str">
            <v>DLQ 180+</v>
          </cell>
          <cell r="G20">
            <v>687</v>
          </cell>
          <cell r="H20">
            <v>30707990.300000001</v>
          </cell>
          <cell r="J20">
            <v>9.228041425443605E-3</v>
          </cell>
          <cell r="K20">
            <v>1.2458051581965847E-2</v>
          </cell>
        </row>
        <row r="21">
          <cell r="C21" t="str">
            <v>Bankruptcy</v>
          </cell>
          <cell r="G21">
            <v>2309</v>
          </cell>
          <cell r="H21">
            <v>85910056.819999993</v>
          </cell>
          <cell r="J21">
            <v>3.1015353204292988E-2</v>
          </cell>
          <cell r="K21">
            <v>3.4853206244277624E-2</v>
          </cell>
        </row>
        <row r="22">
          <cell r="C22" t="str">
            <v>Foreclosure</v>
          </cell>
          <cell r="G22">
            <v>109</v>
          </cell>
          <cell r="H22">
            <v>8782951.870000001</v>
          </cell>
          <cell r="J22">
            <v>1.4641288433382138E-3</v>
          </cell>
          <cell r="K22">
            <v>3.5631920672576024E-3</v>
          </cell>
        </row>
        <row r="23">
          <cell r="C23" t="str">
            <v>Total Active Portfolio</v>
          </cell>
          <cell r="G23">
            <v>74447</v>
          </cell>
          <cell r="H23">
            <v>2464911153.8800006</v>
          </cell>
          <cell r="J23">
            <v>1</v>
          </cell>
          <cell r="K23">
            <v>0.99999999999999978</v>
          </cell>
        </row>
      </sheetData>
      <sheetData sheetId="12">
        <row r="8">
          <cell r="C8" t="str">
            <v>Current (0 - 29)</v>
          </cell>
          <cell r="G8">
            <v>33140</v>
          </cell>
          <cell r="H8">
            <v>8902034590.6599998</v>
          </cell>
          <cell r="J8">
            <v>0.88213373083475299</v>
          </cell>
          <cell r="K8">
            <v>0.84253434211917499</v>
          </cell>
        </row>
        <row r="9">
          <cell r="C9" t="str">
            <v>DLQ 30-59</v>
          </cell>
          <cell r="G9">
            <v>758</v>
          </cell>
          <cell r="H9">
            <v>226823921.94999999</v>
          </cell>
          <cell r="J9">
            <v>2.0176746166950595E-2</v>
          </cell>
          <cell r="K9">
            <v>2.1467782663700658E-2</v>
          </cell>
        </row>
        <row r="10">
          <cell r="C10" t="str">
            <v>DLQ 60-179</v>
          </cell>
          <cell r="G10">
            <v>395</v>
          </cell>
          <cell r="H10">
            <v>143172085.72</v>
          </cell>
          <cell r="J10">
            <v>1.0514267461669505E-2</v>
          </cell>
          <cell r="K10">
            <v>1.355054261174096E-2</v>
          </cell>
        </row>
        <row r="11">
          <cell r="C11" t="str">
            <v>DLQ 180+</v>
          </cell>
          <cell r="G11">
            <v>698</v>
          </cell>
          <cell r="H11">
            <v>266256685.71000001</v>
          </cell>
          <cell r="J11">
            <v>1.8579642248722317E-2</v>
          </cell>
          <cell r="K11">
            <v>2.5199902252106936E-2</v>
          </cell>
        </row>
        <row r="12">
          <cell r="C12" t="str">
            <v>Bankruptcy</v>
          </cell>
          <cell r="G12">
            <v>468</v>
          </cell>
          <cell r="H12">
            <v>185369966.80000001</v>
          </cell>
          <cell r="J12">
            <v>1.2457410562180578E-2</v>
          </cell>
          <cell r="K12">
            <v>1.7544367125955196E-2</v>
          </cell>
        </row>
        <row r="13">
          <cell r="C13" t="str">
            <v>Foreclosure</v>
          </cell>
          <cell r="G13">
            <v>2109</v>
          </cell>
          <cell r="H13">
            <v>842125229.04000008</v>
          </cell>
          <cell r="J13">
            <v>5.6138202725724021E-2</v>
          </cell>
          <cell r="K13">
            <v>7.9703063227321388E-2</v>
          </cell>
        </row>
        <row r="14">
          <cell r="C14" t="str">
            <v>Total Active Portfolio</v>
          </cell>
          <cell r="G14">
            <v>37568</v>
          </cell>
          <cell r="H14">
            <v>10565782479.879999</v>
          </cell>
          <cell r="J14">
            <v>1</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4947</v>
          </cell>
          <cell r="H17">
            <v>308626418.94999999</v>
          </cell>
          <cell r="J17">
            <v>0.91492509709635661</v>
          </cell>
          <cell r="K17">
            <v>0.87953324532245136</v>
          </cell>
        </row>
        <row r="18">
          <cell r="C18" t="str">
            <v>DLQ 30-59</v>
          </cell>
          <cell r="G18">
            <v>97</v>
          </cell>
          <cell r="H18">
            <v>9023714.2100000009</v>
          </cell>
          <cell r="J18">
            <v>1.7939707786203071E-2</v>
          </cell>
          <cell r="K18">
            <v>2.5716063683029755E-2</v>
          </cell>
        </row>
        <row r="19">
          <cell r="C19" t="str">
            <v>DLQ 60-179</v>
          </cell>
          <cell r="G19">
            <v>103</v>
          </cell>
          <cell r="H19">
            <v>9238274.5</v>
          </cell>
          <cell r="J19">
            <v>1.9049380432772333E-2</v>
          </cell>
          <cell r="K19">
            <v>2.6327524324743643E-2</v>
          </cell>
        </row>
        <row r="20">
          <cell r="C20" t="str">
            <v>DLQ 180+</v>
          </cell>
          <cell r="G20">
            <v>173</v>
          </cell>
          <cell r="H20">
            <v>15695813.550000001</v>
          </cell>
          <cell r="J20">
            <v>3.1995561309413723E-2</v>
          </cell>
          <cell r="K20">
            <v>4.4730421577564718E-2</v>
          </cell>
        </row>
        <row r="21">
          <cell r="C21" t="str">
            <v>Bankruptcy</v>
          </cell>
          <cell r="G21">
            <v>60</v>
          </cell>
          <cell r="H21">
            <v>4403017.3699999992</v>
          </cell>
          <cell r="J21">
            <v>1.1096726465692621E-2</v>
          </cell>
          <cell r="K21">
            <v>1.254785695217692E-2</v>
          </cell>
        </row>
        <row r="22">
          <cell r="C22" t="str">
            <v>Foreclosure</v>
          </cell>
          <cell r="G22">
            <v>27</v>
          </cell>
          <cell r="H22">
            <v>3910718.4800000004</v>
          </cell>
          <cell r="J22">
            <v>4.9935269095616793E-3</v>
          </cell>
          <cell r="K22">
            <v>1.1144888140033563E-2</v>
          </cell>
        </row>
        <row r="23">
          <cell r="C23" t="str">
            <v>Total Active Portfolio</v>
          </cell>
          <cell r="G23">
            <v>5407</v>
          </cell>
          <cell r="H23">
            <v>350897957.06</v>
          </cell>
          <cell r="J23">
            <v>1</v>
          </cell>
          <cell r="K23">
            <v>1</v>
          </cell>
        </row>
      </sheetData>
      <sheetData sheetId="13">
        <row r="8">
          <cell r="C8" t="str">
            <v>Current (0 - 29)</v>
          </cell>
          <cell r="G8">
            <v>39963</v>
          </cell>
          <cell r="H8">
            <v>5287185981.2599993</v>
          </cell>
          <cell r="J8">
            <v>0.902873796936424</v>
          </cell>
          <cell r="K8">
            <v>0.87932618815646446</v>
          </cell>
        </row>
        <row r="9">
          <cell r="C9" t="str">
            <v>DLQ 30-59</v>
          </cell>
          <cell r="G9">
            <v>1051</v>
          </cell>
          <cell r="H9">
            <v>142417846.19999999</v>
          </cell>
          <cell r="J9">
            <v>2.3744973114635578E-2</v>
          </cell>
          <cell r="K9">
            <v>2.3685896858626369E-2</v>
          </cell>
        </row>
        <row r="10">
          <cell r="C10" t="str">
            <v>DLQ 60-179</v>
          </cell>
          <cell r="G10">
            <v>721</v>
          </cell>
          <cell r="H10">
            <v>112258328.81</v>
          </cell>
          <cell r="J10">
            <v>1.6289367855044961E-2</v>
          </cell>
          <cell r="K10">
            <v>1.8669986021143926E-2</v>
          </cell>
        </row>
        <row r="11">
          <cell r="C11" t="str">
            <v>DLQ 180+</v>
          </cell>
          <cell r="G11">
            <v>982</v>
          </cell>
          <cell r="H11">
            <v>173601217.76999998</v>
          </cell>
          <cell r="J11">
            <v>2.2186073833084814E-2</v>
          </cell>
          <cell r="K11">
            <v>2.8872087651555536E-2</v>
          </cell>
        </row>
        <row r="12">
          <cell r="C12" t="str">
            <v>Bankruptcy</v>
          </cell>
          <cell r="G12">
            <v>640</v>
          </cell>
          <cell r="H12">
            <v>111476558.19</v>
          </cell>
          <cell r="J12">
            <v>1.4459355654963625E-2</v>
          </cell>
          <cell r="K12">
            <v>1.8539967636745522E-2</v>
          </cell>
        </row>
        <row r="13">
          <cell r="C13" t="str">
            <v>Foreclosure</v>
          </cell>
          <cell r="G13">
            <v>905</v>
          </cell>
          <cell r="H13">
            <v>185829905.03</v>
          </cell>
          <cell r="J13">
            <v>2.0446432605847002E-2</v>
          </cell>
          <cell r="K13">
            <v>3.0905873675464376E-2</v>
          </cell>
        </row>
        <row r="14">
          <cell r="C14" t="str">
            <v>Total Active Portfolio</v>
          </cell>
          <cell r="G14">
            <v>44262</v>
          </cell>
          <cell r="H14">
            <v>6012769837.2599983</v>
          </cell>
          <cell r="J14">
            <v>0.99999999999999989</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9477</v>
          </cell>
          <cell r="H17">
            <v>349957475.62</v>
          </cell>
          <cell r="J17">
            <v>0.93757419865453107</v>
          </cell>
          <cell r="K17">
            <v>0.92132337855460433</v>
          </cell>
        </row>
        <row r="18">
          <cell r="C18" t="str">
            <v>DLQ 30-59</v>
          </cell>
          <cell r="G18">
            <v>153</v>
          </cell>
          <cell r="H18">
            <v>6661118.7299999995</v>
          </cell>
          <cell r="J18">
            <v>1.5136525524337158E-2</v>
          </cell>
          <cell r="K18">
            <v>1.7536543268305095E-2</v>
          </cell>
        </row>
        <row r="19">
          <cell r="C19" t="str">
            <v>DLQ 60-179</v>
          </cell>
          <cell r="G19">
            <v>149</v>
          </cell>
          <cell r="H19">
            <v>6435400.9200000009</v>
          </cell>
          <cell r="J19">
            <v>1.4740799366838147E-2</v>
          </cell>
          <cell r="K19">
            <v>1.6942302225330615E-2</v>
          </cell>
        </row>
        <row r="20">
          <cell r="C20" t="str">
            <v>DLQ 180+</v>
          </cell>
          <cell r="G20">
            <v>128</v>
          </cell>
          <cell r="H20">
            <v>6102275.8199999994</v>
          </cell>
          <cell r="J20">
            <v>1.2663237039968342E-2</v>
          </cell>
          <cell r="K20">
            <v>1.6065292977079534E-2</v>
          </cell>
        </row>
        <row r="21">
          <cell r="C21" t="str">
            <v>Bankruptcy</v>
          </cell>
          <cell r="G21">
            <v>185</v>
          </cell>
          <cell r="H21">
            <v>8785466.7200000007</v>
          </cell>
          <cell r="J21">
            <v>1.8302334784329244E-2</v>
          </cell>
          <cell r="K21">
            <v>2.3129255536860016E-2</v>
          </cell>
        </row>
        <row r="22">
          <cell r="C22" t="str">
            <v>Foreclosure</v>
          </cell>
          <cell r="G22">
            <v>16</v>
          </cell>
          <cell r="H22">
            <v>1900436.79</v>
          </cell>
          <cell r="J22">
            <v>1.5829046299960427E-3</v>
          </cell>
          <cell r="K22">
            <v>5.0032274378201697E-3</v>
          </cell>
        </row>
        <row r="23">
          <cell r="C23" t="str">
            <v>Total Active Portfolio</v>
          </cell>
          <cell r="G23">
            <v>10108</v>
          </cell>
          <cell r="H23">
            <v>379842174.60000008</v>
          </cell>
          <cell r="J23">
            <v>1</v>
          </cell>
          <cell r="K23">
            <v>0.99999999999999978</v>
          </cell>
        </row>
      </sheetData>
      <sheetData sheetId="14">
        <row r="8">
          <cell r="C8" t="str">
            <v>Current (0 - 29)</v>
          </cell>
          <cell r="G8">
            <v>200494</v>
          </cell>
          <cell r="H8">
            <v>32261729720.509998</v>
          </cell>
          <cell r="J8">
            <v>0.79797018964796718</v>
          </cell>
          <cell r="K8">
            <v>0.77602711226281584</v>
          </cell>
        </row>
        <row r="9">
          <cell r="C9" t="str">
            <v>DLQ 30-59</v>
          </cell>
          <cell r="G9">
            <v>7103</v>
          </cell>
          <cell r="H9">
            <v>1074181522.3099999</v>
          </cell>
          <cell r="J9">
            <v>2.8270084177429305E-2</v>
          </cell>
          <cell r="K9">
            <v>2.5838477726578858E-2</v>
          </cell>
        </row>
        <row r="10">
          <cell r="C10" t="str">
            <v>DLQ 60-179</v>
          </cell>
          <cell r="G10">
            <v>5674</v>
          </cell>
          <cell r="H10">
            <v>928175926.00999999</v>
          </cell>
          <cell r="J10">
            <v>2.2582635171439373E-2</v>
          </cell>
          <cell r="K10">
            <v>2.2326443429209253E-2</v>
          </cell>
        </row>
        <row r="11">
          <cell r="C11" t="str">
            <v>DLQ 180+</v>
          </cell>
          <cell r="G11">
            <v>9427</v>
          </cell>
          <cell r="H11">
            <v>1815823012.4100001</v>
          </cell>
          <cell r="J11">
            <v>3.7519651350221887E-2</v>
          </cell>
          <cell r="K11">
            <v>4.3678001796818224E-2</v>
          </cell>
        </row>
        <row r="12">
          <cell r="C12" t="str">
            <v>Bankruptcy</v>
          </cell>
          <cell r="G12">
            <v>6392</v>
          </cell>
          <cell r="H12">
            <v>1077950489.6799996</v>
          </cell>
          <cell r="J12">
            <v>2.5440289745477702E-2</v>
          </cell>
          <cell r="K12">
            <v>2.592913687256055E-2</v>
          </cell>
        </row>
        <row r="13">
          <cell r="C13" t="str">
            <v>Foreclosure</v>
          </cell>
          <cell r="G13">
            <v>22165</v>
          </cell>
          <cell r="H13">
            <v>4415080803.3000002</v>
          </cell>
          <cell r="J13">
            <v>8.8217149907464529E-2</v>
          </cell>
          <cell r="K13">
            <v>0.10620082791201718</v>
          </cell>
        </row>
        <row r="14">
          <cell r="C14" t="str">
            <v>Total Active Portfolio</v>
          </cell>
          <cell r="G14">
            <v>251255</v>
          </cell>
          <cell r="H14">
            <v>41572941474.220001</v>
          </cell>
          <cell r="J14">
            <v>0.99999999999999989</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54182</v>
          </cell>
          <cell r="H17">
            <v>2552875197.3800001</v>
          </cell>
          <cell r="J17">
            <v>0.92326829683905598</v>
          </cell>
          <cell r="K17">
            <v>0.9077113517572174</v>
          </cell>
        </row>
        <row r="18">
          <cell r="C18" t="str">
            <v>DLQ 30-59</v>
          </cell>
          <cell r="G18">
            <v>900</v>
          </cell>
          <cell r="H18">
            <v>44437904.629999995</v>
          </cell>
          <cell r="J18">
            <v>1.5336116554485813E-2</v>
          </cell>
          <cell r="K18">
            <v>1.5800533658031149E-2</v>
          </cell>
        </row>
        <row r="19">
          <cell r="C19" t="str">
            <v>DLQ 60-179</v>
          </cell>
          <cell r="G19">
            <v>1089</v>
          </cell>
          <cell r="H19">
            <v>60648895.080000006</v>
          </cell>
          <cell r="J19">
            <v>1.8556701030927835E-2</v>
          </cell>
          <cell r="K19">
            <v>2.1564583569203721E-2</v>
          </cell>
        </row>
        <row r="20">
          <cell r="C20" t="str">
            <v>DLQ 180+</v>
          </cell>
          <cell r="G20">
            <v>952</v>
          </cell>
          <cell r="H20">
            <v>61649625.280000001</v>
          </cell>
          <cell r="J20">
            <v>1.6222203288744994E-2</v>
          </cell>
          <cell r="K20">
            <v>2.1920407529387332E-2</v>
          </cell>
        </row>
        <row r="21">
          <cell r="C21" t="str">
            <v>Bankruptcy</v>
          </cell>
          <cell r="G21">
            <v>1349</v>
          </cell>
          <cell r="H21">
            <v>67947381.650000006</v>
          </cell>
          <cell r="J21">
            <v>2.2987134702223737E-2</v>
          </cell>
          <cell r="K21">
            <v>2.4159665035401408E-2</v>
          </cell>
        </row>
        <row r="22">
          <cell r="C22" t="str">
            <v>Foreclosure</v>
          </cell>
          <cell r="G22">
            <v>213</v>
          </cell>
          <cell r="H22">
            <v>24871613.309999999</v>
          </cell>
          <cell r="J22">
            <v>3.6295475845616425E-3</v>
          </cell>
          <cell r="K22">
            <v>8.8434584507588766E-3</v>
          </cell>
        </row>
        <row r="23">
          <cell r="C23" t="str">
            <v>Total Active Portfolio</v>
          </cell>
          <cell r="G23">
            <v>58685</v>
          </cell>
          <cell r="H23">
            <v>2812430617.3300004</v>
          </cell>
          <cell r="J23">
            <v>1</v>
          </cell>
          <cell r="K23">
            <v>0.99999999999999989</v>
          </cell>
        </row>
      </sheetData>
      <sheetData sheetId="15">
        <row r="8">
          <cell r="C8" t="str">
            <v>Current (0 - 29)</v>
          </cell>
          <cell r="G8">
            <v>91744</v>
          </cell>
          <cell r="H8">
            <v>9377320001.25</v>
          </cell>
          <cell r="J8">
            <v>0.81019454771850186</v>
          </cell>
          <cell r="K8">
            <v>0.80220595449507948</v>
          </cell>
        </row>
        <row r="9">
          <cell r="C9" t="str">
            <v>DLQ 30-59</v>
          </cell>
          <cell r="G9">
            <v>5099</v>
          </cell>
          <cell r="H9">
            <v>499334316.26000005</v>
          </cell>
          <cell r="J9">
            <v>4.5029451504366949E-2</v>
          </cell>
          <cell r="K9">
            <v>4.2716784937925252E-2</v>
          </cell>
        </row>
        <row r="10">
          <cell r="C10" t="str">
            <v>DLQ 60-179</v>
          </cell>
          <cell r="G10">
            <v>2812</v>
          </cell>
          <cell r="H10">
            <v>290332655.03999996</v>
          </cell>
          <cell r="J10">
            <v>2.4832872647632842E-2</v>
          </cell>
          <cell r="K10">
            <v>2.4837222642120273E-2</v>
          </cell>
        </row>
        <row r="11">
          <cell r="C11" t="str">
            <v>DLQ 180+</v>
          </cell>
          <cell r="G11">
            <v>2979</v>
          </cell>
          <cell r="H11">
            <v>347956088.69</v>
          </cell>
          <cell r="J11">
            <v>2.6307655624928247E-2</v>
          </cell>
          <cell r="K11">
            <v>2.9766761314824225E-2</v>
          </cell>
        </row>
        <row r="12">
          <cell r="C12" t="str">
            <v>Bankruptcy</v>
          </cell>
          <cell r="G12">
            <v>4190</v>
          </cell>
          <cell r="H12">
            <v>456027025.32000005</v>
          </cell>
          <cell r="J12">
            <v>3.7002039969267993E-2</v>
          </cell>
          <cell r="K12">
            <v>3.9011955982478731E-2</v>
          </cell>
        </row>
        <row r="13">
          <cell r="C13" t="str">
            <v>Foreclosure</v>
          </cell>
          <cell r="G13">
            <v>6413</v>
          </cell>
          <cell r="H13">
            <v>718447012.25999999</v>
          </cell>
          <cell r="J13">
            <v>5.6633432535302064E-2</v>
          </cell>
          <cell r="K13">
            <v>6.1461320627572126E-2</v>
          </cell>
        </row>
        <row r="14">
          <cell r="C14" t="str">
            <v>Total Active Portfolio</v>
          </cell>
          <cell r="G14">
            <v>113237</v>
          </cell>
          <cell r="H14">
            <v>11689417098.82</v>
          </cell>
          <cell r="J14">
            <v>1</v>
          </cell>
          <cell r="K14">
            <v>1.0000000000000002</v>
          </cell>
        </row>
        <row r="16">
          <cell r="C16" t="str">
            <v>2nd Lien Portfolio</v>
          </cell>
          <cell r="G16" t="str">
            <v>Number of Loans</v>
          </cell>
          <cell r="H16" t="str">
            <v>Aggregate UPB</v>
          </cell>
          <cell r="J16" t="str">
            <v>% by Number of Loans</v>
          </cell>
          <cell r="K16" t="str">
            <v>% by UPB</v>
          </cell>
        </row>
        <row r="17">
          <cell r="C17" t="str">
            <v>Current (0 - 29)</v>
          </cell>
          <cell r="G17">
            <v>13451</v>
          </cell>
          <cell r="H17">
            <v>324357889.83999997</v>
          </cell>
          <cell r="J17">
            <v>0.90335795836131627</v>
          </cell>
          <cell r="K17">
            <v>0.89223897956325526</v>
          </cell>
        </row>
        <row r="18">
          <cell r="C18" t="str">
            <v>DLQ 30-59</v>
          </cell>
          <cell r="G18">
            <v>400</v>
          </cell>
          <cell r="H18">
            <v>9613200.959999999</v>
          </cell>
          <cell r="J18">
            <v>2.6863666890530557E-2</v>
          </cell>
          <cell r="K18">
            <v>2.6443853791002041E-2</v>
          </cell>
        </row>
        <row r="19">
          <cell r="C19" t="str">
            <v>DLQ 60-179</v>
          </cell>
          <cell r="G19">
            <v>255</v>
          </cell>
          <cell r="H19">
            <v>6871779.3500000006</v>
          </cell>
          <cell r="J19">
            <v>1.7125587642713231E-2</v>
          </cell>
          <cell r="K19">
            <v>1.8902790982060887E-2</v>
          </cell>
        </row>
        <row r="20">
          <cell r="C20" t="str">
            <v>DLQ 180+</v>
          </cell>
          <cell r="G20">
            <v>240</v>
          </cell>
          <cell r="H20">
            <v>7094128.5</v>
          </cell>
          <cell r="J20">
            <v>1.6118200134318333E-2</v>
          </cell>
          <cell r="K20">
            <v>1.9514425799393737E-2</v>
          </cell>
        </row>
        <row r="21">
          <cell r="C21" t="str">
            <v>Bankruptcy</v>
          </cell>
          <cell r="G21">
            <v>507</v>
          </cell>
          <cell r="H21">
            <v>14353598.48</v>
          </cell>
          <cell r="J21">
            <v>3.404969778374748E-2</v>
          </cell>
          <cell r="K21">
            <v>3.9483670544204368E-2</v>
          </cell>
        </row>
        <row r="22">
          <cell r="C22" t="str">
            <v>Foreclosure</v>
          </cell>
          <cell r="G22">
            <v>37</v>
          </cell>
          <cell r="H22">
            <v>1241928.6500000001</v>
          </cell>
          <cell r="J22">
            <v>2.4848891873740764E-3</v>
          </cell>
          <cell r="K22">
            <v>3.4162793200836769E-3</v>
          </cell>
        </row>
        <row r="23">
          <cell r="C23" t="str">
            <v>Total Active Portfolio</v>
          </cell>
          <cell r="G23">
            <v>14890</v>
          </cell>
          <cell r="H23">
            <v>363532525.77999997</v>
          </cell>
          <cell r="J23">
            <v>0.99999999999999989</v>
          </cell>
          <cell r="K23">
            <v>1</v>
          </cell>
        </row>
      </sheetData>
      <sheetData sheetId="16">
        <row r="8">
          <cell r="C8" t="str">
            <v>Current (0 - 29)</v>
          </cell>
          <cell r="G8">
            <v>39246</v>
          </cell>
          <cell r="H8">
            <v>3840688615.9200001</v>
          </cell>
          <cell r="J8">
            <v>0.86591796659532683</v>
          </cell>
          <cell r="K8">
            <v>0.86430811603471147</v>
          </cell>
        </row>
        <row r="9">
          <cell r="C9" t="str">
            <v>DLQ 30-59</v>
          </cell>
          <cell r="G9">
            <v>1518</v>
          </cell>
          <cell r="H9">
            <v>138125281.04999998</v>
          </cell>
          <cell r="J9">
            <v>3.3492928535180815E-2</v>
          </cell>
          <cell r="K9">
            <v>3.1083697060531816E-2</v>
          </cell>
        </row>
        <row r="10">
          <cell r="C10" t="str">
            <v>DLQ 60-179</v>
          </cell>
          <cell r="G10">
            <v>931</v>
          </cell>
          <cell r="H10">
            <v>88918530.280000016</v>
          </cell>
          <cell r="J10">
            <v>2.0541446947465968E-2</v>
          </cell>
          <cell r="K10">
            <v>2.0010215633810984E-2</v>
          </cell>
        </row>
        <row r="11">
          <cell r="C11" t="str">
            <v>DLQ 180+</v>
          </cell>
          <cell r="G11">
            <v>1040</v>
          </cell>
          <cell r="H11">
            <v>111925961.39999999</v>
          </cell>
          <cell r="J11">
            <v>2.2946406901573152E-2</v>
          </cell>
          <cell r="K11">
            <v>2.5187805236805184E-2</v>
          </cell>
        </row>
        <row r="12">
          <cell r="C12" t="str">
            <v>Bankruptcy</v>
          </cell>
          <cell r="G12">
            <v>425</v>
          </cell>
          <cell r="H12">
            <v>44236069.629999995</v>
          </cell>
          <cell r="J12">
            <v>9.3771374357390289E-3</v>
          </cell>
          <cell r="K12">
            <v>9.9548799254914663E-3</v>
          </cell>
        </row>
        <row r="13">
          <cell r="C13" t="str">
            <v>Foreclosure</v>
          </cell>
          <cell r="G13">
            <v>2163</v>
          </cell>
          <cell r="H13">
            <v>219762317.20000002</v>
          </cell>
          <cell r="J13">
            <v>4.7724113584714165E-2</v>
          </cell>
          <cell r="K13">
            <v>4.9455286108648987E-2</v>
          </cell>
        </row>
        <row r="14">
          <cell r="C14" t="str">
            <v>Total Active Portfolio</v>
          </cell>
          <cell r="G14">
            <v>45323</v>
          </cell>
          <cell r="H14">
            <v>4443656775.4800005</v>
          </cell>
          <cell r="J14">
            <v>0.99999999999999989</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5412</v>
          </cell>
          <cell r="H17">
            <v>112169057.16</v>
          </cell>
          <cell r="J17">
            <v>0.93197864646116757</v>
          </cell>
          <cell r="K17">
            <v>0.91042061401599561</v>
          </cell>
        </row>
        <row r="18">
          <cell r="C18" t="str">
            <v>DLQ 30-59</v>
          </cell>
          <cell r="G18">
            <v>110</v>
          </cell>
          <cell r="H18">
            <v>2650961.7400000002</v>
          </cell>
          <cell r="J18">
            <v>1.8942655415877391E-2</v>
          </cell>
          <cell r="K18">
            <v>2.1516541871445579E-2</v>
          </cell>
        </row>
        <row r="19">
          <cell r="C19" t="str">
            <v>DLQ 60-179</v>
          </cell>
          <cell r="G19">
            <v>93</v>
          </cell>
          <cell r="H19">
            <v>2949323.21</v>
          </cell>
          <cell r="J19">
            <v>1.6015154124332701E-2</v>
          </cell>
          <cell r="K19">
            <v>2.3938193970461177E-2</v>
          </cell>
        </row>
        <row r="20">
          <cell r="C20" t="str">
            <v>DLQ 180+</v>
          </cell>
          <cell r="G20">
            <v>74</v>
          </cell>
          <cell r="H20">
            <v>2319918.3099999996</v>
          </cell>
          <cell r="J20">
            <v>1.2743240916135698E-2</v>
          </cell>
          <cell r="K20">
            <v>1.8829626509603358E-2</v>
          </cell>
        </row>
        <row r="21">
          <cell r="C21" t="str">
            <v>Bankruptcy</v>
          </cell>
          <cell r="G21">
            <v>114</v>
          </cell>
          <cell r="H21">
            <v>2911104.29</v>
          </cell>
          <cell r="J21">
            <v>1.9631479249182023E-2</v>
          </cell>
          <cell r="K21">
            <v>2.3627989949009918E-2</v>
          </cell>
        </row>
        <row r="22">
          <cell r="C22" t="str">
            <v>Foreclosure</v>
          </cell>
          <cell r="G22">
            <v>4</v>
          </cell>
          <cell r="H22">
            <v>205388.13999999998</v>
          </cell>
          <cell r="J22">
            <v>6.888238333046323E-4</v>
          </cell>
          <cell r="K22">
            <v>1.6670336834843666E-3</v>
          </cell>
        </row>
        <row r="23">
          <cell r="C23" t="str">
            <v>Total Active Portfolio</v>
          </cell>
          <cell r="G23">
            <v>5807</v>
          </cell>
          <cell r="H23">
            <v>123205752.84999999</v>
          </cell>
          <cell r="J23">
            <v>1</v>
          </cell>
          <cell r="K23">
            <v>1</v>
          </cell>
        </row>
      </sheetData>
      <sheetData sheetId="17">
        <row r="8">
          <cell r="C8" t="str">
            <v>Current (0 - 29)</v>
          </cell>
          <cell r="G8">
            <v>55878</v>
          </cell>
          <cell r="H8">
            <v>5626010312</v>
          </cell>
          <cell r="J8">
            <v>0.89387637573585876</v>
          </cell>
          <cell r="K8">
            <v>0.88704225375161261</v>
          </cell>
        </row>
        <row r="9">
          <cell r="C9" t="str">
            <v>DLQ 30-59</v>
          </cell>
          <cell r="G9">
            <v>2007</v>
          </cell>
          <cell r="H9">
            <v>202940791.08000001</v>
          </cell>
          <cell r="J9">
            <v>3.2105835679549527E-2</v>
          </cell>
          <cell r="K9">
            <v>3.1997285236710457E-2</v>
          </cell>
        </row>
        <row r="10">
          <cell r="C10" t="str">
            <v>DLQ 60-179</v>
          </cell>
          <cell r="G10">
            <v>1062</v>
          </cell>
          <cell r="H10">
            <v>107400984.66000001</v>
          </cell>
          <cell r="J10">
            <v>1.6988738162272844E-2</v>
          </cell>
          <cell r="K10">
            <v>1.6933707228503351E-2</v>
          </cell>
        </row>
        <row r="11">
          <cell r="C11" t="str">
            <v>DLQ 180+</v>
          </cell>
          <cell r="G11">
            <v>947</v>
          </cell>
          <cell r="H11">
            <v>110691501.18000001</v>
          </cell>
          <cell r="J11">
            <v>1.5149091374456105E-2</v>
          </cell>
          <cell r="K11">
            <v>1.7452516656150861E-2</v>
          </cell>
        </row>
        <row r="12">
          <cell r="C12" t="str">
            <v>Bankruptcy</v>
          </cell>
          <cell r="G12">
            <v>1493</v>
          </cell>
          <cell r="H12">
            <v>160093351.91</v>
          </cell>
          <cell r="J12">
            <v>2.3883414384438188E-2</v>
          </cell>
          <cell r="K12">
            <v>2.5241611695235804E-2</v>
          </cell>
        </row>
        <row r="13">
          <cell r="C13" t="str">
            <v>Foreclosure</v>
          </cell>
          <cell r="G13">
            <v>1125</v>
          </cell>
          <cell r="H13">
            <v>135300849.71000001</v>
          </cell>
          <cell r="J13">
            <v>1.7996544663424624E-2</v>
          </cell>
          <cell r="K13">
            <v>2.1332625431786913E-2</v>
          </cell>
        </row>
        <row r="14">
          <cell r="C14" t="str">
            <v>Total Active Portfolio</v>
          </cell>
          <cell r="G14">
            <v>62512</v>
          </cell>
          <cell r="H14">
            <v>6342437790.54</v>
          </cell>
          <cell r="J14">
            <v>1</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13032</v>
          </cell>
          <cell r="H17">
            <v>305363528.69</v>
          </cell>
          <cell r="J17">
            <v>0.94503263234227697</v>
          </cell>
          <cell r="K17">
            <v>0.93157998179843227</v>
          </cell>
        </row>
        <row r="18">
          <cell r="C18" t="str">
            <v>DLQ 30-59</v>
          </cell>
          <cell r="G18">
            <v>160</v>
          </cell>
          <cell r="H18">
            <v>4138594.6900000004</v>
          </cell>
          <cell r="J18">
            <v>1.1602610587382161E-2</v>
          </cell>
          <cell r="K18">
            <v>1.2625711991608727E-2</v>
          </cell>
        </row>
        <row r="19">
          <cell r="C19" t="str">
            <v>DLQ 60-179</v>
          </cell>
          <cell r="G19">
            <v>146</v>
          </cell>
          <cell r="H19">
            <v>4014170.5400000005</v>
          </cell>
          <cell r="J19">
            <v>1.0587382160986222E-2</v>
          </cell>
          <cell r="K19">
            <v>1.2246128195568839E-2</v>
          </cell>
        </row>
        <row r="20">
          <cell r="C20" t="str">
            <v>DLQ 180+</v>
          </cell>
          <cell r="G20">
            <v>80</v>
          </cell>
          <cell r="H20">
            <v>3254100.75</v>
          </cell>
          <cell r="J20">
            <v>5.8013052936910807E-3</v>
          </cell>
          <cell r="K20">
            <v>9.9273647067811676E-3</v>
          </cell>
        </row>
        <row r="21">
          <cell r="C21" t="str">
            <v>Bankruptcy</v>
          </cell>
          <cell r="G21">
            <v>353</v>
          </cell>
          <cell r="H21">
            <v>10199161.209999997</v>
          </cell>
          <cell r="J21">
            <v>2.5598259608411892E-2</v>
          </cell>
          <cell r="K21">
            <v>3.1114830428936622E-2</v>
          </cell>
        </row>
        <row r="22">
          <cell r="C22" t="str">
            <v>Foreclosure</v>
          </cell>
          <cell r="G22">
            <v>19</v>
          </cell>
          <cell r="H22">
            <v>821438.62000000011</v>
          </cell>
          <cell r="J22">
            <v>1.3778100072516315E-3</v>
          </cell>
          <cell r="K22">
            <v>2.5059828786724038E-3</v>
          </cell>
        </row>
        <row r="23">
          <cell r="C23" t="str">
            <v>Total Active Portfolio</v>
          </cell>
          <cell r="G23">
            <v>13790</v>
          </cell>
          <cell r="H23">
            <v>327790994.5</v>
          </cell>
          <cell r="J23">
            <v>1</v>
          </cell>
          <cell r="K23">
            <v>1</v>
          </cell>
        </row>
      </sheetData>
      <sheetData sheetId="18">
        <row r="8">
          <cell r="C8" t="str">
            <v>Current (0 - 29)</v>
          </cell>
          <cell r="G8">
            <v>60953</v>
          </cell>
          <cell r="H8">
            <v>6675756785.96</v>
          </cell>
          <cell r="J8">
            <v>0.84341833981375136</v>
          </cell>
          <cell r="K8">
            <v>0.83699511451739983</v>
          </cell>
        </row>
        <row r="9">
          <cell r="C9" t="str">
            <v>DLQ 30-59</v>
          </cell>
          <cell r="G9">
            <v>2814</v>
          </cell>
          <cell r="H9">
            <v>302572613.93000001</v>
          </cell>
          <cell r="J9">
            <v>3.8937857172508271E-2</v>
          </cell>
          <cell r="K9">
            <v>3.7936043472822652E-2</v>
          </cell>
        </row>
        <row r="10">
          <cell r="C10" t="str">
            <v>DLQ 60-179</v>
          </cell>
          <cell r="G10">
            <v>1602</v>
          </cell>
          <cell r="H10">
            <v>181289334.76000002</v>
          </cell>
          <cell r="J10">
            <v>2.2167180948954601E-2</v>
          </cell>
          <cell r="K10">
            <v>2.2729750704422777E-2</v>
          </cell>
        </row>
        <row r="11">
          <cell r="C11" t="str">
            <v>DLQ 180+</v>
          </cell>
          <cell r="G11">
            <v>1616</v>
          </cell>
          <cell r="H11">
            <v>198755292.14000002</v>
          </cell>
          <cell r="J11">
            <v>2.2360901631404889E-2</v>
          </cell>
          <cell r="K11">
            <v>2.4919602951313295E-2</v>
          </cell>
        </row>
        <row r="12">
          <cell r="C12" t="str">
            <v>Bankruptcy</v>
          </cell>
          <cell r="G12">
            <v>2296</v>
          </cell>
          <cell r="H12">
            <v>269598599.23999995</v>
          </cell>
          <cell r="J12">
            <v>3.1770191921847539E-2</v>
          </cell>
          <cell r="K12">
            <v>3.3801817184111897E-2</v>
          </cell>
        </row>
        <row r="13">
          <cell r="C13" t="str">
            <v>Foreclosure</v>
          </cell>
          <cell r="G13">
            <v>2988</v>
          </cell>
          <cell r="H13">
            <v>347888487.33999997</v>
          </cell>
          <cell r="J13">
            <v>4.1345528511533301E-2</v>
          </cell>
          <cell r="K13">
            <v>4.3617671169929435E-2</v>
          </cell>
        </row>
        <row r="14">
          <cell r="C14" t="str">
            <v>Total Active Portfolio</v>
          </cell>
          <cell r="G14">
            <v>72269</v>
          </cell>
          <cell r="H14">
            <v>7975861113.3700008</v>
          </cell>
          <cell r="J14">
            <v>1</v>
          </cell>
          <cell r="K14">
            <v>0.99999999999999989</v>
          </cell>
        </row>
        <row r="16">
          <cell r="C16" t="str">
            <v>2nd Lien Portfolio</v>
          </cell>
          <cell r="G16" t="str">
            <v>Number of Loans</v>
          </cell>
          <cell r="H16" t="str">
            <v>Aggregate UPB</v>
          </cell>
          <cell r="J16" t="str">
            <v>% by Number of Loans</v>
          </cell>
          <cell r="K16" t="str">
            <v>% by UPB</v>
          </cell>
        </row>
        <row r="17">
          <cell r="C17" t="str">
            <v>Current (0 - 29)</v>
          </cell>
          <cell r="G17">
            <v>6770</v>
          </cell>
          <cell r="H17">
            <v>180102471.51000002</v>
          </cell>
          <cell r="J17">
            <v>0.90026595744680848</v>
          </cell>
          <cell r="K17">
            <v>0.88413803823809634</v>
          </cell>
        </row>
        <row r="18">
          <cell r="C18" t="str">
            <v>DLQ 30-59</v>
          </cell>
          <cell r="G18">
            <v>189</v>
          </cell>
          <cell r="H18">
            <v>5620490.8399999999</v>
          </cell>
          <cell r="J18">
            <v>2.5132978723404257E-2</v>
          </cell>
          <cell r="K18">
            <v>2.759145781592939E-2</v>
          </cell>
        </row>
        <row r="19">
          <cell r="C19" t="str">
            <v>DLQ 60-179</v>
          </cell>
          <cell r="G19">
            <v>131</v>
          </cell>
          <cell r="H19">
            <v>4176239.32</v>
          </cell>
          <cell r="J19">
            <v>1.7420212765957448E-2</v>
          </cell>
          <cell r="K19">
            <v>2.0501506773562436E-2</v>
          </cell>
        </row>
        <row r="20">
          <cell r="C20" t="str">
            <v>DLQ 180+</v>
          </cell>
          <cell r="G20">
            <v>148</v>
          </cell>
          <cell r="H20">
            <v>4578801.8499999996</v>
          </cell>
          <cell r="J20">
            <v>1.9680851063829788E-2</v>
          </cell>
          <cell r="K20">
            <v>2.2477719773630025E-2</v>
          </cell>
        </row>
        <row r="21">
          <cell r="C21" t="str">
            <v>Bankruptcy</v>
          </cell>
          <cell r="G21">
            <v>270</v>
          </cell>
          <cell r="H21">
            <v>8642565.8200000003</v>
          </cell>
          <cell r="J21">
            <v>3.5904255319148939E-2</v>
          </cell>
          <cell r="K21">
            <v>4.242707568293505E-2</v>
          </cell>
        </row>
        <row r="22">
          <cell r="C22" t="str">
            <v>Foreclosure</v>
          </cell>
          <cell r="G22">
            <v>12</v>
          </cell>
          <cell r="H22">
            <v>583449.39999999991</v>
          </cell>
          <cell r="J22">
            <v>1.5957446808510637E-3</v>
          </cell>
          <cell r="K22">
            <v>2.8642017158468157E-3</v>
          </cell>
        </row>
        <row r="23">
          <cell r="C23" t="str">
            <v>Total Active Portfolio</v>
          </cell>
          <cell r="G23">
            <v>7520</v>
          </cell>
          <cell r="H23">
            <v>203704018.74000001</v>
          </cell>
          <cell r="J23">
            <v>1</v>
          </cell>
          <cell r="K23">
            <v>1</v>
          </cell>
        </row>
      </sheetData>
      <sheetData sheetId="19">
        <row r="8">
          <cell r="C8" t="str">
            <v>Current (0 - 29)</v>
          </cell>
          <cell r="G8">
            <v>59543</v>
          </cell>
          <cell r="H8">
            <v>7382478797.3199997</v>
          </cell>
          <cell r="J8">
            <v>0.83129266896561349</v>
          </cell>
          <cell r="K8">
            <v>0.83713311001843449</v>
          </cell>
        </row>
        <row r="9">
          <cell r="C9" t="str">
            <v>DLQ 30-59</v>
          </cell>
          <cell r="G9">
            <v>3315</v>
          </cell>
          <cell r="H9">
            <v>373404309.53999996</v>
          </cell>
          <cell r="J9">
            <v>4.6281430186940677E-2</v>
          </cell>
          <cell r="K9">
            <v>4.2342026238257939E-2</v>
          </cell>
        </row>
        <row r="10">
          <cell r="C10" t="str">
            <v>DLQ 60-179</v>
          </cell>
          <cell r="G10">
            <v>1837</v>
          </cell>
          <cell r="H10">
            <v>216293882.94999999</v>
          </cell>
          <cell r="J10">
            <v>2.5646753319279042E-2</v>
          </cell>
          <cell r="K10">
            <v>2.452655481755368E-2</v>
          </cell>
        </row>
        <row r="11">
          <cell r="C11" t="str">
            <v>DLQ 180+</v>
          </cell>
          <cell r="G11">
            <v>1787</v>
          </cell>
          <cell r="H11">
            <v>235588672.37</v>
          </cell>
          <cell r="J11">
            <v>2.4948692532145701E-2</v>
          </cell>
          <cell r="K11">
            <v>2.6714479431733273E-2</v>
          </cell>
        </row>
        <row r="12">
          <cell r="C12" t="str">
            <v>Bankruptcy</v>
          </cell>
          <cell r="G12">
            <v>2512</v>
          </cell>
          <cell r="H12">
            <v>276266715.55000001</v>
          </cell>
          <cell r="J12">
            <v>3.5070573945579178E-2</v>
          </cell>
          <cell r="K12">
            <v>3.1327149204533646E-2</v>
          </cell>
        </row>
        <row r="13">
          <cell r="C13" t="str">
            <v>Foreclosure</v>
          </cell>
          <cell r="G13">
            <v>2633</v>
          </cell>
          <cell r="H13">
            <v>334730981.37</v>
          </cell>
          <cell r="J13">
            <v>3.6759881050441874E-2</v>
          </cell>
          <cell r="K13">
            <v>3.7956680289486872E-2</v>
          </cell>
        </row>
        <row r="14">
          <cell r="C14" t="str">
            <v>Total Active Portfolio</v>
          </cell>
          <cell r="G14">
            <v>71627</v>
          </cell>
          <cell r="H14">
            <v>8818763359.1000004</v>
          </cell>
          <cell r="J14">
            <v>1</v>
          </cell>
          <cell r="K14">
            <v>0.99999999999999989</v>
          </cell>
        </row>
        <row r="16">
          <cell r="C16" t="str">
            <v>2nd Lien Portfolio</v>
          </cell>
          <cell r="G16" t="str">
            <v>Number of Loans</v>
          </cell>
          <cell r="H16" t="str">
            <v>Aggregate UPB</v>
          </cell>
          <cell r="J16" t="str">
            <v>% by Number of Loans</v>
          </cell>
          <cell r="K16" t="str">
            <v>% by UPB</v>
          </cell>
        </row>
        <row r="17">
          <cell r="C17" t="str">
            <v>Current (0 - 29)</v>
          </cell>
          <cell r="G17">
            <v>4502</v>
          </cell>
          <cell r="H17">
            <v>112380357.23</v>
          </cell>
          <cell r="J17">
            <v>0.89574214086748905</v>
          </cell>
          <cell r="K17">
            <v>0.88410459320969326</v>
          </cell>
        </row>
        <row r="18">
          <cell r="C18" t="str">
            <v>DLQ 30-59</v>
          </cell>
          <cell r="G18">
            <v>163</v>
          </cell>
          <cell r="H18">
            <v>4537454.46</v>
          </cell>
          <cell r="J18">
            <v>3.2431356943891765E-2</v>
          </cell>
          <cell r="K18">
            <v>3.569649028037538E-2</v>
          </cell>
        </row>
        <row r="19">
          <cell r="C19" t="str">
            <v>DLQ 60-179</v>
          </cell>
          <cell r="G19">
            <v>86</v>
          </cell>
          <cell r="H19">
            <v>2375350.88</v>
          </cell>
          <cell r="J19">
            <v>1.7111022682053324E-2</v>
          </cell>
          <cell r="K19">
            <v>1.8687061291277646E-2</v>
          </cell>
        </row>
        <row r="20">
          <cell r="C20" t="str">
            <v>DLQ 180+</v>
          </cell>
          <cell r="G20">
            <v>98</v>
          </cell>
          <cell r="H20">
            <v>3111852.8</v>
          </cell>
          <cell r="J20">
            <v>1.9498607242339833E-2</v>
          </cell>
          <cell r="K20">
            <v>2.4481176441197586E-2</v>
          </cell>
        </row>
        <row r="21">
          <cell r="C21" t="str">
            <v>Bankruptcy</v>
          </cell>
          <cell r="G21">
            <v>168</v>
          </cell>
          <cell r="H21">
            <v>4349804.540000001</v>
          </cell>
          <cell r="J21">
            <v>3.3426183844011144E-2</v>
          </cell>
          <cell r="K21">
            <v>3.4220234462395631E-2</v>
          </cell>
        </row>
        <row r="22">
          <cell r="C22" t="str">
            <v>Foreclosure</v>
          </cell>
          <cell r="G22">
            <v>9</v>
          </cell>
          <cell r="H22">
            <v>357241.37</v>
          </cell>
          <cell r="J22">
            <v>1.7906884202148826E-3</v>
          </cell>
          <cell r="K22">
            <v>2.8104443150605164E-3</v>
          </cell>
        </row>
        <row r="23">
          <cell r="C23" t="str">
            <v>Total Active Portfolio</v>
          </cell>
          <cell r="G23">
            <v>5026</v>
          </cell>
          <cell r="H23">
            <v>127112061.28</v>
          </cell>
          <cell r="J23">
            <v>1</v>
          </cell>
          <cell r="K23">
            <v>1</v>
          </cell>
        </row>
      </sheetData>
      <sheetData sheetId="20">
        <row r="8">
          <cell r="C8" t="str">
            <v>Current (0 - 29)</v>
          </cell>
          <cell r="G8">
            <v>26485</v>
          </cell>
          <cell r="H8">
            <v>3608094935.5500002</v>
          </cell>
          <cell r="J8">
            <v>0.86242266362748288</v>
          </cell>
          <cell r="K8">
            <v>0.85028262444455072</v>
          </cell>
        </row>
        <row r="9">
          <cell r="C9" t="str">
            <v>DLQ 30-59</v>
          </cell>
          <cell r="G9">
            <v>869</v>
          </cell>
          <cell r="H9">
            <v>117751323.58999999</v>
          </cell>
          <cell r="J9">
            <v>2.8296971670465645E-2</v>
          </cell>
          <cell r="K9">
            <v>2.7749243365921199E-2</v>
          </cell>
        </row>
        <row r="10">
          <cell r="C10" t="str">
            <v>DLQ 60-179</v>
          </cell>
          <cell r="G10">
            <v>547</v>
          </cell>
          <cell r="H10">
            <v>77398248.579999998</v>
          </cell>
          <cell r="J10">
            <v>1.7811787691305765E-2</v>
          </cell>
          <cell r="K10">
            <v>1.8239649207007994E-2</v>
          </cell>
        </row>
        <row r="11">
          <cell r="C11" t="str">
            <v>DLQ 180+</v>
          </cell>
          <cell r="G11">
            <v>737</v>
          </cell>
          <cell r="H11">
            <v>111553606.91000001</v>
          </cell>
          <cell r="J11">
            <v>2.3998697492673398E-2</v>
          </cell>
          <cell r="K11">
            <v>2.6288691219049587E-2</v>
          </cell>
        </row>
        <row r="12">
          <cell r="C12" t="str">
            <v>Bankruptcy</v>
          </cell>
          <cell r="G12">
            <v>377</v>
          </cell>
          <cell r="H12">
            <v>65259515.870000005</v>
          </cell>
          <cell r="J12">
            <v>1.2276131553239988E-2</v>
          </cell>
          <cell r="K12">
            <v>1.537903891530114E-2</v>
          </cell>
        </row>
        <row r="13">
          <cell r="C13" t="str">
            <v>Foreclosure</v>
          </cell>
          <cell r="G13">
            <v>1695</v>
          </cell>
          <cell r="H13">
            <v>263349010.80000001</v>
          </cell>
          <cell r="J13">
            <v>5.5193747964832299E-2</v>
          </cell>
          <cell r="K13">
            <v>6.206075284816942E-2</v>
          </cell>
        </row>
        <row r="14">
          <cell r="C14" t="str">
            <v>Total Active Portfolio</v>
          </cell>
          <cell r="G14">
            <v>30710</v>
          </cell>
          <cell r="H14">
            <v>4243406641.3000002</v>
          </cell>
          <cell r="J14">
            <v>1</v>
          </cell>
          <cell r="K14">
            <v>1.0000000000000002</v>
          </cell>
        </row>
        <row r="16">
          <cell r="C16" t="str">
            <v>2nd Lien Portfolio</v>
          </cell>
          <cell r="G16" t="str">
            <v>Number of Loans</v>
          </cell>
          <cell r="H16" t="str">
            <v>Aggregate UPB</v>
          </cell>
          <cell r="J16" t="str">
            <v>% by Number of Loans</v>
          </cell>
          <cell r="K16" t="str">
            <v>% by UPB</v>
          </cell>
        </row>
        <row r="17">
          <cell r="C17" t="str">
            <v>Current (0 - 29)</v>
          </cell>
          <cell r="G17">
            <v>7522</v>
          </cell>
          <cell r="H17">
            <v>309652793.84000003</v>
          </cell>
          <cell r="J17">
            <v>0.93510691198408746</v>
          </cell>
          <cell r="K17">
            <v>0.92155397071640455</v>
          </cell>
        </row>
        <row r="18">
          <cell r="C18" t="str">
            <v>DLQ 30-59</v>
          </cell>
          <cell r="G18">
            <v>113</v>
          </cell>
          <cell r="H18">
            <v>5387836.1699999999</v>
          </cell>
          <cell r="J18">
            <v>1.4047737444057682E-2</v>
          </cell>
          <cell r="K18">
            <v>1.6034674689867363E-2</v>
          </cell>
        </row>
        <row r="19">
          <cell r="C19" t="str">
            <v>DLQ 60-179</v>
          </cell>
          <cell r="G19">
            <v>113</v>
          </cell>
          <cell r="H19">
            <v>4719702.4200000009</v>
          </cell>
          <cell r="J19">
            <v>1.4047737444057682E-2</v>
          </cell>
          <cell r="K19">
            <v>1.4046249839419257E-2</v>
          </cell>
        </row>
        <row r="20">
          <cell r="C20" t="str">
            <v>DLQ 180+</v>
          </cell>
          <cell r="G20">
            <v>110</v>
          </cell>
          <cell r="H20">
            <v>5925016.1199999992</v>
          </cell>
          <cell r="J20">
            <v>1.3674788662357036E-2</v>
          </cell>
          <cell r="K20">
            <v>1.763336950470417E-2</v>
          </cell>
        </row>
        <row r="21">
          <cell r="C21" t="str">
            <v>Bankruptcy</v>
          </cell>
          <cell r="G21">
            <v>152</v>
          </cell>
          <cell r="H21">
            <v>7515693.5700000012</v>
          </cell>
          <cell r="J21">
            <v>1.8896071606166086E-2</v>
          </cell>
          <cell r="K21">
            <v>2.2367365610465085E-2</v>
          </cell>
        </row>
        <row r="22">
          <cell r="C22" t="str">
            <v>Foreclosure</v>
          </cell>
          <cell r="G22">
            <v>34</v>
          </cell>
          <cell r="H22">
            <v>2810524.95</v>
          </cell>
          <cell r="J22">
            <v>4.2267528592739934E-3</v>
          </cell>
          <cell r="K22">
            <v>8.3643696391395173E-3</v>
          </cell>
        </row>
        <row r="23">
          <cell r="C23" t="str">
            <v>Total Active Portfolio</v>
          </cell>
          <cell r="G23">
            <v>8044</v>
          </cell>
          <cell r="H23">
            <v>336011567.07000005</v>
          </cell>
          <cell r="J23">
            <v>0.99999999999999989</v>
          </cell>
          <cell r="K23">
            <v>1</v>
          </cell>
        </row>
      </sheetData>
      <sheetData sheetId="21">
        <row r="8">
          <cell r="C8" t="str">
            <v>Current (0 - 29)</v>
          </cell>
          <cell r="G8">
            <v>157976</v>
          </cell>
          <cell r="H8">
            <v>31676865304.800003</v>
          </cell>
          <cell r="J8">
            <v>0.83087102186364281</v>
          </cell>
          <cell r="K8">
            <v>0.80122190623762812</v>
          </cell>
        </row>
        <row r="9">
          <cell r="C9" t="str">
            <v>DLQ 30-59</v>
          </cell>
          <cell r="G9">
            <v>5971</v>
          </cell>
          <cell r="H9">
            <v>1283035140.23</v>
          </cell>
          <cell r="J9">
            <v>3.1404332756544105E-2</v>
          </cell>
          <cell r="K9">
            <v>3.2452575434260868E-2</v>
          </cell>
        </row>
        <row r="10">
          <cell r="C10" t="str">
            <v>DLQ 60-179</v>
          </cell>
          <cell r="G10">
            <v>4937</v>
          </cell>
          <cell r="H10">
            <v>1153293620.8200002</v>
          </cell>
          <cell r="J10">
            <v>2.5966034302304177E-2</v>
          </cell>
          <cell r="K10">
            <v>2.9170945560231181E-2</v>
          </cell>
        </row>
        <row r="11">
          <cell r="C11" t="str">
            <v>DLQ 180+</v>
          </cell>
          <cell r="G11">
            <v>15598</v>
          </cell>
          <cell r="H11">
            <v>3883837111.0900002</v>
          </cell>
          <cell r="J11">
            <v>8.203731072459805E-2</v>
          </cell>
          <cell r="K11">
            <v>9.8236215727837126E-2</v>
          </cell>
        </row>
        <row r="12">
          <cell r="C12" t="str">
            <v>Bankruptcy</v>
          </cell>
          <cell r="G12">
            <v>2917</v>
          </cell>
          <cell r="H12">
            <v>745937675.89999998</v>
          </cell>
          <cell r="J12">
            <v>1.534189225436931E-2</v>
          </cell>
          <cell r="K12">
            <v>1.8867447926689266E-2</v>
          </cell>
        </row>
        <row r="13">
          <cell r="C13" t="str">
            <v>Foreclosure</v>
          </cell>
          <cell r="G13">
            <v>2734</v>
          </cell>
          <cell r="H13">
            <v>792726637</v>
          </cell>
          <cell r="J13">
            <v>1.4379408098541548E-2</v>
          </cell>
          <cell r="K13">
            <v>2.0050909113353454E-2</v>
          </cell>
        </row>
        <row r="14">
          <cell r="C14" t="str">
            <v>Total Active Portfolio</v>
          </cell>
          <cell r="G14">
            <v>190133</v>
          </cell>
          <cell r="H14">
            <v>39535695489.840004</v>
          </cell>
          <cell r="J14">
            <v>1</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58669</v>
          </cell>
          <cell r="H17">
            <v>2947852863.8699999</v>
          </cell>
          <cell r="J17">
            <v>0.93922996878251819</v>
          </cell>
          <cell r="K17">
            <v>0.91803836891059298</v>
          </cell>
        </row>
        <row r="18">
          <cell r="C18" t="str">
            <v>DLQ 30-59</v>
          </cell>
          <cell r="G18">
            <v>830</v>
          </cell>
          <cell r="H18">
            <v>51030701.870000005</v>
          </cell>
          <cell r="J18">
            <v>1.3287440966941488E-2</v>
          </cell>
          <cell r="K18">
            <v>1.5892293297025135E-2</v>
          </cell>
        </row>
        <row r="19">
          <cell r="C19" t="str">
            <v>DLQ 60-179</v>
          </cell>
          <cell r="G19">
            <v>903</v>
          </cell>
          <cell r="H19">
            <v>58084138.839999996</v>
          </cell>
          <cell r="J19">
            <v>1.4456095413431522E-2</v>
          </cell>
          <cell r="K19">
            <v>1.8088917779378551E-2</v>
          </cell>
        </row>
        <row r="20">
          <cell r="C20" t="str">
            <v>DLQ 180+</v>
          </cell>
          <cell r="G20">
            <v>932</v>
          </cell>
          <cell r="H20">
            <v>73119389.469999999</v>
          </cell>
          <cell r="J20">
            <v>1.4920355399023453E-2</v>
          </cell>
          <cell r="K20">
            <v>2.2771287491144421E-2</v>
          </cell>
        </row>
        <row r="21">
          <cell r="C21" t="str">
            <v>Bankruptcy</v>
          </cell>
          <cell r="G21">
            <v>1015</v>
          </cell>
          <cell r="H21">
            <v>68596112.200000003</v>
          </cell>
          <cell r="J21">
            <v>1.6249099495717602E-2</v>
          </cell>
          <cell r="K21">
            <v>2.1362620817859508E-2</v>
          </cell>
        </row>
        <row r="22">
          <cell r="C22" t="str">
            <v>Foreclosure</v>
          </cell>
          <cell r="G22">
            <v>116</v>
          </cell>
          <cell r="H22">
            <v>12351281.74</v>
          </cell>
          <cell r="J22">
            <v>1.857039942367726E-3</v>
          </cell>
          <cell r="K22">
            <v>3.8465117039996328E-3</v>
          </cell>
        </row>
        <row r="23">
          <cell r="C23" t="str">
            <v>Total Active Portfolio</v>
          </cell>
          <cell r="G23">
            <v>62465</v>
          </cell>
          <cell r="H23">
            <v>3211034487.9899993</v>
          </cell>
          <cell r="J23">
            <v>1</v>
          </cell>
          <cell r="K23">
            <v>1.0000000000000002</v>
          </cell>
        </row>
      </sheetData>
      <sheetData sheetId="22">
        <row r="8">
          <cell r="C8" t="str">
            <v>Current (0 - 29)</v>
          </cell>
          <cell r="G8">
            <v>146302</v>
          </cell>
          <cell r="H8">
            <v>28861948153.41</v>
          </cell>
          <cell r="J8">
            <v>0.88408012810828773</v>
          </cell>
          <cell r="K8">
            <v>0.8636552240397547</v>
          </cell>
        </row>
        <row r="9">
          <cell r="C9" t="str">
            <v>DLQ 30-59</v>
          </cell>
          <cell r="G9">
            <v>4716</v>
          </cell>
          <cell r="H9">
            <v>1039145086.9</v>
          </cell>
          <cell r="J9">
            <v>2.8498051182886668E-2</v>
          </cell>
          <cell r="K9">
            <v>3.1095027891608066E-2</v>
          </cell>
        </row>
        <row r="10">
          <cell r="C10" t="str">
            <v>DLQ 60-179</v>
          </cell>
          <cell r="G10">
            <v>3076</v>
          </cell>
          <cell r="H10">
            <v>679790375.80999994</v>
          </cell>
          <cell r="J10">
            <v>1.8587787412756442E-2</v>
          </cell>
          <cell r="K10">
            <v>2.0341818445505349E-2</v>
          </cell>
        </row>
        <row r="11">
          <cell r="C11" t="str">
            <v>DLQ 180+</v>
          </cell>
          <cell r="G11">
            <v>5683</v>
          </cell>
          <cell r="H11">
            <v>1392414547.3499999</v>
          </cell>
          <cell r="J11">
            <v>3.4341481101006134E-2</v>
          </cell>
          <cell r="K11">
            <v>4.1666144345342687E-2</v>
          </cell>
        </row>
        <row r="12">
          <cell r="C12" t="str">
            <v>Bankruptcy</v>
          </cell>
          <cell r="G12">
            <v>2472</v>
          </cell>
          <cell r="H12">
            <v>619301167.95000005</v>
          </cell>
          <cell r="J12">
            <v>1.493790978034263E-2</v>
          </cell>
          <cell r="K12">
            <v>1.8531759745079639E-2</v>
          </cell>
        </row>
        <row r="13">
          <cell r="C13" t="str">
            <v>Foreclosure</v>
          </cell>
          <cell r="G13">
            <v>3236</v>
          </cell>
          <cell r="H13">
            <v>825768728.00999999</v>
          </cell>
          <cell r="J13">
            <v>1.9554642414720366E-2</v>
          </cell>
          <cell r="K13">
            <v>2.4710025532709533E-2</v>
          </cell>
        </row>
        <row r="14">
          <cell r="C14" t="str">
            <v>Total Active Portfolio</v>
          </cell>
          <cell r="G14">
            <v>165485</v>
          </cell>
          <cell r="H14">
            <v>33418368059.43</v>
          </cell>
          <cell r="J14">
            <v>0.99999999999999989</v>
          </cell>
          <cell r="K14">
            <v>0.99999999999999989</v>
          </cell>
        </row>
        <row r="16">
          <cell r="C16" t="str">
            <v>2nd Lien Portfolio</v>
          </cell>
          <cell r="G16" t="str">
            <v>Number of Loans</v>
          </cell>
          <cell r="H16" t="str">
            <v>Aggregate UPB</v>
          </cell>
          <cell r="J16" t="str">
            <v>% by Number of Loans</v>
          </cell>
          <cell r="K16" t="str">
            <v>% by UPB</v>
          </cell>
        </row>
        <row r="17">
          <cell r="C17" t="str">
            <v>Current (0 - 29)</v>
          </cell>
          <cell r="G17">
            <v>62255</v>
          </cell>
          <cell r="H17">
            <v>3429562426.3299999</v>
          </cell>
          <cell r="J17">
            <v>0.94501874705891287</v>
          </cell>
          <cell r="K17">
            <v>0.93206825482831857</v>
          </cell>
        </row>
        <row r="18">
          <cell r="C18" t="str">
            <v>DLQ 30-59</v>
          </cell>
          <cell r="G18">
            <v>957</v>
          </cell>
          <cell r="H18">
            <v>57718683.590000004</v>
          </cell>
          <cell r="J18">
            <v>1.4527073181838882E-2</v>
          </cell>
          <cell r="K18">
            <v>1.568647716446106E-2</v>
          </cell>
        </row>
        <row r="19">
          <cell r="C19" t="str">
            <v>DLQ 60-179</v>
          </cell>
          <cell r="G19">
            <v>828</v>
          </cell>
          <cell r="H19">
            <v>50183125.710000001</v>
          </cell>
          <cell r="J19">
            <v>1.2568878364224236E-2</v>
          </cell>
          <cell r="K19">
            <v>1.3638503280549157E-2</v>
          </cell>
        </row>
        <row r="20">
          <cell r="C20" t="str">
            <v>DLQ 180+</v>
          </cell>
          <cell r="G20">
            <v>723</v>
          </cell>
          <cell r="H20">
            <v>57233818.560000002</v>
          </cell>
          <cell r="J20">
            <v>1.0974998861514641E-2</v>
          </cell>
          <cell r="K20">
            <v>1.5554703122714578E-2</v>
          </cell>
        </row>
        <row r="21">
          <cell r="C21" t="str">
            <v>Bankruptcy</v>
          </cell>
          <cell r="G21">
            <v>993</v>
          </cell>
          <cell r="H21">
            <v>71965038.109999999</v>
          </cell>
          <cell r="J21">
            <v>1.5073546154196458E-2</v>
          </cell>
          <cell r="K21">
            <v>1.9558275704466478E-2</v>
          </cell>
        </row>
        <row r="22">
          <cell r="C22" t="str">
            <v>Foreclosure</v>
          </cell>
          <cell r="G22">
            <v>121</v>
          </cell>
          <cell r="H22">
            <v>12855449.999999998</v>
          </cell>
          <cell r="J22">
            <v>1.8367563793129621E-3</v>
          </cell>
          <cell r="K22">
            <v>3.4937858994900702E-3</v>
          </cell>
        </row>
        <row r="23">
          <cell r="C23" t="str">
            <v>Total Active Portfolio</v>
          </cell>
          <cell r="G23">
            <v>65877</v>
          </cell>
          <cell r="H23">
            <v>3679518542.3000002</v>
          </cell>
          <cell r="J23">
            <v>1</v>
          </cell>
          <cell r="K23">
            <v>0.99999999999999989</v>
          </cell>
        </row>
      </sheetData>
      <sheetData sheetId="23">
        <row r="8">
          <cell r="C8" t="str">
            <v>Current (0 - 29)</v>
          </cell>
          <cell r="G8">
            <v>170889</v>
          </cell>
          <cell r="H8">
            <v>19113137080.630005</v>
          </cell>
          <cell r="J8">
            <v>0.87204282419219858</v>
          </cell>
          <cell r="K8">
            <v>0.86367794542658571</v>
          </cell>
        </row>
        <row r="9">
          <cell r="C9" t="str">
            <v>DLQ 30-59</v>
          </cell>
          <cell r="G9">
            <v>6601</v>
          </cell>
          <cell r="H9">
            <v>702850870.22000003</v>
          </cell>
          <cell r="J9">
            <v>3.3684758425016836E-2</v>
          </cell>
          <cell r="K9">
            <v>3.1760186356225746E-2</v>
          </cell>
        </row>
        <row r="10">
          <cell r="C10" t="str">
            <v>DLQ 60-179</v>
          </cell>
          <cell r="G10">
            <v>4329</v>
          </cell>
          <cell r="H10">
            <v>492720850.33000004</v>
          </cell>
          <cell r="J10">
            <v>2.2090792186319937E-2</v>
          </cell>
          <cell r="K10">
            <v>2.2264902401245564E-2</v>
          </cell>
        </row>
        <row r="11">
          <cell r="C11" t="str">
            <v>DLQ 180+</v>
          </cell>
          <cell r="G11">
            <v>4967</v>
          </cell>
          <cell r="H11">
            <v>637579019.14999998</v>
          </cell>
          <cell r="J11">
            <v>2.5346492212855423E-2</v>
          </cell>
          <cell r="K11">
            <v>2.8810704123742873E-2</v>
          </cell>
        </row>
        <row r="12">
          <cell r="C12" t="str">
            <v>Bankruptcy</v>
          </cell>
          <cell r="G12">
            <v>5200</v>
          </cell>
          <cell r="H12">
            <v>655622095.87</v>
          </cell>
          <cell r="J12">
            <v>2.6535486109693616E-2</v>
          </cell>
          <cell r="K12">
            <v>2.9626028545106268E-2</v>
          </cell>
        </row>
        <row r="13">
          <cell r="C13" t="str">
            <v>Foreclosure</v>
          </cell>
          <cell r="G13">
            <v>3978</v>
          </cell>
          <cell r="H13">
            <v>528025416.56999999</v>
          </cell>
          <cell r="J13">
            <v>2.0299646873915618E-2</v>
          </cell>
          <cell r="K13">
            <v>2.3860233147093745E-2</v>
          </cell>
        </row>
        <row r="14">
          <cell r="C14" t="str">
            <v>Total Active Portfolio</v>
          </cell>
          <cell r="G14">
            <v>195964</v>
          </cell>
          <cell r="H14">
            <v>22129935332.770008</v>
          </cell>
          <cell r="J14">
            <v>1</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73557</v>
          </cell>
          <cell r="H17">
            <v>2425927850.0999999</v>
          </cell>
          <cell r="J17">
            <v>0.93159654499860689</v>
          </cell>
          <cell r="K17">
            <v>0.9198435049369128</v>
          </cell>
        </row>
        <row r="18">
          <cell r="C18" t="str">
            <v>DLQ 30-59</v>
          </cell>
          <cell r="G18">
            <v>1438</v>
          </cell>
          <cell r="H18">
            <v>48294743.730000004</v>
          </cell>
          <cell r="J18">
            <v>1.8212214088502748E-2</v>
          </cell>
          <cell r="K18">
            <v>1.8312006410578945E-2</v>
          </cell>
        </row>
        <row r="19">
          <cell r="C19" t="str">
            <v>DLQ 60-179</v>
          </cell>
          <cell r="G19">
            <v>1421</v>
          </cell>
          <cell r="H19">
            <v>54366380.32</v>
          </cell>
          <cell r="J19">
            <v>1.7996909749487068E-2</v>
          </cell>
          <cell r="K19">
            <v>2.061419997392774E-2</v>
          </cell>
        </row>
        <row r="20">
          <cell r="C20" t="str">
            <v>DLQ 180+</v>
          </cell>
          <cell r="G20">
            <v>721</v>
          </cell>
          <cell r="H20">
            <v>33849990.759999998</v>
          </cell>
          <cell r="J20">
            <v>9.1314369664885122E-3</v>
          </cell>
          <cell r="K20">
            <v>1.2834962977764165E-2</v>
          </cell>
        </row>
        <row r="21">
          <cell r="C21" t="str">
            <v>Bankruptcy</v>
          </cell>
          <cell r="G21">
            <v>1663</v>
          </cell>
          <cell r="H21">
            <v>64458184.390000001</v>
          </cell>
          <cell r="J21">
            <v>2.1061830340180856E-2</v>
          </cell>
          <cell r="K21">
            <v>2.4440727801827797E-2</v>
          </cell>
        </row>
        <row r="22">
          <cell r="C22" t="str">
            <v>Foreclosure</v>
          </cell>
          <cell r="G22">
            <v>158</v>
          </cell>
          <cell r="H22">
            <v>10429566.689999999</v>
          </cell>
          <cell r="J22">
            <v>2.0010638567339598E-3</v>
          </cell>
          <cell r="K22">
            <v>3.9545978989883879E-3</v>
          </cell>
        </row>
        <row r="23">
          <cell r="C23" t="str">
            <v>Total Active Portfolio</v>
          </cell>
          <cell r="G23">
            <v>78958</v>
          </cell>
          <cell r="H23">
            <v>2637326715.9900002</v>
          </cell>
          <cell r="J23">
            <v>1</v>
          </cell>
          <cell r="K23">
            <v>1</v>
          </cell>
        </row>
      </sheetData>
      <sheetData sheetId="24">
        <row r="8">
          <cell r="C8" t="str">
            <v>Current (0 - 29)</v>
          </cell>
          <cell r="G8">
            <v>77203</v>
          </cell>
          <cell r="H8">
            <v>11575962169.16</v>
          </cell>
          <cell r="J8">
            <v>0.90255792747083163</v>
          </cell>
          <cell r="K8">
            <v>0.88342252777911912</v>
          </cell>
        </row>
        <row r="9">
          <cell r="C9" t="str">
            <v>DLQ 30-59</v>
          </cell>
          <cell r="G9">
            <v>2066</v>
          </cell>
          <cell r="H9">
            <v>312938166.77000004</v>
          </cell>
          <cell r="J9">
            <v>2.4153008019827445E-2</v>
          </cell>
          <cell r="K9">
            <v>2.3881956617225003E-2</v>
          </cell>
        </row>
        <row r="10">
          <cell r="C10" t="str">
            <v>DLQ 60-179</v>
          </cell>
          <cell r="G10">
            <v>1448</v>
          </cell>
          <cell r="H10">
            <v>248326924.62</v>
          </cell>
          <cell r="J10">
            <v>1.6928148892889711E-2</v>
          </cell>
          <cell r="K10">
            <v>1.8951133068477722E-2</v>
          </cell>
        </row>
        <row r="11">
          <cell r="C11" t="str">
            <v>DLQ 180+</v>
          </cell>
          <cell r="G11">
            <v>1786</v>
          </cell>
          <cell r="H11">
            <v>352402364.78000003</v>
          </cell>
          <cell r="J11">
            <v>2.0879609062638829E-2</v>
          </cell>
          <cell r="K11">
            <v>2.6893677030034518E-2</v>
          </cell>
        </row>
        <row r="12">
          <cell r="C12" t="str">
            <v>Bankruptcy</v>
          </cell>
          <cell r="G12">
            <v>1315</v>
          </cell>
          <cell r="H12">
            <v>245870820.19999999</v>
          </cell>
          <cell r="J12">
            <v>1.5373284388225116E-2</v>
          </cell>
          <cell r="K12">
            <v>1.8763694828485326E-2</v>
          </cell>
        </row>
        <row r="13">
          <cell r="C13" t="str">
            <v>Foreclosure</v>
          </cell>
          <cell r="G13">
            <v>1720</v>
          </cell>
          <cell r="H13">
            <v>368039259.59999996</v>
          </cell>
          <cell r="J13">
            <v>2.0108022165587224E-2</v>
          </cell>
          <cell r="K13">
            <v>2.8087010676658117E-2</v>
          </cell>
        </row>
        <row r="14">
          <cell r="C14" t="str">
            <v>Total Active Portfolio</v>
          </cell>
          <cell r="G14">
            <v>85538</v>
          </cell>
          <cell r="H14">
            <v>13103539705.130003</v>
          </cell>
          <cell r="J14">
            <v>1</v>
          </cell>
          <cell r="K14">
            <v>0.99999999999999978</v>
          </cell>
        </row>
        <row r="16">
          <cell r="C16" t="str">
            <v>2nd Lien Portfolio</v>
          </cell>
          <cell r="G16" t="str">
            <v>Number of Loans</v>
          </cell>
          <cell r="H16" t="str">
            <v>Aggregate UPB</v>
          </cell>
          <cell r="J16" t="str">
            <v>% by Number of Loans</v>
          </cell>
          <cell r="K16" t="str">
            <v>% by UPB</v>
          </cell>
        </row>
        <row r="17">
          <cell r="C17" t="str">
            <v>Current (0 - 29)</v>
          </cell>
          <cell r="G17">
            <v>14568</v>
          </cell>
          <cell r="H17">
            <v>520015577.63</v>
          </cell>
          <cell r="J17">
            <v>0.92383790982307057</v>
          </cell>
          <cell r="K17">
            <v>0.91354913042442387</v>
          </cell>
        </row>
        <row r="18">
          <cell r="C18" t="str">
            <v>DLQ 30-59</v>
          </cell>
          <cell r="G18">
            <v>279</v>
          </cell>
          <cell r="H18">
            <v>10503296.66</v>
          </cell>
          <cell r="J18">
            <v>1.769294184792948E-2</v>
          </cell>
          <cell r="K18">
            <v>1.8451904025767397E-2</v>
          </cell>
        </row>
        <row r="19">
          <cell r="C19" t="str">
            <v>DLQ 60-179</v>
          </cell>
          <cell r="G19">
            <v>289</v>
          </cell>
          <cell r="H19">
            <v>11008058.319999998</v>
          </cell>
          <cell r="J19">
            <v>1.832709746971907E-2</v>
          </cell>
          <cell r="K19">
            <v>1.9338655491302696E-2</v>
          </cell>
        </row>
        <row r="20">
          <cell r="C20" t="str">
            <v>DLQ 180+</v>
          </cell>
          <cell r="G20">
            <v>304</v>
          </cell>
          <cell r="H20">
            <v>13885191.17</v>
          </cell>
          <cell r="J20">
            <v>1.927833090240345E-2</v>
          </cell>
          <cell r="K20">
            <v>2.4393123715528084E-2</v>
          </cell>
        </row>
        <row r="21">
          <cell r="C21" t="str">
            <v>Bankruptcy</v>
          </cell>
          <cell r="G21">
            <v>306</v>
          </cell>
          <cell r="H21">
            <v>12750346.190000001</v>
          </cell>
          <cell r="J21">
            <v>1.9405162026761368E-2</v>
          </cell>
          <cell r="K21">
            <v>2.2399459123073936E-2</v>
          </cell>
        </row>
        <row r="22">
          <cell r="C22" t="str">
            <v>Foreclosure</v>
          </cell>
          <cell r="G22">
            <v>23</v>
          </cell>
          <cell r="H22">
            <v>1063158.2</v>
          </cell>
          <cell r="J22">
            <v>1.4585579301160505E-3</v>
          </cell>
          <cell r="K22">
            <v>1.8677272199038905E-3</v>
          </cell>
        </row>
        <row r="23">
          <cell r="C23" t="str">
            <v>Total Active Portfolio</v>
          </cell>
          <cell r="G23">
            <v>15769</v>
          </cell>
          <cell r="H23">
            <v>569225628.17000008</v>
          </cell>
          <cell r="J23">
            <v>1</v>
          </cell>
          <cell r="K23">
            <v>0.99999999999999978</v>
          </cell>
        </row>
      </sheetData>
      <sheetData sheetId="25">
        <row r="8">
          <cell r="C8" t="str">
            <v>Current (0 - 29)</v>
          </cell>
          <cell r="G8">
            <v>30897</v>
          </cell>
          <cell r="H8">
            <v>3346186307.8299999</v>
          </cell>
          <cell r="J8">
            <v>0.79820708897385551</v>
          </cell>
          <cell r="K8">
            <v>0.80383061256356247</v>
          </cell>
        </row>
        <row r="9">
          <cell r="C9" t="str">
            <v>DLQ 30-59</v>
          </cell>
          <cell r="G9">
            <v>2240</v>
          </cell>
          <cell r="H9">
            <v>217555057.31999999</v>
          </cell>
          <cell r="J9">
            <v>5.7869174330887674E-2</v>
          </cell>
          <cell r="K9">
            <v>5.2261708973773323E-2</v>
          </cell>
        </row>
        <row r="10">
          <cell r="C10" t="str">
            <v>DLQ 60-179</v>
          </cell>
          <cell r="G10">
            <v>1484</v>
          </cell>
          <cell r="H10">
            <v>145501864.59</v>
          </cell>
          <cell r="J10">
            <v>3.8338327994213085E-2</v>
          </cell>
          <cell r="K10">
            <v>3.4952881335040778E-2</v>
          </cell>
        </row>
        <row r="11">
          <cell r="C11" t="str">
            <v>DLQ 180+</v>
          </cell>
          <cell r="G11">
            <v>1437</v>
          </cell>
          <cell r="H11">
            <v>162659362.13</v>
          </cell>
          <cell r="J11">
            <v>3.7124108711377495E-2</v>
          </cell>
          <cell r="K11">
            <v>3.907450532392738E-2</v>
          </cell>
        </row>
        <row r="12">
          <cell r="C12" t="str">
            <v>Bankruptcy</v>
          </cell>
          <cell r="G12">
            <v>1622</v>
          </cell>
          <cell r="H12">
            <v>168791881.55000001</v>
          </cell>
          <cell r="J12">
            <v>4.1903482484240986E-2</v>
          </cell>
          <cell r="K12">
            <v>4.0547676985170991E-2</v>
          </cell>
        </row>
        <row r="13">
          <cell r="C13" t="str">
            <v>Foreclosure</v>
          </cell>
          <cell r="G13">
            <v>1028</v>
          </cell>
          <cell r="H13">
            <v>122105817.5</v>
          </cell>
          <cell r="J13">
            <v>2.6557817505425234E-2</v>
          </cell>
          <cell r="K13">
            <v>2.9332614818524956E-2</v>
          </cell>
        </row>
        <row r="14">
          <cell r="C14" t="str">
            <v>Total Active Portfolio</v>
          </cell>
          <cell r="G14">
            <v>38708</v>
          </cell>
          <cell r="H14">
            <v>4162800290.9200006</v>
          </cell>
          <cell r="J14">
            <v>1</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2737</v>
          </cell>
          <cell r="H17">
            <v>68620590.950000003</v>
          </cell>
          <cell r="J17">
            <v>0.89649525057320667</v>
          </cell>
          <cell r="K17">
            <v>0.88761261026227423</v>
          </cell>
        </row>
        <row r="18">
          <cell r="C18" t="str">
            <v>DLQ 30-59</v>
          </cell>
          <cell r="G18">
            <v>116</v>
          </cell>
          <cell r="H18">
            <v>3074615.4899999998</v>
          </cell>
          <cell r="J18">
            <v>3.7995414346544382E-2</v>
          </cell>
          <cell r="K18">
            <v>3.9770387326163371E-2</v>
          </cell>
        </row>
        <row r="19">
          <cell r="C19" t="str">
            <v>DLQ 60-179</v>
          </cell>
          <cell r="G19">
            <v>56</v>
          </cell>
          <cell r="H19">
            <v>1654781.6800000002</v>
          </cell>
          <cell r="J19">
            <v>1.8342613822469701E-2</v>
          </cell>
          <cell r="K19">
            <v>2.1404728027906782E-2</v>
          </cell>
        </row>
        <row r="20">
          <cell r="C20" t="str">
            <v>DLQ 180+</v>
          </cell>
          <cell r="G20">
            <v>48</v>
          </cell>
          <cell r="H20">
            <v>1401951.86</v>
          </cell>
          <cell r="J20">
            <v>1.5722240419259743E-2</v>
          </cell>
          <cell r="K20">
            <v>1.8134354902646761E-2</v>
          </cell>
        </row>
        <row r="21">
          <cell r="C21" t="str">
            <v>Bankruptcy</v>
          </cell>
          <cell r="G21">
            <v>92</v>
          </cell>
          <cell r="H21">
            <v>2428527.0699999994</v>
          </cell>
          <cell r="J21">
            <v>3.013429413691451E-2</v>
          </cell>
          <cell r="K21">
            <v>3.1413184029061354E-2</v>
          </cell>
        </row>
        <row r="22">
          <cell r="C22" t="str">
            <v>Foreclosure</v>
          </cell>
          <cell r="G22">
            <v>4</v>
          </cell>
          <cell r="H22">
            <v>128699.31</v>
          </cell>
          <cell r="J22">
            <v>1.3101867016049786E-3</v>
          </cell>
          <cell r="K22">
            <v>1.6647354519475121E-3</v>
          </cell>
        </row>
        <row r="23">
          <cell r="C23" t="str">
            <v>Total Active Portfolio</v>
          </cell>
          <cell r="G23">
            <v>3053</v>
          </cell>
          <cell r="H23">
            <v>77309166.359999999</v>
          </cell>
          <cell r="J23">
            <v>1</v>
          </cell>
          <cell r="K23">
            <v>1</v>
          </cell>
        </row>
      </sheetData>
      <sheetData sheetId="26">
        <row r="8">
          <cell r="C8" t="str">
            <v>Current (0 - 29)</v>
          </cell>
          <cell r="G8">
            <v>144909</v>
          </cell>
          <cell r="H8">
            <v>15239070925.26</v>
          </cell>
          <cell r="J8">
            <v>0.89405297351324342</v>
          </cell>
          <cell r="K8">
            <v>0.88936610607803068</v>
          </cell>
        </row>
        <row r="9">
          <cell r="C9" t="str">
            <v>DLQ 30-59</v>
          </cell>
          <cell r="G9">
            <v>4946</v>
          </cell>
          <cell r="H9">
            <v>504757824.47000003</v>
          </cell>
          <cell r="J9">
            <v>3.0515606394333698E-2</v>
          </cell>
          <cell r="K9">
            <v>2.9458127930698828E-2</v>
          </cell>
        </row>
        <row r="10">
          <cell r="C10" t="str">
            <v>DLQ 60-179</v>
          </cell>
          <cell r="G10">
            <v>3381</v>
          </cell>
          <cell r="H10">
            <v>356555715.25</v>
          </cell>
          <cell r="J10">
            <v>2.0859940400170286E-2</v>
          </cell>
          <cell r="K10">
            <v>2.0808917395753201E-2</v>
          </cell>
        </row>
        <row r="11">
          <cell r="C11" t="str">
            <v>DLQ 180+</v>
          </cell>
          <cell r="G11">
            <v>3160</v>
          </cell>
          <cell r="H11">
            <v>372336482.31</v>
          </cell>
          <cell r="J11">
            <v>1.9496424627192577E-2</v>
          </cell>
          <cell r="K11">
            <v>2.1729897383306947E-2</v>
          </cell>
        </row>
        <row r="12">
          <cell r="C12" t="str">
            <v>Bankruptcy</v>
          </cell>
          <cell r="G12">
            <v>3655</v>
          </cell>
          <cell r="H12">
            <v>414785526.76999998</v>
          </cell>
          <cell r="J12">
            <v>2.255045316847749E-2</v>
          </cell>
          <cell r="K12">
            <v>2.4207262411876054E-2</v>
          </cell>
        </row>
        <row r="13">
          <cell r="C13" t="str">
            <v>Foreclosure</v>
          </cell>
          <cell r="G13">
            <v>2030</v>
          </cell>
          <cell r="H13">
            <v>247249191.93000001</v>
          </cell>
          <cell r="J13">
            <v>1.2524601896582574E-2</v>
          </cell>
          <cell r="K13">
            <v>1.4429688800334265E-2</v>
          </cell>
        </row>
        <row r="14">
          <cell r="C14" t="str">
            <v>Total Active Portfolio</v>
          </cell>
          <cell r="G14">
            <v>162081</v>
          </cell>
          <cell r="H14">
            <v>17134755665.99</v>
          </cell>
          <cell r="J14">
            <v>1</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35777</v>
          </cell>
          <cell r="H17">
            <v>873913122.50999999</v>
          </cell>
          <cell r="J17">
            <v>0.94288952139995785</v>
          </cell>
          <cell r="K17">
            <v>0.92541939443985477</v>
          </cell>
        </row>
        <row r="18">
          <cell r="C18" t="str">
            <v>DLQ 30-59</v>
          </cell>
          <cell r="G18">
            <v>500</v>
          </cell>
          <cell r="H18">
            <v>14440963.640000001</v>
          </cell>
          <cell r="J18">
            <v>1.3177313936327218E-2</v>
          </cell>
          <cell r="K18">
            <v>1.5292078219942098E-2</v>
          </cell>
        </row>
        <row r="19">
          <cell r="C19" t="str">
            <v>DLQ 60-179</v>
          </cell>
          <cell r="G19">
            <v>418</v>
          </cell>
          <cell r="H19">
            <v>13018917.1</v>
          </cell>
          <cell r="J19">
            <v>1.1016234450769555E-2</v>
          </cell>
          <cell r="K19">
            <v>1.3786219783885677E-2</v>
          </cell>
        </row>
        <row r="20">
          <cell r="C20" t="str">
            <v>DLQ 180+</v>
          </cell>
          <cell r="G20">
            <v>285</v>
          </cell>
          <cell r="H20">
            <v>12209881.189999998</v>
          </cell>
          <cell r="J20">
            <v>7.5110689437065149E-3</v>
          </cell>
          <cell r="K20">
            <v>1.2929501303950356E-2</v>
          </cell>
        </row>
        <row r="21">
          <cell r="C21" t="str">
            <v>Bankruptcy</v>
          </cell>
          <cell r="G21">
            <v>928</v>
          </cell>
          <cell r="H21">
            <v>28895061.509999998</v>
          </cell>
          <cell r="J21">
            <v>2.4457094665823319E-2</v>
          </cell>
          <cell r="K21">
            <v>3.0598064768824401E-2</v>
          </cell>
        </row>
        <row r="22">
          <cell r="C22" t="str">
            <v>Foreclosure</v>
          </cell>
          <cell r="G22">
            <v>36</v>
          </cell>
          <cell r="H22">
            <v>1864832.8599999999</v>
          </cell>
          <cell r="J22">
            <v>9.4876660341555979E-4</v>
          </cell>
          <cell r="K22">
            <v>1.9747414835425991E-3</v>
          </cell>
        </row>
        <row r="23">
          <cell r="C23" t="str">
            <v>Total Active Portfolio</v>
          </cell>
          <cell r="G23">
            <v>37944</v>
          </cell>
          <cell r="H23">
            <v>944342778.81000006</v>
          </cell>
          <cell r="J23">
            <v>1.0000000000000002</v>
          </cell>
          <cell r="K23">
            <v>0.99999999999999989</v>
          </cell>
        </row>
      </sheetData>
      <sheetData sheetId="27">
        <row r="8">
          <cell r="C8" t="str">
            <v>Current (0 - 29)</v>
          </cell>
          <cell r="G8">
            <v>19025</v>
          </cell>
          <cell r="H8">
            <v>2877171231.0100002</v>
          </cell>
          <cell r="J8">
            <v>0.92144137162783935</v>
          </cell>
          <cell r="K8">
            <v>0.90594299664165501</v>
          </cell>
        </row>
        <row r="9">
          <cell r="C9" t="str">
            <v>DLQ 30-59</v>
          </cell>
          <cell r="G9">
            <v>487</v>
          </cell>
          <cell r="H9">
            <v>70969391.049999997</v>
          </cell>
          <cell r="J9">
            <v>2.3586961786215915E-2</v>
          </cell>
          <cell r="K9">
            <v>2.2346331738865834E-2</v>
          </cell>
        </row>
        <row r="10">
          <cell r="C10" t="str">
            <v>DLQ 60-179</v>
          </cell>
          <cell r="G10">
            <v>276</v>
          </cell>
          <cell r="H10">
            <v>46829712.859999999</v>
          </cell>
          <cell r="J10">
            <v>1.336755945173633E-2</v>
          </cell>
          <cell r="K10">
            <v>1.4745403381975214E-2</v>
          </cell>
        </row>
        <row r="11">
          <cell r="C11" t="str">
            <v>DLQ 180+</v>
          </cell>
          <cell r="G11">
            <v>322</v>
          </cell>
          <cell r="H11">
            <v>65896498.390000001</v>
          </cell>
          <cell r="J11">
            <v>1.5595486027025719E-2</v>
          </cell>
          <cell r="K11">
            <v>2.0749015761106469E-2</v>
          </cell>
        </row>
        <row r="12">
          <cell r="C12" t="str">
            <v>Bankruptcy</v>
          </cell>
          <cell r="G12">
            <v>219</v>
          </cell>
          <cell r="H12">
            <v>41618532.099999994</v>
          </cell>
          <cell r="J12">
            <v>1.0606867825834261E-2</v>
          </cell>
          <cell r="K12">
            <v>1.3104544241277331E-2</v>
          </cell>
        </row>
        <row r="13">
          <cell r="C13" t="str">
            <v>Foreclosure</v>
          </cell>
          <cell r="G13">
            <v>318</v>
          </cell>
          <cell r="H13">
            <v>73400139.170000002</v>
          </cell>
          <cell r="J13">
            <v>1.5401753281348379E-2</v>
          </cell>
          <cell r="K13">
            <v>2.3111708235120054E-2</v>
          </cell>
        </row>
        <row r="14">
          <cell r="C14" t="str">
            <v>Total Active Portfolio</v>
          </cell>
          <cell r="G14">
            <v>20647</v>
          </cell>
          <cell r="H14">
            <v>3175885504.5800004</v>
          </cell>
          <cell r="J14">
            <v>1</v>
          </cell>
          <cell r="K14">
            <v>0.99999999999999989</v>
          </cell>
        </row>
        <row r="16">
          <cell r="C16" t="str">
            <v>2nd Lien Portfolio</v>
          </cell>
          <cell r="G16" t="str">
            <v>Number of Loans</v>
          </cell>
          <cell r="H16" t="str">
            <v>Aggregate UPB</v>
          </cell>
          <cell r="J16" t="str">
            <v>% by Number of Loans</v>
          </cell>
          <cell r="K16" t="str">
            <v>% by UPB</v>
          </cell>
        </row>
        <row r="17">
          <cell r="C17" t="str">
            <v>Current (0 - 29)</v>
          </cell>
          <cell r="G17">
            <v>2236</v>
          </cell>
          <cell r="H17">
            <v>78126853.650000006</v>
          </cell>
          <cell r="J17">
            <v>0.92549668874172186</v>
          </cell>
          <cell r="K17">
            <v>0.89359273766535441</v>
          </cell>
        </row>
        <row r="18">
          <cell r="C18" t="str">
            <v>DLQ 30-59</v>
          </cell>
          <cell r="G18">
            <v>53</v>
          </cell>
          <cell r="H18">
            <v>2109353.11</v>
          </cell>
          <cell r="J18">
            <v>2.1937086092715233E-2</v>
          </cell>
          <cell r="K18">
            <v>2.4126181104284484E-2</v>
          </cell>
        </row>
        <row r="19">
          <cell r="C19" t="str">
            <v>DLQ 60-179</v>
          </cell>
          <cell r="G19">
            <v>39</v>
          </cell>
          <cell r="H19">
            <v>2057452.5499999998</v>
          </cell>
          <cell r="J19">
            <v>1.6142384105960264E-2</v>
          </cell>
          <cell r="K19">
            <v>2.3532557256272721E-2</v>
          </cell>
        </row>
        <row r="20">
          <cell r="C20" t="str">
            <v>DLQ 180+</v>
          </cell>
          <cell r="G20">
            <v>37</v>
          </cell>
          <cell r="H20">
            <v>2461140.02</v>
          </cell>
          <cell r="J20">
            <v>1.5314569536423841E-2</v>
          </cell>
          <cell r="K20">
            <v>2.8149819754703063E-2</v>
          </cell>
        </row>
        <row r="21">
          <cell r="C21" t="str">
            <v>Bankruptcy</v>
          </cell>
          <cell r="G21">
            <v>43</v>
          </cell>
          <cell r="H21">
            <v>2208866.94</v>
          </cell>
          <cell r="J21">
            <v>1.7798013245033113E-2</v>
          </cell>
          <cell r="K21">
            <v>2.5264391996324739E-2</v>
          </cell>
        </row>
        <row r="22">
          <cell r="C22" t="str">
            <v>Foreclosure</v>
          </cell>
          <cell r="G22">
            <v>8</v>
          </cell>
          <cell r="H22">
            <v>466379.16</v>
          </cell>
          <cell r="J22">
            <v>3.3112582781456954E-3</v>
          </cell>
          <cell r="K22">
            <v>5.3343122230606853E-3</v>
          </cell>
        </row>
        <row r="23">
          <cell r="C23" t="str">
            <v>Total Active Portfolio</v>
          </cell>
          <cell r="G23">
            <v>2416</v>
          </cell>
          <cell r="H23">
            <v>87430045.429999992</v>
          </cell>
          <cell r="J23">
            <v>1</v>
          </cell>
          <cell r="K23">
            <v>1</v>
          </cell>
        </row>
      </sheetData>
      <sheetData sheetId="28">
        <row r="8">
          <cell r="C8" t="str">
            <v>Current (0 - 29)</v>
          </cell>
          <cell r="G8">
            <v>17351</v>
          </cell>
          <cell r="H8">
            <v>1936404003.54</v>
          </cell>
          <cell r="J8">
            <v>0.90619940460646575</v>
          </cell>
          <cell r="K8">
            <v>0.90721087291123348</v>
          </cell>
        </row>
        <row r="9">
          <cell r="C9" t="str">
            <v>DLQ 30-59</v>
          </cell>
          <cell r="G9">
            <v>529</v>
          </cell>
          <cell r="H9">
            <v>55636865.359999999</v>
          </cell>
          <cell r="J9">
            <v>2.7628349088630072E-2</v>
          </cell>
          <cell r="K9">
            <v>2.6066032241730864E-2</v>
          </cell>
        </row>
        <row r="10">
          <cell r="C10" t="str">
            <v>DLQ 60-179</v>
          </cell>
          <cell r="G10">
            <v>325</v>
          </cell>
          <cell r="H10">
            <v>35261496.219999999</v>
          </cell>
          <cell r="J10">
            <v>1.6973938476001461E-2</v>
          </cell>
          <cell r="K10">
            <v>1.6520112903826451E-2</v>
          </cell>
        </row>
        <row r="11">
          <cell r="C11" t="str">
            <v>DLQ 180+</v>
          </cell>
          <cell r="G11">
            <v>247</v>
          </cell>
          <cell r="H11">
            <v>29748440.73</v>
          </cell>
          <cell r="J11">
            <v>1.2900193241761112E-2</v>
          </cell>
          <cell r="K11">
            <v>1.3937230471055419E-2</v>
          </cell>
        </row>
        <row r="12">
          <cell r="C12" t="str">
            <v>Bankruptcy</v>
          </cell>
          <cell r="G12">
            <v>508</v>
          </cell>
          <cell r="H12">
            <v>55728642.730000004</v>
          </cell>
          <cell r="J12">
            <v>2.6531571525565362E-2</v>
          </cell>
          <cell r="K12">
            <v>2.6109030204862004E-2</v>
          </cell>
        </row>
        <row r="13">
          <cell r="C13" t="str">
            <v>Foreclosure</v>
          </cell>
          <cell r="G13">
            <v>187</v>
          </cell>
          <cell r="H13">
            <v>21679100.539999999</v>
          </cell>
          <cell r="J13">
            <v>9.7665430615762258E-3</v>
          </cell>
          <cell r="K13">
            <v>1.0156721267291845E-2</v>
          </cell>
        </row>
        <row r="14">
          <cell r="C14" t="str">
            <v>Total Active Portfolio</v>
          </cell>
          <cell r="G14">
            <v>19147</v>
          </cell>
          <cell r="H14">
            <v>2134458549.1199999</v>
          </cell>
          <cell r="J14">
            <v>1</v>
          </cell>
          <cell r="K14">
            <v>1.0000000000000002</v>
          </cell>
        </row>
        <row r="16">
          <cell r="C16" t="str">
            <v>2nd Lien Portfolio</v>
          </cell>
          <cell r="G16" t="str">
            <v>Number of Loans</v>
          </cell>
          <cell r="H16" t="str">
            <v>Aggregate UPB</v>
          </cell>
          <cell r="J16" t="str">
            <v>% by Number of Loans</v>
          </cell>
          <cell r="K16" t="str">
            <v>% by UPB</v>
          </cell>
        </row>
        <row r="17">
          <cell r="C17" t="str">
            <v>Current (0 - 29)</v>
          </cell>
          <cell r="G17">
            <v>1635</v>
          </cell>
          <cell r="H17">
            <v>37572961.719999999</v>
          </cell>
          <cell r="J17">
            <v>0.91545352743561026</v>
          </cell>
          <cell r="K17">
            <v>0.9031159555106123</v>
          </cell>
        </row>
        <row r="18">
          <cell r="C18" t="str">
            <v>DLQ 30-59</v>
          </cell>
          <cell r="G18">
            <v>27</v>
          </cell>
          <cell r="H18">
            <v>567092.63</v>
          </cell>
          <cell r="J18">
            <v>1.5117581187010079E-2</v>
          </cell>
          <cell r="K18">
            <v>1.3630823309115386E-2</v>
          </cell>
        </row>
        <row r="19">
          <cell r="C19" t="str">
            <v>DLQ 60-179</v>
          </cell>
          <cell r="G19">
            <v>35</v>
          </cell>
          <cell r="H19">
            <v>931984.29</v>
          </cell>
          <cell r="J19">
            <v>1.9596864501679731E-2</v>
          </cell>
          <cell r="K19">
            <v>2.2401478192127722E-2</v>
          </cell>
        </row>
        <row r="20">
          <cell r="C20" t="str">
            <v>DLQ 180+</v>
          </cell>
          <cell r="G20">
            <v>16</v>
          </cell>
          <cell r="H20">
            <v>557958.56000000006</v>
          </cell>
          <cell r="J20">
            <v>8.9585666293393058E-3</v>
          </cell>
          <cell r="K20">
            <v>1.3411273825174657E-2</v>
          </cell>
        </row>
        <row r="21">
          <cell r="C21" t="str">
            <v>Bankruptcy</v>
          </cell>
          <cell r="G21">
            <v>72</v>
          </cell>
          <cell r="H21">
            <v>1955316.82</v>
          </cell>
          <cell r="J21">
            <v>4.0313549832026875E-2</v>
          </cell>
          <cell r="K21">
            <v>4.699863245756055E-2</v>
          </cell>
        </row>
        <row r="22">
          <cell r="C22" t="str">
            <v>Foreclosure</v>
          </cell>
          <cell r="G22">
            <v>1</v>
          </cell>
          <cell r="H22">
            <v>18382.04</v>
          </cell>
          <cell r="J22">
            <v>5.5991041433370661E-4</v>
          </cell>
          <cell r="K22">
            <v>4.418367054092934E-4</v>
          </cell>
        </row>
        <row r="23">
          <cell r="C23" t="str">
            <v>Total Active Portfolio</v>
          </cell>
          <cell r="G23">
            <v>1786</v>
          </cell>
          <cell r="H23">
            <v>41603696.060000002</v>
          </cell>
          <cell r="J23">
            <v>1</v>
          </cell>
          <cell r="K23">
            <v>0.99999999999999989</v>
          </cell>
        </row>
      </sheetData>
      <sheetData sheetId="29">
        <row r="8">
          <cell r="C8" t="str">
            <v>Current (0 - 29)</v>
          </cell>
          <cell r="G8">
            <v>96605</v>
          </cell>
          <cell r="H8">
            <v>15670092645.290001</v>
          </cell>
          <cell r="J8">
            <v>0.80832210721846154</v>
          </cell>
          <cell r="K8">
            <v>0.74661177206506923</v>
          </cell>
        </row>
        <row r="9">
          <cell r="C9" t="str">
            <v>DLQ 30-59</v>
          </cell>
          <cell r="G9">
            <v>2347</v>
          </cell>
          <cell r="H9">
            <v>431799711.53000003</v>
          </cell>
          <cell r="J9">
            <v>1.9638031009178918E-2</v>
          </cell>
          <cell r="K9">
            <v>2.0573378543457407E-2</v>
          </cell>
        </row>
        <row r="10">
          <cell r="C10" t="str">
            <v>DLQ 60-179</v>
          </cell>
          <cell r="G10">
            <v>2777</v>
          </cell>
          <cell r="H10">
            <v>577239667.8599999</v>
          </cell>
          <cell r="J10">
            <v>2.323596596186189E-2</v>
          </cell>
          <cell r="K10">
            <v>2.7502960006860293E-2</v>
          </cell>
        </row>
        <row r="11">
          <cell r="C11" t="str">
            <v>DLQ 180+</v>
          </cell>
          <cell r="G11">
            <v>10153</v>
          </cell>
          <cell r="H11">
            <v>2409544559.9299998</v>
          </cell>
          <cell r="J11">
            <v>8.4953101336256304E-2</v>
          </cell>
          <cell r="K11">
            <v>0.11480432020928817</v>
          </cell>
        </row>
        <row r="12">
          <cell r="C12" t="str">
            <v>Bankruptcy</v>
          </cell>
          <cell r="G12">
            <v>4511</v>
          </cell>
          <cell r="H12">
            <v>1040190350.4100001</v>
          </cell>
          <cell r="J12">
            <v>3.7744847840820661E-2</v>
          </cell>
          <cell r="K12">
            <v>4.9560546857266068E-2</v>
          </cell>
        </row>
        <row r="13">
          <cell r="C13" t="str">
            <v>Foreclosure</v>
          </cell>
          <cell r="G13">
            <v>3120</v>
          </cell>
          <cell r="H13">
            <v>859407334.95000005</v>
          </cell>
          <cell r="J13">
            <v>2.6105946633420633E-2</v>
          </cell>
          <cell r="K13">
            <v>4.0947022318058759E-2</v>
          </cell>
        </row>
        <row r="14">
          <cell r="C14" t="str">
            <v>Total Active Portfolio</v>
          </cell>
          <cell r="G14">
            <v>119513</v>
          </cell>
          <cell r="H14">
            <v>20988274269.970001</v>
          </cell>
          <cell r="J14">
            <v>0.99999999999999989</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28957</v>
          </cell>
          <cell r="H17">
            <v>1295439391.9000001</v>
          </cell>
          <cell r="J17">
            <v>0.89959302867439184</v>
          </cell>
          <cell r="K17">
            <v>0.87487263690793859</v>
          </cell>
        </row>
        <row r="18">
          <cell r="C18" t="str">
            <v>DLQ 30-59</v>
          </cell>
          <cell r="G18">
            <v>415</v>
          </cell>
          <cell r="H18">
            <v>21135437.23</v>
          </cell>
          <cell r="J18">
            <v>1.2892603063158222E-2</v>
          </cell>
          <cell r="K18">
            <v>1.427377908779826E-2</v>
          </cell>
        </row>
        <row r="19">
          <cell r="C19" t="str">
            <v>DLQ 60-179</v>
          </cell>
          <cell r="G19">
            <v>828</v>
          </cell>
          <cell r="H19">
            <v>45529368.120000005</v>
          </cell>
          <cell r="J19">
            <v>2.5723073099506041E-2</v>
          </cell>
          <cell r="K19">
            <v>3.0748175941658761E-2</v>
          </cell>
        </row>
        <row r="20">
          <cell r="C20" t="str">
            <v>DLQ 180+</v>
          </cell>
          <cell r="G20">
            <v>1048</v>
          </cell>
          <cell r="H20">
            <v>57267358.479999997</v>
          </cell>
          <cell r="J20">
            <v>3.2557706048650159E-2</v>
          </cell>
          <cell r="K20">
            <v>3.867540637981258E-2</v>
          </cell>
        </row>
        <row r="21">
          <cell r="C21" t="str">
            <v>Bankruptcy</v>
          </cell>
          <cell r="G21">
            <v>897</v>
          </cell>
          <cell r="H21">
            <v>55753002.719999984</v>
          </cell>
          <cell r="J21">
            <v>2.7866662524464878E-2</v>
          </cell>
          <cell r="K21">
            <v>3.7652688971918438E-2</v>
          </cell>
        </row>
        <row r="22">
          <cell r="C22" t="str">
            <v>Foreclosure</v>
          </cell>
          <cell r="G22">
            <v>44</v>
          </cell>
          <cell r="H22">
            <v>5593133.7599999998</v>
          </cell>
          <cell r="J22">
            <v>1.3669265898288234E-3</v>
          </cell>
          <cell r="K22">
            <v>3.7773127108734271E-3</v>
          </cell>
        </row>
        <row r="23">
          <cell r="C23" t="str">
            <v>Total Active Portfolio</v>
          </cell>
          <cell r="G23">
            <v>32189</v>
          </cell>
          <cell r="H23">
            <v>1480717692.21</v>
          </cell>
          <cell r="J23">
            <v>1</v>
          </cell>
          <cell r="K23">
            <v>1</v>
          </cell>
        </row>
      </sheetData>
      <sheetData sheetId="30">
        <row r="8">
          <cell r="C8" t="str">
            <v>Current (0 - 29)</v>
          </cell>
          <cell r="G8">
            <v>28263</v>
          </cell>
          <cell r="H8">
            <v>4624123120.2799997</v>
          </cell>
          <cell r="J8">
            <v>0.89701028310270403</v>
          </cell>
          <cell r="K8">
            <v>0.87955929779742303</v>
          </cell>
        </row>
        <row r="9">
          <cell r="C9" t="str">
            <v>DLQ 30-59</v>
          </cell>
          <cell r="G9">
            <v>937</v>
          </cell>
          <cell r="H9">
            <v>167932799.65000001</v>
          </cell>
          <cell r="J9">
            <v>2.9738479116414879E-2</v>
          </cell>
          <cell r="K9">
            <v>3.1942673561071923E-2</v>
          </cell>
        </row>
        <row r="10">
          <cell r="C10" t="str">
            <v>DLQ 60-179</v>
          </cell>
          <cell r="G10">
            <v>566</v>
          </cell>
          <cell r="H10">
            <v>107565301.49000001</v>
          </cell>
          <cell r="J10">
            <v>1.7963691760822648E-2</v>
          </cell>
          <cell r="K10">
            <v>2.046010856220102E-2</v>
          </cell>
        </row>
        <row r="11">
          <cell r="C11" t="str">
            <v>DLQ 180+</v>
          </cell>
          <cell r="G11">
            <v>548</v>
          </cell>
          <cell r="H11">
            <v>112025146.44</v>
          </cell>
          <cell r="J11">
            <v>1.7392408277262919E-2</v>
          </cell>
          <cell r="K11">
            <v>2.1308420337314362E-2</v>
          </cell>
        </row>
        <row r="12">
          <cell r="C12" t="str">
            <v>Bankruptcy</v>
          </cell>
          <cell r="G12">
            <v>634</v>
          </cell>
          <cell r="H12">
            <v>128886697.39</v>
          </cell>
          <cell r="J12">
            <v>2.0121873809826076E-2</v>
          </cell>
          <cell r="K12">
            <v>2.4515673588923165E-2</v>
          </cell>
        </row>
        <row r="13">
          <cell r="C13" t="str">
            <v>Foreclosure</v>
          </cell>
          <cell r="G13">
            <v>560</v>
          </cell>
          <cell r="H13">
            <v>116785152.92999999</v>
          </cell>
          <cell r="J13">
            <v>1.7773263932969404E-2</v>
          </cell>
          <cell r="K13">
            <v>2.2213826153066527E-2</v>
          </cell>
        </row>
        <row r="14">
          <cell r="C14" t="str">
            <v>Total Active Portfolio</v>
          </cell>
          <cell r="G14">
            <v>31508</v>
          </cell>
          <cell r="H14">
            <v>5257318218.1799994</v>
          </cell>
          <cell r="J14">
            <v>1</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8442</v>
          </cell>
          <cell r="H17">
            <v>356022389.73000002</v>
          </cell>
          <cell r="J17">
            <v>0.93374626700586216</v>
          </cell>
          <cell r="K17">
            <v>0.91687026489633527</v>
          </cell>
        </row>
        <row r="18">
          <cell r="C18" t="str">
            <v>DLQ 30-59</v>
          </cell>
          <cell r="G18">
            <v>153</v>
          </cell>
          <cell r="H18">
            <v>8192421.1200000001</v>
          </cell>
          <cell r="J18">
            <v>1.6922906758101978E-2</v>
          </cell>
          <cell r="K18">
            <v>2.1098075680389686E-2</v>
          </cell>
        </row>
        <row r="19">
          <cell r="C19" t="str">
            <v>DLQ 60-179</v>
          </cell>
          <cell r="G19">
            <v>134</v>
          </cell>
          <cell r="H19">
            <v>6555925.9899999993</v>
          </cell>
          <cell r="J19">
            <v>1.4821369317553368E-2</v>
          </cell>
          <cell r="K19">
            <v>1.6883583090520335E-2</v>
          </cell>
        </row>
        <row r="20">
          <cell r="C20" t="str">
            <v>DLQ 180+</v>
          </cell>
          <cell r="G20">
            <v>86</v>
          </cell>
          <cell r="H20">
            <v>5057001.7699999996</v>
          </cell>
          <cell r="J20">
            <v>9.5122220993252952E-3</v>
          </cell>
          <cell r="K20">
            <v>1.3023379108143867E-2</v>
          </cell>
        </row>
        <row r="21">
          <cell r="C21" t="str">
            <v>Bankruptcy</v>
          </cell>
          <cell r="G21">
            <v>216</v>
          </cell>
          <cell r="H21">
            <v>11432825.08</v>
          </cell>
          <cell r="J21">
            <v>2.3891162482026326E-2</v>
          </cell>
          <cell r="K21">
            <v>2.9443140830448088E-2</v>
          </cell>
        </row>
        <row r="22">
          <cell r="C22" t="str">
            <v>Foreclosure</v>
          </cell>
          <cell r="G22">
            <v>10</v>
          </cell>
          <cell r="H22">
            <v>1041253.22</v>
          </cell>
          <cell r="J22">
            <v>1.1060723371308485E-3</v>
          </cell>
          <cell r="K22">
            <v>2.681556394162688E-3</v>
          </cell>
        </row>
        <row r="23">
          <cell r="C23" t="str">
            <v>Total Active Portfolio</v>
          </cell>
          <cell r="G23">
            <v>9041</v>
          </cell>
          <cell r="H23">
            <v>388301816.91000003</v>
          </cell>
          <cell r="J23">
            <v>1</v>
          </cell>
          <cell r="K23">
            <v>0.99999999999999989</v>
          </cell>
        </row>
      </sheetData>
      <sheetData sheetId="31">
        <row r="8">
          <cell r="C8" t="str">
            <v>Current (0 - 29)</v>
          </cell>
          <cell r="G8">
            <v>200185</v>
          </cell>
          <cell r="H8">
            <v>39429040008.959999</v>
          </cell>
          <cell r="J8">
            <v>0.78366242836115374</v>
          </cell>
          <cell r="K8">
            <v>0.74029875496281861</v>
          </cell>
        </row>
        <row r="9">
          <cell r="C9" t="str">
            <v>DLQ 30-59</v>
          </cell>
          <cell r="G9">
            <v>7418</v>
          </cell>
          <cell r="H9">
            <v>1629962549.8</v>
          </cell>
          <cell r="J9">
            <v>2.9039178228054241E-2</v>
          </cell>
          <cell r="K9">
            <v>3.0603312836902843E-2</v>
          </cell>
        </row>
        <row r="10">
          <cell r="C10" t="str">
            <v>DLQ 60-179</v>
          </cell>
          <cell r="G10">
            <v>7024</v>
          </cell>
          <cell r="H10">
            <v>1629496340.5</v>
          </cell>
          <cell r="J10">
            <v>2.7496789953336882E-2</v>
          </cell>
          <cell r="K10">
            <v>3.0594559538210719E-2</v>
          </cell>
        </row>
        <row r="11">
          <cell r="C11" t="str">
            <v>DLQ 180+</v>
          </cell>
          <cell r="G11">
            <v>11290</v>
          </cell>
          <cell r="H11">
            <v>2891234442.7999997</v>
          </cell>
          <cell r="J11">
            <v>4.4196861983652247E-2</v>
          </cell>
          <cell r="K11">
            <v>5.428428533446595E-2</v>
          </cell>
        </row>
        <row r="12">
          <cell r="C12" t="str">
            <v>Bankruptcy</v>
          </cell>
          <cell r="G12">
            <v>4775</v>
          </cell>
          <cell r="H12">
            <v>1098623519.2299998</v>
          </cell>
          <cell r="J12">
            <v>1.8692649776079671E-2</v>
          </cell>
          <cell r="K12">
            <v>2.0627172847069563E-2</v>
          </cell>
        </row>
        <row r="13">
          <cell r="C13" t="str">
            <v>Foreclosure</v>
          </cell>
          <cell r="G13">
            <v>24756</v>
          </cell>
          <cell r="H13">
            <v>6582626957.249999</v>
          </cell>
          <cell r="J13">
            <v>9.6912091697723218E-2</v>
          </cell>
          <cell r="K13">
            <v>0.12359191448053207</v>
          </cell>
        </row>
        <row r="14">
          <cell r="C14" t="str">
            <v>Total Active Portfolio</v>
          </cell>
          <cell r="G14">
            <v>255448</v>
          </cell>
          <cell r="H14">
            <v>53260983818.540009</v>
          </cell>
          <cell r="J14">
            <v>1</v>
          </cell>
          <cell r="K14">
            <v>0.99999999999999989</v>
          </cell>
        </row>
        <row r="16">
          <cell r="C16" t="str">
            <v>2nd Lien Portfolio</v>
          </cell>
          <cell r="G16" t="str">
            <v>Number of Loans</v>
          </cell>
          <cell r="H16" t="str">
            <v>Aggregate UPB</v>
          </cell>
          <cell r="J16" t="str">
            <v>% by Number of Loans</v>
          </cell>
          <cell r="K16" t="str">
            <v>% by UPB</v>
          </cell>
        </row>
        <row r="17">
          <cell r="C17" t="str">
            <v>Current (0 - 29)</v>
          </cell>
          <cell r="G17">
            <v>85034</v>
          </cell>
          <cell r="H17">
            <v>5093780510.71</v>
          </cell>
          <cell r="J17">
            <v>0.93632249468711803</v>
          </cell>
          <cell r="K17">
            <v>0.91566547505242724</v>
          </cell>
        </row>
        <row r="18">
          <cell r="C18" t="str">
            <v>DLQ 30-59</v>
          </cell>
          <cell r="G18">
            <v>1105</v>
          </cell>
          <cell r="H18">
            <v>74375477.309999987</v>
          </cell>
          <cell r="J18">
            <v>1.2167325500732242E-2</v>
          </cell>
          <cell r="K18">
            <v>1.3369845171012203E-2</v>
          </cell>
        </row>
        <row r="19">
          <cell r="C19" t="str">
            <v>DLQ 60-179</v>
          </cell>
          <cell r="G19">
            <v>1318</v>
          </cell>
          <cell r="H19">
            <v>92031986.129999995</v>
          </cell>
          <cell r="J19">
            <v>1.4512701366484249E-2</v>
          </cell>
          <cell r="K19">
            <v>1.6543805160540524E-2</v>
          </cell>
        </row>
        <row r="20">
          <cell r="C20" t="str">
            <v>DLQ 180+</v>
          </cell>
          <cell r="G20">
            <v>1424</v>
          </cell>
          <cell r="H20">
            <v>131511418.21000001</v>
          </cell>
          <cell r="J20">
            <v>1.5679883722210599E-2</v>
          </cell>
          <cell r="K20">
            <v>2.3640685926079135E-2</v>
          </cell>
        </row>
        <row r="21">
          <cell r="C21" t="str">
            <v>Bankruptcy</v>
          </cell>
          <cell r="G21">
            <v>1445</v>
          </cell>
          <cell r="H21">
            <v>109520532.06</v>
          </cell>
          <cell r="J21">
            <v>1.5911117962496009E-2</v>
          </cell>
          <cell r="K21">
            <v>1.9687571893971599E-2</v>
          </cell>
        </row>
        <row r="22">
          <cell r="C22" t="str">
            <v>Foreclosure</v>
          </cell>
          <cell r="G22">
            <v>491</v>
          </cell>
          <cell r="H22">
            <v>61707421.310000002</v>
          </cell>
          <cell r="J22">
            <v>5.406476760958851E-3</v>
          </cell>
          <cell r="K22">
            <v>1.1092616795969025E-2</v>
          </cell>
        </row>
        <row r="23">
          <cell r="C23" t="str">
            <v>Total Active Portfolio</v>
          </cell>
          <cell r="G23">
            <v>90817</v>
          </cell>
          <cell r="H23">
            <v>5562927345.7300014</v>
          </cell>
          <cell r="J23">
            <v>1</v>
          </cell>
          <cell r="K23">
            <v>0.99999999999999989</v>
          </cell>
        </row>
      </sheetData>
      <sheetData sheetId="32">
        <row r="8">
          <cell r="C8" t="str">
            <v>Current (0 - 29)</v>
          </cell>
          <cell r="G8">
            <v>49277</v>
          </cell>
          <cell r="H8">
            <v>6219915177.5899992</v>
          </cell>
          <cell r="J8">
            <v>0.87441885225538563</v>
          </cell>
          <cell r="K8">
            <v>0.85367721865082657</v>
          </cell>
        </row>
        <row r="9">
          <cell r="C9" t="str">
            <v>DLQ 30-59</v>
          </cell>
          <cell r="G9">
            <v>1653</v>
          </cell>
          <cell r="H9">
            <v>207906407.67000002</v>
          </cell>
          <cell r="J9">
            <v>2.933243425488874E-2</v>
          </cell>
          <cell r="K9">
            <v>2.8534949235140494E-2</v>
          </cell>
        </row>
        <row r="10">
          <cell r="C10" t="str">
            <v>DLQ 60-179</v>
          </cell>
          <cell r="G10">
            <v>1107</v>
          </cell>
          <cell r="H10">
            <v>148954583.62</v>
          </cell>
          <cell r="J10">
            <v>1.9643681016431842E-2</v>
          </cell>
          <cell r="K10">
            <v>2.0443869573681762E-2</v>
          </cell>
        </row>
        <row r="11">
          <cell r="C11" t="str">
            <v>DLQ 180+</v>
          </cell>
          <cell r="G11">
            <v>1242</v>
          </cell>
          <cell r="H11">
            <v>199280442.16999999</v>
          </cell>
          <cell r="J11">
            <v>2.2039251872094261E-2</v>
          </cell>
          <cell r="K11">
            <v>2.7351043984671912E-2</v>
          </cell>
        </row>
        <row r="12">
          <cell r="C12" t="str">
            <v>Bankruptcy</v>
          </cell>
          <cell r="G12">
            <v>403</v>
          </cell>
          <cell r="H12">
            <v>61043945.079999998</v>
          </cell>
          <cell r="J12">
            <v>7.1512226283848533E-3</v>
          </cell>
          <cell r="K12">
            <v>8.3782212077624704E-3</v>
          </cell>
        </row>
        <row r="13">
          <cell r="C13" t="str">
            <v>Foreclosure</v>
          </cell>
          <cell r="G13">
            <v>2672</v>
          </cell>
          <cell r="H13">
            <v>448926342.20999998</v>
          </cell>
          <cell r="J13">
            <v>4.7414557972814707E-2</v>
          </cell>
          <cell r="K13">
            <v>6.1614697347916796E-2</v>
          </cell>
        </row>
        <row r="14">
          <cell r="C14" t="str">
            <v>Total Active Portfolio</v>
          </cell>
          <cell r="G14">
            <v>56354</v>
          </cell>
          <cell r="H14">
            <v>7286026898.3399992</v>
          </cell>
          <cell r="J14">
            <v>1</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10830</v>
          </cell>
          <cell r="H17">
            <v>338155107.41000003</v>
          </cell>
          <cell r="J17">
            <v>0.94043070510593951</v>
          </cell>
          <cell r="K17">
            <v>0.92679113081221254</v>
          </cell>
        </row>
        <row r="18">
          <cell r="C18" t="str">
            <v>DLQ 30-59</v>
          </cell>
          <cell r="G18">
            <v>137</v>
          </cell>
          <cell r="H18">
            <v>4889420.29</v>
          </cell>
          <cell r="J18">
            <v>1.1896491837443558E-2</v>
          </cell>
          <cell r="K18">
            <v>1.3400570508287612E-2</v>
          </cell>
        </row>
        <row r="19">
          <cell r="C19" t="str">
            <v>DLQ 60-179</v>
          </cell>
          <cell r="G19">
            <v>159</v>
          </cell>
          <cell r="H19">
            <v>6009214.3700000001</v>
          </cell>
          <cell r="J19">
            <v>1.3806877387981939E-2</v>
          </cell>
          <cell r="K19">
            <v>1.6469621363762968E-2</v>
          </cell>
        </row>
        <row r="20">
          <cell r="C20" t="str">
            <v>DLQ 180+</v>
          </cell>
          <cell r="G20">
            <v>182</v>
          </cell>
          <cell r="H20">
            <v>7044599.6900000004</v>
          </cell>
          <cell r="J20">
            <v>1.5804098645362974E-2</v>
          </cell>
          <cell r="K20">
            <v>1.930733077734785E-2</v>
          </cell>
        </row>
        <row r="21">
          <cell r="C21" t="str">
            <v>Bankruptcy</v>
          </cell>
          <cell r="G21">
            <v>180</v>
          </cell>
          <cell r="H21">
            <v>6694467.8400000008</v>
          </cell>
          <cell r="J21">
            <v>1.5630427231677665E-2</v>
          </cell>
          <cell r="K21">
            <v>1.8347714654201649E-2</v>
          </cell>
        </row>
        <row r="22">
          <cell r="C22" t="str">
            <v>Foreclosure</v>
          </cell>
          <cell r="G22">
            <v>28</v>
          </cell>
          <cell r="H22">
            <v>2073767.31</v>
          </cell>
          <cell r="J22">
            <v>2.4313997915943034E-3</v>
          </cell>
          <cell r="K22">
            <v>5.683631884187427E-3</v>
          </cell>
        </row>
        <row r="23">
          <cell r="C23" t="str">
            <v>Total Active Portfolio</v>
          </cell>
          <cell r="G23">
            <v>11516</v>
          </cell>
          <cell r="H23">
            <v>364866576.91000003</v>
          </cell>
          <cell r="J23">
            <v>1</v>
          </cell>
          <cell r="K23">
            <v>0.99999999999999989</v>
          </cell>
        </row>
      </sheetData>
      <sheetData sheetId="33">
        <row r="8">
          <cell r="C8" t="str">
            <v>Current (0 - 29)</v>
          </cell>
          <cell r="G8">
            <v>237549</v>
          </cell>
          <cell r="H8">
            <v>47284008478.199997</v>
          </cell>
          <cell r="J8">
            <v>0.82142597798686678</v>
          </cell>
          <cell r="K8">
            <v>0.77557509067596353</v>
          </cell>
        </row>
        <row r="9">
          <cell r="C9" t="str">
            <v>DLQ 30-59</v>
          </cell>
          <cell r="G9">
            <v>9264</v>
          </cell>
          <cell r="H9">
            <v>1908508073.51</v>
          </cell>
          <cell r="J9">
            <v>3.2034191935433678E-2</v>
          </cell>
          <cell r="K9">
            <v>3.1304269028941567E-2</v>
          </cell>
        </row>
        <row r="10">
          <cell r="C10" t="str">
            <v>DLQ 60-179</v>
          </cell>
          <cell r="G10">
            <v>7131</v>
          </cell>
          <cell r="H10">
            <v>1780309592.3500001</v>
          </cell>
          <cell r="J10">
            <v>2.4658443727501894E-2</v>
          </cell>
          <cell r="K10">
            <v>2.9201495769013146E-2</v>
          </cell>
        </row>
        <row r="11">
          <cell r="C11" t="str">
            <v>DLQ 180+</v>
          </cell>
          <cell r="G11">
            <v>11073</v>
          </cell>
          <cell r="H11">
            <v>3227687671.3900003</v>
          </cell>
          <cell r="J11">
            <v>3.8289573326970756E-2</v>
          </cell>
          <cell r="K11">
            <v>5.294208843495421E-2</v>
          </cell>
        </row>
        <row r="12">
          <cell r="C12" t="str">
            <v>Bankruptcy</v>
          </cell>
          <cell r="G12">
            <v>4076</v>
          </cell>
          <cell r="H12">
            <v>805955325.20999992</v>
          </cell>
          <cell r="J12">
            <v>1.4094491184027166E-2</v>
          </cell>
          <cell r="K12">
            <v>1.3219667590549353E-2</v>
          </cell>
        </row>
        <row r="13">
          <cell r="C13" t="str">
            <v>Foreclosure</v>
          </cell>
          <cell r="G13">
            <v>20098</v>
          </cell>
          <cell r="H13">
            <v>5959914445.7300005</v>
          </cell>
          <cell r="J13">
            <v>6.9497321839199697E-2</v>
          </cell>
          <cell r="K13">
            <v>9.7757388500578191E-2</v>
          </cell>
        </row>
        <row r="14">
          <cell r="C14" t="str">
            <v>Total Active Portfolio</v>
          </cell>
          <cell r="G14">
            <v>289191</v>
          </cell>
          <cell r="H14">
            <v>60966383586.389999</v>
          </cell>
          <cell r="J14">
            <v>1</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75077</v>
          </cell>
          <cell r="H17">
            <v>5067763354.5500002</v>
          </cell>
          <cell r="J17">
            <v>0.9123354923381658</v>
          </cell>
          <cell r="K17">
            <v>0.89051442581013984</v>
          </cell>
        </row>
        <row r="18">
          <cell r="C18" t="str">
            <v>DLQ 30-59</v>
          </cell>
          <cell r="G18">
            <v>1315</v>
          </cell>
          <cell r="H18">
            <v>93313461.920000002</v>
          </cell>
          <cell r="J18">
            <v>1.5979876292668699E-2</v>
          </cell>
          <cell r="K18">
            <v>1.6397171325578577E-2</v>
          </cell>
        </row>
        <row r="19">
          <cell r="C19" t="str">
            <v>DLQ 60-179</v>
          </cell>
          <cell r="G19">
            <v>1506</v>
          </cell>
          <cell r="H19">
            <v>122102318.52000001</v>
          </cell>
          <cell r="J19">
            <v>1.83009077541894E-2</v>
          </cell>
          <cell r="K19">
            <v>2.1455989252004013E-2</v>
          </cell>
        </row>
        <row r="20">
          <cell r="C20" t="str">
            <v>DLQ 180+</v>
          </cell>
          <cell r="G20">
            <v>2327</v>
          </cell>
          <cell r="H20">
            <v>239158649.91999999</v>
          </cell>
          <cell r="J20">
            <v>2.8277697439574194E-2</v>
          </cell>
          <cell r="K20">
            <v>4.2025290628423279E-2</v>
          </cell>
        </row>
        <row r="21">
          <cell r="C21" t="str">
            <v>Bankruptcy</v>
          </cell>
          <cell r="G21">
            <v>1602</v>
          </cell>
          <cell r="H21">
            <v>108783035.37</v>
          </cell>
          <cell r="J21">
            <v>1.946749948354012E-2</v>
          </cell>
          <cell r="K21">
            <v>1.9115506290052816E-2</v>
          </cell>
        </row>
        <row r="22">
          <cell r="C22" t="str">
            <v>Foreclosure</v>
          </cell>
          <cell r="G22">
            <v>464</v>
          </cell>
          <cell r="H22">
            <v>59705973.390000001</v>
          </cell>
          <cell r="J22">
            <v>5.6385266918618079E-3</v>
          </cell>
          <cell r="K22">
            <v>1.0491616693801315E-2</v>
          </cell>
        </row>
        <row r="23">
          <cell r="C23" t="str">
            <v>Total Active Portfolio</v>
          </cell>
          <cell r="G23">
            <v>82291</v>
          </cell>
          <cell r="H23">
            <v>5690826793.670001</v>
          </cell>
          <cell r="J23">
            <v>1</v>
          </cell>
          <cell r="K23">
            <v>0.99999999999999978</v>
          </cell>
        </row>
      </sheetData>
      <sheetData sheetId="34">
        <row r="8">
          <cell r="C8" t="str">
            <v>Current (0 - 29)</v>
          </cell>
          <cell r="G8">
            <v>222203</v>
          </cell>
          <cell r="H8">
            <v>30497253064.670002</v>
          </cell>
          <cell r="J8">
            <v>0.86488243284796262</v>
          </cell>
          <cell r="K8">
            <v>0.86779758656269834</v>
          </cell>
        </row>
        <row r="9">
          <cell r="C9" t="str">
            <v>DLQ 30-59</v>
          </cell>
          <cell r="G9">
            <v>8873</v>
          </cell>
          <cell r="H9">
            <v>1047586312.9100001</v>
          </cell>
          <cell r="J9">
            <v>3.4536445622516218E-2</v>
          </cell>
          <cell r="K9">
            <v>2.9809008441896885E-2</v>
          </cell>
        </row>
        <row r="10">
          <cell r="C10" t="str">
            <v>DLQ 60-179</v>
          </cell>
          <cell r="G10">
            <v>5860</v>
          </cell>
          <cell r="H10">
            <v>741147741.37</v>
          </cell>
          <cell r="J10">
            <v>2.2808922726016572E-2</v>
          </cell>
          <cell r="K10">
            <v>2.1089316466746524E-2</v>
          </cell>
        </row>
        <row r="11">
          <cell r="C11" t="str">
            <v>DLQ 180+</v>
          </cell>
          <cell r="G11">
            <v>6549</v>
          </cell>
          <cell r="H11">
            <v>946318407.81999993</v>
          </cell>
          <cell r="J11">
            <v>2.5490722684758112E-2</v>
          </cell>
          <cell r="K11">
            <v>2.6927436011520575E-2</v>
          </cell>
        </row>
        <row r="12">
          <cell r="C12" t="str">
            <v>Bankruptcy</v>
          </cell>
          <cell r="G12">
            <v>4981</v>
          </cell>
          <cell r="H12">
            <v>646192087.77999997</v>
          </cell>
          <cell r="J12">
            <v>1.9387584317114088E-2</v>
          </cell>
          <cell r="K12">
            <v>1.838735879071747E-2</v>
          </cell>
        </row>
        <row r="13">
          <cell r="C13" t="str">
            <v>Foreclosure</v>
          </cell>
          <cell r="G13">
            <v>8451</v>
          </cell>
          <cell r="H13">
            <v>1264781805.5599999</v>
          </cell>
          <cell r="J13">
            <v>3.2893891801632436E-2</v>
          </cell>
          <cell r="K13">
            <v>3.5989293726420284E-2</v>
          </cell>
        </row>
        <row r="14">
          <cell r="C14" t="str">
            <v>Total Active Portfolio</v>
          </cell>
          <cell r="G14">
            <v>256917</v>
          </cell>
          <cell r="H14">
            <v>35143279420.110001</v>
          </cell>
          <cell r="J14">
            <v>1</v>
          </cell>
          <cell r="K14">
            <v>1.0000000000000002</v>
          </cell>
        </row>
        <row r="16">
          <cell r="C16" t="str">
            <v>2nd Lien Portfolio</v>
          </cell>
          <cell r="G16" t="str">
            <v>Number of Loans</v>
          </cell>
          <cell r="H16" t="str">
            <v>Aggregate UPB</v>
          </cell>
          <cell r="J16" t="str">
            <v>% by Number of Loans</v>
          </cell>
          <cell r="K16" t="str">
            <v>% by UPB</v>
          </cell>
        </row>
        <row r="17">
          <cell r="C17" t="str">
            <v>Current (0 - 29)</v>
          </cell>
          <cell r="G17">
            <v>61036</v>
          </cell>
          <cell r="H17">
            <v>1902150244.7400002</v>
          </cell>
          <cell r="J17">
            <v>0.94575204921207989</v>
          </cell>
          <cell r="K17">
            <v>0.93227897385799252</v>
          </cell>
        </row>
        <row r="18">
          <cell r="C18" t="str">
            <v>DLQ 30-59</v>
          </cell>
          <cell r="G18">
            <v>853</v>
          </cell>
          <cell r="H18">
            <v>28311851.689999998</v>
          </cell>
          <cell r="J18">
            <v>1.3217224227962255E-2</v>
          </cell>
          <cell r="K18">
            <v>1.3876161525390266E-2</v>
          </cell>
        </row>
        <row r="19">
          <cell r="C19" t="str">
            <v>DLQ 60-179</v>
          </cell>
          <cell r="G19">
            <v>750</v>
          </cell>
          <cell r="H19">
            <v>29355186.030000001</v>
          </cell>
          <cell r="J19">
            <v>1.1621240528688969E-2</v>
          </cell>
          <cell r="K19">
            <v>1.4387518959207993E-2</v>
          </cell>
        </row>
        <row r="20">
          <cell r="C20" t="str">
            <v>DLQ 180+</v>
          </cell>
          <cell r="G20">
            <v>546</v>
          </cell>
          <cell r="H20">
            <v>26749772.030000001</v>
          </cell>
          <cell r="J20">
            <v>8.4602631048855698E-3</v>
          </cell>
          <cell r="K20">
            <v>1.3110557427324766E-2</v>
          </cell>
        </row>
        <row r="21">
          <cell r="C21" t="str">
            <v>Bankruptcy</v>
          </cell>
          <cell r="G21">
            <v>1255</v>
          </cell>
          <cell r="H21">
            <v>46180701.060000002</v>
          </cell>
          <cell r="J21">
            <v>1.9446209151339541E-2</v>
          </cell>
          <cell r="K21">
            <v>2.2634014697479561E-2</v>
          </cell>
        </row>
        <row r="22">
          <cell r="C22" t="str">
            <v>Foreclosure</v>
          </cell>
          <cell r="G22">
            <v>97</v>
          </cell>
          <cell r="H22">
            <v>7575257.2800000003</v>
          </cell>
          <cell r="J22">
            <v>1.5030137750437734E-3</v>
          </cell>
          <cell r="K22">
            <v>3.7127735326049432E-3</v>
          </cell>
        </row>
        <row r="23">
          <cell r="C23" t="str">
            <v>Total Active Portfolio</v>
          </cell>
          <cell r="G23">
            <v>64537</v>
          </cell>
          <cell r="H23">
            <v>2040323012.8300002</v>
          </cell>
          <cell r="J23">
            <v>1</v>
          </cell>
          <cell r="K23">
            <v>1.0000000000000002</v>
          </cell>
        </row>
      </sheetData>
      <sheetData sheetId="35">
        <row r="8">
          <cell r="C8" t="str">
            <v>Current (0 - 29)</v>
          </cell>
          <cell r="G8">
            <v>4632</v>
          </cell>
          <cell r="H8">
            <v>472316033.75999999</v>
          </cell>
          <cell r="J8">
            <v>0.93746205221615053</v>
          </cell>
          <cell r="K8">
            <v>0.93629719262512912</v>
          </cell>
        </row>
        <row r="9">
          <cell r="C9" t="str">
            <v>DLQ 30-59</v>
          </cell>
          <cell r="G9">
            <v>109</v>
          </cell>
          <cell r="H9">
            <v>9867017.0700000003</v>
          </cell>
          <cell r="J9">
            <v>2.2060311677798018E-2</v>
          </cell>
          <cell r="K9">
            <v>1.9559912689560751E-2</v>
          </cell>
        </row>
        <row r="10">
          <cell r="C10" t="str">
            <v>DLQ 60-179</v>
          </cell>
          <cell r="G10">
            <v>29</v>
          </cell>
          <cell r="H10">
            <v>2810351.09</v>
          </cell>
          <cell r="J10">
            <v>5.8692572353774538E-3</v>
          </cell>
          <cell r="K10">
            <v>5.57110842693737E-3</v>
          </cell>
        </row>
        <row r="11">
          <cell r="C11" t="str">
            <v>DLQ 180+</v>
          </cell>
          <cell r="G11">
            <v>40</v>
          </cell>
          <cell r="H11">
            <v>4663704.47</v>
          </cell>
          <cell r="J11">
            <v>8.0955272212102809E-3</v>
          </cell>
          <cell r="K11">
            <v>9.2451093979017702E-3</v>
          </cell>
        </row>
        <row r="12">
          <cell r="C12" t="str">
            <v>Bankruptcy</v>
          </cell>
          <cell r="G12">
            <v>27</v>
          </cell>
          <cell r="H12">
            <v>2947225.4000000004</v>
          </cell>
          <cell r="J12">
            <v>5.4644808743169399E-3</v>
          </cell>
          <cell r="K12">
            <v>5.8424416509553845E-3</v>
          </cell>
        </row>
        <row r="13">
          <cell r="C13" t="str">
            <v>Foreclosure</v>
          </cell>
          <cell r="G13">
            <v>104</v>
          </cell>
          <cell r="H13">
            <v>11846645.4</v>
          </cell>
          <cell r="J13">
            <v>2.1048370775146732E-2</v>
          </cell>
          <cell r="K13">
            <v>2.3484235209515706E-2</v>
          </cell>
        </row>
        <row r="14">
          <cell r="C14" t="str">
            <v>Total Active Portfolio</v>
          </cell>
          <cell r="G14">
            <v>4941</v>
          </cell>
          <cell r="H14">
            <v>504450977.18999994</v>
          </cell>
          <cell r="J14">
            <v>1</v>
          </cell>
          <cell r="K14">
            <v>1.0000000000000002</v>
          </cell>
        </row>
        <row r="16">
          <cell r="C16" t="str">
            <v>2nd Lien Portfolio</v>
          </cell>
          <cell r="G16" t="str">
            <v>Number of Loans</v>
          </cell>
          <cell r="H16" t="str">
            <v>Aggregate UPB</v>
          </cell>
          <cell r="J16" t="str">
            <v>% by Number of Loans</v>
          </cell>
          <cell r="K16" t="str">
            <v>% by UPB</v>
          </cell>
        </row>
        <row r="17">
          <cell r="C17" t="str">
            <v>Current (0 - 29)</v>
          </cell>
          <cell r="G17">
            <v>442</v>
          </cell>
          <cell r="H17">
            <v>10934409.84</v>
          </cell>
          <cell r="J17">
            <v>0.93446088794926008</v>
          </cell>
          <cell r="K17">
            <v>0.92190179741828715</v>
          </cell>
        </row>
        <row r="18">
          <cell r="C18" t="str">
            <v>DLQ 30-59</v>
          </cell>
          <cell r="G18">
            <v>8</v>
          </cell>
          <cell r="H18">
            <v>172320.33</v>
          </cell>
          <cell r="J18">
            <v>1.6913319238900635E-2</v>
          </cell>
          <cell r="K18">
            <v>1.4528669062464224E-2</v>
          </cell>
        </row>
        <row r="19">
          <cell r="C19" t="str">
            <v>DLQ 60-179</v>
          </cell>
          <cell r="G19">
            <v>3</v>
          </cell>
          <cell r="H19">
            <v>123277.32</v>
          </cell>
          <cell r="J19">
            <v>6.3424947145877377E-3</v>
          </cell>
          <cell r="K19">
            <v>1.0393755543455042E-2</v>
          </cell>
        </row>
        <row r="20">
          <cell r="C20" t="str">
            <v>DLQ 180+</v>
          </cell>
          <cell r="G20">
            <v>8</v>
          </cell>
          <cell r="H20">
            <v>282044.19</v>
          </cell>
          <cell r="J20">
            <v>1.6913319238900635E-2</v>
          </cell>
          <cell r="K20">
            <v>2.3779705490935294E-2</v>
          </cell>
        </row>
        <row r="21">
          <cell r="C21" t="str">
            <v>Bankruptcy</v>
          </cell>
          <cell r="G21">
            <v>10</v>
          </cell>
          <cell r="H21">
            <v>207289.96999999997</v>
          </cell>
          <cell r="J21">
            <v>2.1141649048625793E-2</v>
          </cell>
          <cell r="K21">
            <v>1.7477028822415423E-2</v>
          </cell>
        </row>
        <row r="22">
          <cell r="C22" t="str">
            <v>Foreclosure</v>
          </cell>
          <cell r="G22">
            <v>2</v>
          </cell>
          <cell r="H22">
            <v>141368.32000000001</v>
          </cell>
          <cell r="J22">
            <v>4.2283298097251587E-3</v>
          </cell>
          <cell r="K22">
            <v>1.1919043662442747E-2</v>
          </cell>
        </row>
        <row r="23">
          <cell r="C23" t="str">
            <v>Total Active Portfolio</v>
          </cell>
          <cell r="G23">
            <v>473</v>
          </cell>
          <cell r="H23">
            <v>11860709.970000001</v>
          </cell>
          <cell r="J23">
            <v>1</v>
          </cell>
          <cell r="K23">
            <v>0.99999999999999989</v>
          </cell>
        </row>
      </sheetData>
      <sheetData sheetId="36">
        <row r="8">
          <cell r="C8" t="str">
            <v>Current (0 - 29)</v>
          </cell>
          <cell r="G8">
            <v>150915</v>
          </cell>
          <cell r="H8">
            <v>16270195190.52</v>
          </cell>
          <cell r="J8">
            <v>0.81409775754273728</v>
          </cell>
          <cell r="K8">
            <v>0.80556277033046042</v>
          </cell>
        </row>
        <row r="9">
          <cell r="C9" t="str">
            <v>DLQ 30-59</v>
          </cell>
          <cell r="G9">
            <v>7206</v>
          </cell>
          <cell r="H9">
            <v>741045761.3499999</v>
          </cell>
          <cell r="J9">
            <v>3.8872136241281281E-2</v>
          </cell>
          <cell r="K9">
            <v>3.6690332811899859E-2</v>
          </cell>
        </row>
        <row r="10">
          <cell r="C10" t="str">
            <v>DLQ 60-179</v>
          </cell>
          <cell r="G10">
            <v>4508</v>
          </cell>
          <cell r="H10">
            <v>489796099.39999998</v>
          </cell>
          <cell r="J10">
            <v>2.4318011403787955E-2</v>
          </cell>
          <cell r="K10">
            <v>2.4250569714099862E-2</v>
          </cell>
        </row>
        <row r="11">
          <cell r="C11" t="str">
            <v>DLQ 180+</v>
          </cell>
          <cell r="G11">
            <v>5510</v>
          </cell>
          <cell r="H11">
            <v>662460366.34000003</v>
          </cell>
          <cell r="J11">
            <v>2.9723212696289185E-2</v>
          </cell>
          <cell r="K11">
            <v>3.279944719126178E-2</v>
          </cell>
        </row>
        <row r="12">
          <cell r="C12" t="str">
            <v>Bankruptcy</v>
          </cell>
          <cell r="G12">
            <v>6285</v>
          </cell>
          <cell r="H12">
            <v>748162025.76999998</v>
          </cell>
          <cell r="J12">
            <v>3.3903882358652909E-2</v>
          </cell>
          <cell r="K12">
            <v>3.7042670175616271E-2</v>
          </cell>
        </row>
        <row r="13">
          <cell r="C13" t="str">
            <v>Foreclosure</v>
          </cell>
          <cell r="G13">
            <v>10953</v>
          </cell>
          <cell r="H13">
            <v>1285643348.8600001</v>
          </cell>
          <cell r="J13">
            <v>5.9084999757251441E-2</v>
          </cell>
          <cell r="K13">
            <v>6.3654209776661697E-2</v>
          </cell>
        </row>
        <row r="14">
          <cell r="C14" t="str">
            <v>Total Active Portfolio</v>
          </cell>
          <cell r="G14">
            <v>185377</v>
          </cell>
          <cell r="H14">
            <v>20197302792.240002</v>
          </cell>
          <cell r="J14">
            <v>1</v>
          </cell>
          <cell r="K14">
            <v>0.99999999999999989</v>
          </cell>
        </row>
        <row r="16">
          <cell r="C16" t="str">
            <v>2nd Lien Portfolio</v>
          </cell>
          <cell r="G16" t="str">
            <v>Number of Loans</v>
          </cell>
          <cell r="H16" t="str">
            <v>Aggregate UPB</v>
          </cell>
          <cell r="J16" t="str">
            <v>% by Number of Loans</v>
          </cell>
          <cell r="K16" t="str">
            <v>% by UPB</v>
          </cell>
        </row>
        <row r="17">
          <cell r="C17" t="str">
            <v>Current (0 - 29)</v>
          </cell>
          <cell r="G17">
            <v>25150</v>
          </cell>
          <cell r="H17">
            <v>598421876.42999995</v>
          </cell>
          <cell r="J17">
            <v>0.9082373334296342</v>
          </cell>
          <cell r="K17">
            <v>0.89441453455646014</v>
          </cell>
        </row>
        <row r="18">
          <cell r="C18" t="str">
            <v>DLQ 30-59</v>
          </cell>
          <cell r="G18">
            <v>616</v>
          </cell>
          <cell r="H18">
            <v>15491405.809999999</v>
          </cell>
          <cell r="J18">
            <v>2.224549492614929E-2</v>
          </cell>
          <cell r="K18">
            <v>2.3153796782690243E-2</v>
          </cell>
        </row>
        <row r="19">
          <cell r="C19" t="str">
            <v>DLQ 60-179</v>
          </cell>
          <cell r="G19">
            <v>470</v>
          </cell>
          <cell r="H19">
            <v>13476010.550000001</v>
          </cell>
          <cell r="J19">
            <v>1.69730237261204E-2</v>
          </cell>
          <cell r="K19">
            <v>2.0141542578057985E-2</v>
          </cell>
        </row>
        <row r="20">
          <cell r="C20" t="str">
            <v>DLQ 180+</v>
          </cell>
          <cell r="G20">
            <v>624</v>
          </cell>
          <cell r="H20">
            <v>16367620.59</v>
          </cell>
          <cell r="J20">
            <v>2.2534397457657722E-2</v>
          </cell>
          <cell r="K20">
            <v>2.4463406717575145E-2</v>
          </cell>
        </row>
        <row r="21">
          <cell r="C21" t="str">
            <v>Bankruptcy</v>
          </cell>
          <cell r="G21">
            <v>788</v>
          </cell>
          <cell r="H21">
            <v>23341525.700000003</v>
          </cell>
          <cell r="J21">
            <v>2.8456899353580586E-2</v>
          </cell>
          <cell r="K21">
            <v>3.4886759102706749E-2</v>
          </cell>
        </row>
        <row r="22">
          <cell r="C22" t="str">
            <v>Foreclosure</v>
          </cell>
          <cell r="G22">
            <v>43</v>
          </cell>
          <cell r="H22">
            <v>1967025.8800000001</v>
          </cell>
          <cell r="J22">
            <v>1.5528511068578239E-3</v>
          </cell>
          <cell r="K22">
            <v>2.9399602625097363E-3</v>
          </cell>
        </row>
        <row r="23">
          <cell r="C23" t="str">
            <v>Total Active Portfolio</v>
          </cell>
          <cell r="G23">
            <v>27691</v>
          </cell>
          <cell r="H23">
            <v>669065464.95999992</v>
          </cell>
          <cell r="J23">
            <v>1</v>
          </cell>
          <cell r="K23">
            <v>1</v>
          </cell>
        </row>
      </sheetData>
      <sheetData sheetId="37">
        <row r="8">
          <cell r="C8" t="str">
            <v>Current (0 - 29)</v>
          </cell>
          <cell r="G8">
            <v>108634</v>
          </cell>
          <cell r="H8">
            <v>17544314654.220001</v>
          </cell>
          <cell r="J8">
            <v>0.90263560223344852</v>
          </cell>
          <cell r="K8">
            <v>0.88034711012868505</v>
          </cell>
        </row>
        <row r="9">
          <cell r="C9" t="str">
            <v>DLQ 30-59</v>
          </cell>
          <cell r="G9">
            <v>2289</v>
          </cell>
          <cell r="H9">
            <v>399987705.94999999</v>
          </cell>
          <cell r="J9">
            <v>1.9019210316405213E-2</v>
          </cell>
          <cell r="K9">
            <v>2.0070776656720871E-2</v>
          </cell>
        </row>
        <row r="10">
          <cell r="C10" t="str">
            <v>DLQ 60-179</v>
          </cell>
          <cell r="G10">
            <v>1578</v>
          </cell>
          <cell r="H10">
            <v>298747482.73000002</v>
          </cell>
          <cell r="J10">
            <v>1.311153948417974E-2</v>
          </cell>
          <cell r="K10">
            <v>1.4990695747486151E-2</v>
          </cell>
        </row>
        <row r="11">
          <cell r="C11" t="str">
            <v>DLQ 180+</v>
          </cell>
          <cell r="G11">
            <v>4086</v>
          </cell>
          <cell r="H11">
            <v>898222764.16000009</v>
          </cell>
          <cell r="J11">
            <v>3.3950412124434989E-2</v>
          </cell>
          <cell r="K11">
            <v>4.507145649544389E-2</v>
          </cell>
        </row>
        <row r="12">
          <cell r="C12" t="str">
            <v>Bankruptcy</v>
          </cell>
          <cell r="G12">
            <v>2097</v>
          </cell>
          <cell r="H12">
            <v>425041281.86000001</v>
          </cell>
          <cell r="J12">
            <v>1.7423889922892847E-2</v>
          </cell>
          <cell r="K12">
            <v>2.1327927111751785E-2</v>
          </cell>
        </row>
        <row r="13">
          <cell r="C13" t="str">
            <v>Foreclosure</v>
          </cell>
          <cell r="G13">
            <v>1668</v>
          </cell>
          <cell r="H13">
            <v>362546503.04000002</v>
          </cell>
          <cell r="J13">
            <v>1.385934591863866E-2</v>
          </cell>
          <cell r="K13">
            <v>1.8192033859912228E-2</v>
          </cell>
        </row>
        <row r="14">
          <cell r="C14" t="str">
            <v>Total Active Portfolio</v>
          </cell>
          <cell r="G14">
            <v>120352</v>
          </cell>
          <cell r="H14">
            <v>19928860391.960003</v>
          </cell>
          <cell r="J14">
            <v>1</v>
          </cell>
          <cell r="K14">
            <v>0.99999999999999989</v>
          </cell>
        </row>
        <row r="16">
          <cell r="C16" t="str">
            <v>2nd Lien Portfolio</v>
          </cell>
          <cell r="G16" t="str">
            <v>Number of Loans</v>
          </cell>
          <cell r="H16" t="str">
            <v>Aggregate UPB</v>
          </cell>
          <cell r="J16" t="str">
            <v>% by Number of Loans</v>
          </cell>
          <cell r="K16" t="str">
            <v>% by UPB</v>
          </cell>
        </row>
        <row r="17">
          <cell r="C17" t="str">
            <v>Current (0 - 29)</v>
          </cell>
          <cell r="G17">
            <v>25078</v>
          </cell>
          <cell r="H17">
            <v>1146106804.3299999</v>
          </cell>
          <cell r="J17">
            <v>0.93424728979622251</v>
          </cell>
          <cell r="K17">
            <v>0.92318436092708611</v>
          </cell>
        </row>
        <row r="18">
          <cell r="C18" t="str">
            <v>DLQ 30-59</v>
          </cell>
          <cell r="G18">
            <v>366</v>
          </cell>
          <cell r="H18">
            <v>16853237.02</v>
          </cell>
          <cell r="J18">
            <v>1.3634839622992959E-2</v>
          </cell>
          <cell r="K18">
            <v>1.35752137489113E-2</v>
          </cell>
        </row>
        <row r="19">
          <cell r="C19" t="str">
            <v>DLQ 60-179</v>
          </cell>
          <cell r="G19">
            <v>395</v>
          </cell>
          <cell r="H19">
            <v>21321038.84</v>
          </cell>
          <cell r="J19">
            <v>1.4715195767984204E-2</v>
          </cell>
          <cell r="K19">
            <v>1.7174009910283682E-2</v>
          </cell>
        </row>
        <row r="20">
          <cell r="C20" t="str">
            <v>DLQ 180+</v>
          </cell>
          <cell r="G20">
            <v>393</v>
          </cell>
          <cell r="H20">
            <v>22368241.899999999</v>
          </cell>
          <cell r="J20">
            <v>1.4640688447639981E-2</v>
          </cell>
          <cell r="K20">
            <v>1.801752770814908E-2</v>
          </cell>
        </row>
        <row r="21">
          <cell r="C21" t="str">
            <v>Bankruptcy</v>
          </cell>
          <cell r="G21">
            <v>565</v>
          </cell>
          <cell r="H21">
            <v>30914403.440000001</v>
          </cell>
          <cell r="J21">
            <v>2.1048317997243229E-2</v>
          </cell>
          <cell r="K21">
            <v>2.4901426006176161E-2</v>
          </cell>
        </row>
        <row r="22">
          <cell r="C22" t="str">
            <v>Foreclosure</v>
          </cell>
          <cell r="G22">
            <v>46</v>
          </cell>
          <cell r="H22">
            <v>3907483.08</v>
          </cell>
          <cell r="J22">
            <v>1.7136683679171479E-3</v>
          </cell>
          <cell r="K22">
            <v>3.1474616993937155E-3</v>
          </cell>
        </row>
        <row r="23">
          <cell r="C23" t="str">
            <v>Total Active Portfolio</v>
          </cell>
          <cell r="G23">
            <v>26843</v>
          </cell>
          <cell r="H23">
            <v>1241471208.6099999</v>
          </cell>
          <cell r="J23">
            <v>1</v>
          </cell>
          <cell r="K23">
            <v>1.0000000000000002</v>
          </cell>
        </row>
      </sheetData>
      <sheetData sheetId="38">
        <row r="8">
          <cell r="C8" t="str">
            <v>Current (0 - 29)</v>
          </cell>
          <cell r="G8">
            <v>184364</v>
          </cell>
          <cell r="H8">
            <v>24252619296.470001</v>
          </cell>
          <cell r="J8">
            <v>0.83744719509425392</v>
          </cell>
          <cell r="K8">
            <v>0.83075350329509279</v>
          </cell>
        </row>
        <row r="9">
          <cell r="C9" t="str">
            <v>DLQ 30-59</v>
          </cell>
          <cell r="G9">
            <v>8934</v>
          </cell>
          <cell r="H9">
            <v>1104563423.7</v>
          </cell>
          <cell r="J9">
            <v>4.0581421757892346E-2</v>
          </cell>
          <cell r="K9">
            <v>3.783591053127848E-2</v>
          </cell>
        </row>
        <row r="10">
          <cell r="C10" t="str">
            <v>DLQ 60-179</v>
          </cell>
          <cell r="G10">
            <v>6351</v>
          </cell>
          <cell r="H10">
            <v>812511181.31000006</v>
          </cell>
          <cell r="J10">
            <v>2.8848512377924143E-2</v>
          </cell>
          <cell r="K10">
            <v>2.7831901457256759E-2</v>
          </cell>
        </row>
        <row r="11">
          <cell r="C11" t="str">
            <v>DLQ 180+</v>
          </cell>
          <cell r="G11">
            <v>6914</v>
          </cell>
          <cell r="H11">
            <v>1052040701.49</v>
          </cell>
          <cell r="J11">
            <v>3.1405859641153756E-2</v>
          </cell>
          <cell r="K11">
            <v>3.6036787931563924E-2</v>
          </cell>
        </row>
        <row r="12">
          <cell r="C12" t="str">
            <v>Bankruptcy</v>
          </cell>
          <cell r="G12">
            <v>4106</v>
          </cell>
          <cell r="H12">
            <v>552571578.66999996</v>
          </cell>
          <cell r="J12">
            <v>1.8650919827390415E-2</v>
          </cell>
          <cell r="K12">
            <v>1.8927884414868864E-2</v>
          </cell>
        </row>
        <row r="13">
          <cell r="C13" t="str">
            <v>Foreclosure</v>
          </cell>
          <cell r="G13">
            <v>9481</v>
          </cell>
          <cell r="H13">
            <v>1419214158.96</v>
          </cell>
          <cell r="J13">
            <v>4.3066091301385417E-2</v>
          </cell>
          <cell r="K13">
            <v>4.8614012369939195E-2</v>
          </cell>
        </row>
        <row r="14">
          <cell r="C14" t="str">
            <v>Total Active Portfolio</v>
          </cell>
          <cell r="G14">
            <v>220150</v>
          </cell>
          <cell r="H14">
            <v>29193520340.600002</v>
          </cell>
          <cell r="J14">
            <v>1</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33363</v>
          </cell>
          <cell r="H17">
            <v>1177587934.79</v>
          </cell>
          <cell r="J17">
            <v>0.91654075437487981</v>
          </cell>
          <cell r="K17">
            <v>0.90125956412575792</v>
          </cell>
        </row>
        <row r="18">
          <cell r="C18" t="str">
            <v>DLQ 30-59</v>
          </cell>
          <cell r="G18">
            <v>885</v>
          </cell>
          <cell r="H18">
            <v>31053436.150000002</v>
          </cell>
          <cell r="J18">
            <v>2.4312518886843767E-2</v>
          </cell>
          <cell r="K18">
            <v>2.376655322487406E-2</v>
          </cell>
        </row>
        <row r="19">
          <cell r="C19" t="str">
            <v>DLQ 60-179</v>
          </cell>
          <cell r="G19">
            <v>753</v>
          </cell>
          <cell r="H19">
            <v>29871467.109999996</v>
          </cell>
          <cell r="J19">
            <v>2.0686244883382325E-2</v>
          </cell>
          <cell r="K19">
            <v>2.286194060926458E-2</v>
          </cell>
        </row>
        <row r="20">
          <cell r="C20" t="str">
            <v>DLQ 180+</v>
          </cell>
          <cell r="G20">
            <v>550</v>
          </cell>
          <cell r="H20">
            <v>27307729.159999996</v>
          </cell>
          <cell r="J20">
            <v>1.5109475014422681E-2</v>
          </cell>
          <cell r="K20">
            <v>2.0899799796602711E-2</v>
          </cell>
        </row>
        <row r="21">
          <cell r="C21" t="str">
            <v>Bankruptcy</v>
          </cell>
          <cell r="G21">
            <v>718</v>
          </cell>
          <cell r="H21">
            <v>30499076.309999999</v>
          </cell>
          <cell r="J21">
            <v>1.9724732837009974E-2</v>
          </cell>
          <cell r="K21">
            <v>2.3342277386945807E-2</v>
          </cell>
        </row>
        <row r="22">
          <cell r="C22" t="str">
            <v>Foreclosure</v>
          </cell>
          <cell r="G22">
            <v>132</v>
          </cell>
          <cell r="H22">
            <v>10282784.529999999</v>
          </cell>
          <cell r="J22">
            <v>3.6262740034614434E-3</v>
          </cell>
          <cell r="K22">
            <v>7.8698648565549024E-3</v>
          </cell>
        </row>
        <row r="23">
          <cell r="C23" t="str">
            <v>Total Active Portfolio</v>
          </cell>
          <cell r="G23">
            <v>36401</v>
          </cell>
          <cell r="H23">
            <v>1306602428.05</v>
          </cell>
          <cell r="J23">
            <v>1</v>
          </cell>
          <cell r="K23">
            <v>1</v>
          </cell>
        </row>
      </sheetData>
      <sheetData sheetId="39">
        <row r="8">
          <cell r="C8" t="str">
            <v>Current (0 - 29)</v>
          </cell>
          <cell r="G8">
            <v>24288</v>
          </cell>
          <cell r="H8">
            <v>6041519512.3299999</v>
          </cell>
          <cell r="J8">
            <v>0.85705211898796707</v>
          </cell>
          <cell r="K8">
            <v>0.86662558760590536</v>
          </cell>
        </row>
        <row r="9">
          <cell r="C9" t="str">
            <v>DLQ 30-59</v>
          </cell>
          <cell r="G9">
            <v>777</v>
          </cell>
          <cell r="H9">
            <v>159088068.16999999</v>
          </cell>
          <cell r="J9">
            <v>2.7418045802604187E-2</v>
          </cell>
          <cell r="K9">
            <v>2.2820383229341431E-2</v>
          </cell>
        </row>
        <row r="10">
          <cell r="C10" t="str">
            <v>DLQ 60-179</v>
          </cell>
          <cell r="G10">
            <v>626</v>
          </cell>
          <cell r="H10">
            <v>150907785.12</v>
          </cell>
          <cell r="J10">
            <v>2.20896997071174E-2</v>
          </cell>
          <cell r="K10">
            <v>2.1646962769385856E-2</v>
          </cell>
        </row>
        <row r="11">
          <cell r="C11" t="str">
            <v>DLQ 180+</v>
          </cell>
          <cell r="G11">
            <v>1015</v>
          </cell>
          <cell r="H11">
            <v>225239947.62</v>
          </cell>
          <cell r="J11">
            <v>3.5816366138536997E-2</v>
          </cell>
          <cell r="K11">
            <v>3.2309537618827391E-2</v>
          </cell>
        </row>
        <row r="12">
          <cell r="C12" t="str">
            <v>Bankruptcy</v>
          </cell>
          <cell r="G12">
            <v>439</v>
          </cell>
          <cell r="H12">
            <v>93265968.390000001</v>
          </cell>
          <cell r="J12">
            <v>1.549101944317019E-2</v>
          </cell>
          <cell r="K12">
            <v>1.3378534074856535E-2</v>
          </cell>
        </row>
        <row r="13">
          <cell r="C13" t="str">
            <v>Foreclosure</v>
          </cell>
          <cell r="G13">
            <v>1194</v>
          </cell>
          <cell r="H13">
            <v>301293203.81</v>
          </cell>
          <cell r="J13">
            <v>4.2132749920604118E-2</v>
          </cell>
          <cell r="K13">
            <v>4.3218994701683382E-2</v>
          </cell>
        </row>
        <row r="14">
          <cell r="C14" t="str">
            <v>Total Active Portfolio</v>
          </cell>
          <cell r="G14">
            <v>28339</v>
          </cell>
          <cell r="H14">
            <v>6971314485.4400005</v>
          </cell>
          <cell r="J14">
            <v>1</v>
          </cell>
          <cell r="K14">
            <v>0.99999999999999989</v>
          </cell>
        </row>
        <row r="16">
          <cell r="C16" t="str">
            <v>2nd Lien Portfolio</v>
          </cell>
          <cell r="G16" t="str">
            <v>Number of Loans</v>
          </cell>
          <cell r="H16" t="str">
            <v>Aggregate UPB</v>
          </cell>
          <cell r="J16" t="str">
            <v>% by Number of Loans</v>
          </cell>
          <cell r="K16" t="str">
            <v>% by UPB</v>
          </cell>
        </row>
        <row r="17">
          <cell r="C17" t="str">
            <v>Current (0 - 29)</v>
          </cell>
          <cell r="G17">
            <v>8339</v>
          </cell>
          <cell r="H17">
            <v>423496941.87</v>
          </cell>
          <cell r="J17">
            <v>0.92676150255612355</v>
          </cell>
          <cell r="K17">
            <v>0.91664415497002349</v>
          </cell>
        </row>
        <row r="18">
          <cell r="C18" t="str">
            <v>DLQ 30-59</v>
          </cell>
          <cell r="G18">
            <v>140</v>
          </cell>
          <cell r="H18">
            <v>8015278.2599999998</v>
          </cell>
          <cell r="J18">
            <v>1.555901311402534E-2</v>
          </cell>
          <cell r="K18">
            <v>1.7348786357334882E-2</v>
          </cell>
        </row>
        <row r="19">
          <cell r="C19" t="str">
            <v>DLQ 60-179</v>
          </cell>
          <cell r="G19">
            <v>140</v>
          </cell>
          <cell r="H19">
            <v>7177968.4799999986</v>
          </cell>
          <cell r="J19">
            <v>1.555901311402534E-2</v>
          </cell>
          <cell r="K19">
            <v>1.5536458947490587E-2</v>
          </cell>
        </row>
        <row r="20">
          <cell r="C20" t="str">
            <v>DLQ 180+</v>
          </cell>
          <cell r="G20">
            <v>151</v>
          </cell>
          <cell r="H20">
            <v>7699625.4800000004</v>
          </cell>
          <cell r="J20">
            <v>1.6781507001555902E-2</v>
          </cell>
          <cell r="K20">
            <v>1.6665567077145001E-2</v>
          </cell>
        </row>
        <row r="21">
          <cell r="C21" t="str">
            <v>Bankruptcy</v>
          </cell>
          <cell r="G21">
            <v>192</v>
          </cell>
          <cell r="H21">
            <v>11736236.43</v>
          </cell>
          <cell r="J21">
            <v>2.133807512780618E-2</v>
          </cell>
          <cell r="K21">
            <v>2.5402668735700344E-2</v>
          </cell>
        </row>
        <row r="22">
          <cell r="C22" t="str">
            <v>Foreclosure</v>
          </cell>
          <cell r="G22">
            <v>36</v>
          </cell>
          <cell r="H22">
            <v>3881959.4299999997</v>
          </cell>
          <cell r="J22">
            <v>4.0008890864636588E-3</v>
          </cell>
          <cell r="K22">
            <v>8.4023639123055847E-3</v>
          </cell>
        </row>
        <row r="23">
          <cell r="C23" t="str">
            <v>Total Active Portfolio</v>
          </cell>
          <cell r="G23">
            <v>8998</v>
          </cell>
          <cell r="H23">
            <v>462008009.95000005</v>
          </cell>
          <cell r="J23">
            <v>0.99999999999999989</v>
          </cell>
          <cell r="K23">
            <v>0.99999999999999967</v>
          </cell>
        </row>
      </sheetData>
      <sheetData sheetId="40">
        <row r="8">
          <cell r="C8" t="str">
            <v>Current (0 - 29)</v>
          </cell>
          <cell r="G8">
            <v>114181</v>
          </cell>
          <cell r="H8">
            <v>14587693967.740002</v>
          </cell>
          <cell r="J8">
            <v>0.86976492633952374</v>
          </cell>
          <cell r="K8">
            <v>0.85828342314681538</v>
          </cell>
        </row>
        <row r="9">
          <cell r="C9" t="str">
            <v>DLQ 30-59</v>
          </cell>
          <cell r="G9">
            <v>3982</v>
          </cell>
          <cell r="H9">
            <v>466408141.37</v>
          </cell>
          <cell r="J9">
            <v>3.0332576669358156E-2</v>
          </cell>
          <cell r="K9">
            <v>2.7441648902414253E-2</v>
          </cell>
        </row>
        <row r="10">
          <cell r="C10" t="str">
            <v>DLQ 60-179</v>
          </cell>
          <cell r="G10">
            <v>2561</v>
          </cell>
          <cell r="H10">
            <v>324820968.26999998</v>
          </cell>
          <cell r="J10">
            <v>1.9508219198951841E-2</v>
          </cell>
          <cell r="K10">
            <v>1.911120792451269E-2</v>
          </cell>
        </row>
        <row r="11">
          <cell r="C11" t="str">
            <v>DLQ 180+</v>
          </cell>
          <cell r="G11">
            <v>2896</v>
          </cell>
          <cell r="H11">
            <v>437226969.96999997</v>
          </cell>
          <cell r="J11">
            <v>2.2060055759533206E-2</v>
          </cell>
          <cell r="K11">
            <v>2.572474177946436E-2</v>
          </cell>
        </row>
        <row r="12">
          <cell r="C12" t="str">
            <v>Bankruptcy</v>
          </cell>
          <cell r="G12">
            <v>1594</v>
          </cell>
          <cell r="H12">
            <v>206375117.09</v>
          </cell>
          <cell r="J12">
            <v>1.2142171574825942E-2</v>
          </cell>
          <cell r="K12">
            <v>1.2142312715089927E-2</v>
          </cell>
        </row>
        <row r="13">
          <cell r="C13" t="str">
            <v>Foreclosure</v>
          </cell>
          <cell r="G13">
            <v>6064</v>
          </cell>
          <cell r="H13">
            <v>973834749.23000002</v>
          </cell>
          <cell r="J13">
            <v>4.6192050457807096E-2</v>
          </cell>
          <cell r="K13">
            <v>5.7296665531703317E-2</v>
          </cell>
        </row>
        <row r="14">
          <cell r="C14" t="str">
            <v>Total Active Portfolio</v>
          </cell>
          <cell r="G14">
            <v>131278</v>
          </cell>
          <cell r="H14">
            <v>16996359913.670002</v>
          </cell>
          <cell r="J14">
            <v>0.99999999999999989</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31064</v>
          </cell>
          <cell r="H17">
            <v>990015027.97000003</v>
          </cell>
          <cell r="J17">
            <v>0.95285420692616796</v>
          </cell>
          <cell r="K17">
            <v>0.93686980981786294</v>
          </cell>
        </row>
        <row r="18">
          <cell r="C18" t="str">
            <v>DLQ 30-59</v>
          </cell>
          <cell r="G18">
            <v>420</v>
          </cell>
          <cell r="H18">
            <v>14539618.899999999</v>
          </cell>
          <cell r="J18">
            <v>1.2883040397533818E-2</v>
          </cell>
          <cell r="K18">
            <v>1.3759114365766958E-2</v>
          </cell>
        </row>
        <row r="19">
          <cell r="C19" t="str">
            <v>DLQ 60-179</v>
          </cell>
          <cell r="G19">
            <v>388</v>
          </cell>
          <cell r="H19">
            <v>17603387.960000001</v>
          </cell>
          <cell r="J19">
            <v>1.1901475414864575E-2</v>
          </cell>
          <cell r="K19">
            <v>1.6658416553586911E-2</v>
          </cell>
        </row>
        <row r="20">
          <cell r="C20" t="str">
            <v>DLQ 180+</v>
          </cell>
          <cell r="G20">
            <v>285</v>
          </cell>
          <cell r="H20">
            <v>15583702.43</v>
          </cell>
          <cell r="J20">
            <v>8.7420631268979483E-3</v>
          </cell>
          <cell r="K20">
            <v>1.4747150214263901E-2</v>
          </cell>
        </row>
        <row r="21">
          <cell r="C21" t="str">
            <v>Bankruptcy</v>
          </cell>
          <cell r="G21">
            <v>403</v>
          </cell>
          <cell r="H21">
            <v>15473082.140000001</v>
          </cell>
          <cell r="J21">
            <v>1.2361584000490783E-2</v>
          </cell>
          <cell r="K21">
            <v>1.4642468156793723E-2</v>
          </cell>
        </row>
        <row r="22">
          <cell r="C22" t="str">
            <v>Foreclosure</v>
          </cell>
          <cell r="G22">
            <v>41</v>
          </cell>
          <cell r="H22">
            <v>3511544.92</v>
          </cell>
          <cell r="J22">
            <v>1.2576301340449679E-3</v>
          </cell>
          <cell r="K22">
            <v>3.32304089172571E-3</v>
          </cell>
        </row>
        <row r="23">
          <cell r="C23" t="str">
            <v>Total Active Portfolio</v>
          </cell>
          <cell r="G23">
            <v>32601</v>
          </cell>
          <cell r="H23">
            <v>1056726364.3199999</v>
          </cell>
          <cell r="J23">
            <v>1</v>
          </cell>
          <cell r="K23">
            <v>1</v>
          </cell>
        </row>
      </sheetData>
      <sheetData sheetId="41">
        <row r="8">
          <cell r="C8" t="str">
            <v>Current (0 - 29)</v>
          </cell>
          <cell r="G8">
            <v>7868</v>
          </cell>
          <cell r="H8">
            <v>944661618.5200001</v>
          </cell>
          <cell r="J8">
            <v>0.92947430596574132</v>
          </cell>
          <cell r="K8">
            <v>0.92337931177690147</v>
          </cell>
        </row>
        <row r="9">
          <cell r="C9" t="str">
            <v>DLQ 30-59</v>
          </cell>
          <cell r="G9">
            <v>195</v>
          </cell>
          <cell r="H9">
            <v>23902662.52</v>
          </cell>
          <cell r="J9">
            <v>2.3036030714707618E-2</v>
          </cell>
          <cell r="K9">
            <v>2.3364158799986063E-2</v>
          </cell>
        </row>
        <row r="10">
          <cell r="C10" t="str">
            <v>DLQ 60-179</v>
          </cell>
          <cell r="G10">
            <v>94</v>
          </cell>
          <cell r="H10">
            <v>12825389.029999999</v>
          </cell>
          <cell r="J10">
            <v>1.1104548139397518E-2</v>
          </cell>
          <cell r="K10">
            <v>1.2536445499232159E-2</v>
          </cell>
        </row>
        <row r="11">
          <cell r="C11" t="str">
            <v>DLQ 180+</v>
          </cell>
          <cell r="G11">
            <v>105</v>
          </cell>
          <cell r="H11">
            <v>14693008.379999999</v>
          </cell>
          <cell r="J11">
            <v>1.2404016538688719E-2</v>
          </cell>
          <cell r="K11">
            <v>1.4361989203194672E-2</v>
          </cell>
        </row>
        <row r="12">
          <cell r="C12" t="str">
            <v>Bankruptcy</v>
          </cell>
          <cell r="G12">
            <v>65</v>
          </cell>
          <cell r="H12">
            <v>8426062.6300000008</v>
          </cell>
          <cell r="J12">
            <v>7.6786769049025398E-3</v>
          </cell>
          <cell r="K12">
            <v>8.2362316407732228E-3</v>
          </cell>
        </row>
        <row r="13">
          <cell r="C13" t="str">
            <v>Foreclosure</v>
          </cell>
          <cell r="G13">
            <v>138</v>
          </cell>
          <cell r="H13">
            <v>18539540.890000001</v>
          </cell>
          <cell r="J13">
            <v>1.6302421736562316E-2</v>
          </cell>
          <cell r="K13">
            <v>1.8121863079912447E-2</v>
          </cell>
        </row>
        <row r="14">
          <cell r="C14" t="str">
            <v>Total Active Portfolio</v>
          </cell>
          <cell r="G14">
            <v>8465</v>
          </cell>
          <cell r="H14">
            <v>1023048281.97</v>
          </cell>
          <cell r="J14">
            <v>1</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517</v>
          </cell>
          <cell r="H17">
            <v>13327437.239999998</v>
          </cell>
          <cell r="J17">
            <v>0.92652329749103945</v>
          </cell>
          <cell r="K17">
            <v>0.92013279590264452</v>
          </cell>
        </row>
        <row r="18">
          <cell r="C18" t="str">
            <v>DLQ 30-59</v>
          </cell>
          <cell r="G18">
            <v>15</v>
          </cell>
          <cell r="H18">
            <v>427687.07</v>
          </cell>
          <cell r="J18">
            <v>2.6881720430107527E-2</v>
          </cell>
          <cell r="K18">
            <v>2.952772482840145E-2</v>
          </cell>
        </row>
        <row r="19">
          <cell r="C19" t="str">
            <v>DLQ 60-179</v>
          </cell>
          <cell r="G19">
            <v>7</v>
          </cell>
          <cell r="H19">
            <v>190264.95999999999</v>
          </cell>
          <cell r="J19">
            <v>1.2544802867383513E-2</v>
          </cell>
          <cell r="K19">
            <v>1.3135986045514091E-2</v>
          </cell>
        </row>
        <row r="20">
          <cell r="C20" t="str">
            <v>DLQ 180+</v>
          </cell>
          <cell r="G20">
            <v>7</v>
          </cell>
          <cell r="H20">
            <v>167850.8</v>
          </cell>
          <cell r="J20">
            <v>1.2544802867383513E-2</v>
          </cell>
          <cell r="K20">
            <v>1.1588501458851786E-2</v>
          </cell>
        </row>
        <row r="21">
          <cell r="C21" t="str">
            <v>Bankruptcy</v>
          </cell>
          <cell r="G21">
            <v>12</v>
          </cell>
          <cell r="H21">
            <v>371014.05000000005</v>
          </cell>
          <cell r="J21">
            <v>2.1505376344086023E-2</v>
          </cell>
          <cell r="K21">
            <v>2.5614991764588015E-2</v>
          </cell>
        </row>
        <row r="22">
          <cell r="C22" t="str">
            <v>Foreclosure</v>
          </cell>
          <cell r="G22">
            <v>0</v>
          </cell>
          <cell r="H22">
            <v>0</v>
          </cell>
          <cell r="J22">
            <v>0</v>
          </cell>
          <cell r="K22">
            <v>0</v>
          </cell>
        </row>
        <row r="23">
          <cell r="C23" t="str">
            <v>Total Active Portfolio</v>
          </cell>
          <cell r="G23">
            <v>558</v>
          </cell>
          <cell r="H23">
            <v>14484254.120000001</v>
          </cell>
          <cell r="J23">
            <v>0.99999999999999989</v>
          </cell>
          <cell r="K23">
            <v>1</v>
          </cell>
        </row>
      </sheetData>
      <sheetData sheetId="42">
        <row r="8">
          <cell r="C8" t="str">
            <v>Current (0 - 29)</v>
          </cell>
          <cell r="G8">
            <v>138993</v>
          </cell>
          <cell r="H8">
            <v>16609663796.859999</v>
          </cell>
          <cell r="J8">
            <v>0.86060579792701197</v>
          </cell>
          <cell r="K8">
            <v>0.86334204412195903</v>
          </cell>
        </row>
        <row r="9">
          <cell r="C9" t="str">
            <v>DLQ 30-59</v>
          </cell>
          <cell r="G9">
            <v>5845</v>
          </cell>
          <cell r="H9">
            <v>648116142.24000001</v>
          </cell>
          <cell r="J9">
            <v>3.6190605921761418E-2</v>
          </cell>
          <cell r="K9">
            <v>3.3687973574498258E-2</v>
          </cell>
        </row>
        <row r="10">
          <cell r="C10" t="str">
            <v>DLQ 60-179</v>
          </cell>
          <cell r="G10">
            <v>3574</v>
          </cell>
          <cell r="H10">
            <v>416001169.07999992</v>
          </cell>
          <cell r="J10">
            <v>2.2129208821963269E-2</v>
          </cell>
          <cell r="K10">
            <v>2.1623032474537396E-2</v>
          </cell>
        </row>
        <row r="11">
          <cell r="C11" t="str">
            <v>DLQ 180+</v>
          </cell>
          <cell r="G11">
            <v>3616</v>
          </cell>
          <cell r="H11">
            <v>469667372.39999998</v>
          </cell>
          <cell r="J11">
            <v>2.2389261080083711E-2</v>
          </cell>
          <cell r="K11">
            <v>2.4412510349659255E-2</v>
          </cell>
        </row>
        <row r="12">
          <cell r="C12" t="str">
            <v>Bankruptcy</v>
          </cell>
          <cell r="G12">
            <v>5947</v>
          </cell>
          <cell r="H12">
            <v>642773119.43000019</v>
          </cell>
          <cell r="J12">
            <v>3.682216140576821E-2</v>
          </cell>
          <cell r="K12">
            <v>3.3410252346001895E-2</v>
          </cell>
        </row>
        <row r="13">
          <cell r="C13" t="str">
            <v>Foreclosure</v>
          </cell>
          <cell r="G13">
            <v>3531</v>
          </cell>
          <cell r="H13">
            <v>452577100.86000007</v>
          </cell>
          <cell r="J13">
            <v>2.1862964843411391E-2</v>
          </cell>
          <cell r="K13">
            <v>2.3524187133343932E-2</v>
          </cell>
        </row>
        <row r="14">
          <cell r="C14" t="str">
            <v>Total Active Portfolio</v>
          </cell>
          <cell r="G14">
            <v>161506</v>
          </cell>
          <cell r="H14">
            <v>19238798700.870003</v>
          </cell>
          <cell r="J14">
            <v>1</v>
          </cell>
          <cell r="K14">
            <v>0.99999999999999978</v>
          </cell>
        </row>
        <row r="16">
          <cell r="C16" t="str">
            <v>2nd Lien Portfolio</v>
          </cell>
          <cell r="G16" t="str">
            <v>Number of Loans</v>
          </cell>
          <cell r="H16" t="str">
            <v>Aggregate UPB</v>
          </cell>
          <cell r="J16" t="str">
            <v>% by Number of Loans</v>
          </cell>
          <cell r="K16" t="str">
            <v>% by UPB</v>
          </cell>
        </row>
        <row r="17">
          <cell r="C17" t="str">
            <v>Current (0 - 29)</v>
          </cell>
          <cell r="G17">
            <v>25382</v>
          </cell>
          <cell r="H17">
            <v>727603567.90999997</v>
          </cell>
          <cell r="J17">
            <v>0.9219090512857766</v>
          </cell>
          <cell r="K17">
            <v>0.91331379202583929</v>
          </cell>
        </row>
        <row r="18">
          <cell r="C18" t="str">
            <v>DLQ 30-59</v>
          </cell>
          <cell r="G18">
            <v>543</v>
          </cell>
          <cell r="H18">
            <v>16826245.120000001</v>
          </cell>
          <cell r="J18">
            <v>1.9722504721778295E-2</v>
          </cell>
          <cell r="K18">
            <v>2.1120899365909041E-2</v>
          </cell>
        </row>
        <row r="19">
          <cell r="C19" t="str">
            <v>DLQ 60-179</v>
          </cell>
          <cell r="G19">
            <v>382</v>
          </cell>
          <cell r="H19">
            <v>12431948.579999998</v>
          </cell>
          <cell r="J19">
            <v>1.3874763911085282E-2</v>
          </cell>
          <cell r="K19">
            <v>1.5605022570854818E-2</v>
          </cell>
        </row>
        <row r="20">
          <cell r="C20" t="str">
            <v>DLQ 180+</v>
          </cell>
          <cell r="G20">
            <v>288</v>
          </cell>
          <cell r="H20">
            <v>9612581.8399999999</v>
          </cell>
          <cell r="J20">
            <v>1.0460554990556443E-2</v>
          </cell>
          <cell r="K20">
            <v>1.2066053492105834E-2</v>
          </cell>
        </row>
        <row r="21">
          <cell r="C21" t="str">
            <v>Bankruptcy</v>
          </cell>
          <cell r="G21">
            <v>890</v>
          </cell>
          <cell r="H21">
            <v>27809899.990000006</v>
          </cell>
          <cell r="J21">
            <v>3.2326020630539007E-2</v>
          </cell>
          <cell r="K21">
            <v>3.4907972329882769E-2</v>
          </cell>
        </row>
        <row r="22">
          <cell r="C22" t="str">
            <v>Foreclosure</v>
          </cell>
          <cell r="G22">
            <v>47</v>
          </cell>
          <cell r="H22">
            <v>2379043.88</v>
          </cell>
          <cell r="J22">
            <v>1.7071044602644195E-3</v>
          </cell>
          <cell r="K22">
            <v>2.9862602154081645E-3</v>
          </cell>
        </row>
        <row r="23">
          <cell r="C23" t="str">
            <v>Total Active Portfolio</v>
          </cell>
          <cell r="G23">
            <v>27532</v>
          </cell>
          <cell r="H23">
            <v>796663287.32000005</v>
          </cell>
          <cell r="J23">
            <v>1</v>
          </cell>
          <cell r="K23">
            <v>0.99999999999999989</v>
          </cell>
        </row>
      </sheetData>
      <sheetData sheetId="43">
        <row r="8">
          <cell r="C8" t="str">
            <v>Current (0 - 29)</v>
          </cell>
          <cell r="G8">
            <v>569448</v>
          </cell>
          <cell r="H8">
            <v>64457676053.25</v>
          </cell>
          <cell r="J8">
            <v>0.8965016711561441</v>
          </cell>
          <cell r="K8">
            <v>0.8976868685538576</v>
          </cell>
        </row>
        <row r="9">
          <cell r="C9" t="str">
            <v>DLQ 30-59</v>
          </cell>
          <cell r="G9">
            <v>23478</v>
          </cell>
          <cell r="H9">
            <v>2383077966.2200003</v>
          </cell>
          <cell r="J9">
            <v>3.6962226990706705E-2</v>
          </cell>
          <cell r="K9">
            <v>3.3188565396748658E-2</v>
          </cell>
        </row>
        <row r="10">
          <cell r="C10" t="str">
            <v>DLQ 60-179</v>
          </cell>
          <cell r="G10">
            <v>13334</v>
          </cell>
          <cell r="H10">
            <v>1442911842.1100001</v>
          </cell>
          <cell r="J10">
            <v>2.0992177131530929E-2</v>
          </cell>
          <cell r="K10">
            <v>2.0095093283737698E-2</v>
          </cell>
        </row>
        <row r="11">
          <cell r="C11" t="str">
            <v>DLQ 180+</v>
          </cell>
          <cell r="G11">
            <v>9639</v>
          </cell>
          <cell r="H11">
            <v>1205754769.7000003</v>
          </cell>
          <cell r="J11">
            <v>1.5175010902266884E-2</v>
          </cell>
          <cell r="K11">
            <v>1.6792262609059673E-2</v>
          </cell>
        </row>
        <row r="12">
          <cell r="C12" t="str">
            <v>Bankruptcy</v>
          </cell>
          <cell r="G12">
            <v>12094</v>
          </cell>
          <cell r="H12">
            <v>1394398645.2799997</v>
          </cell>
          <cell r="J12">
            <v>1.9040002267041778E-2</v>
          </cell>
          <cell r="K12">
            <v>1.9419461420902888E-2</v>
          </cell>
        </row>
        <row r="13">
          <cell r="C13" t="str">
            <v>Foreclosure</v>
          </cell>
          <cell r="G13">
            <v>7196</v>
          </cell>
          <cell r="H13">
            <v>920368031.08000004</v>
          </cell>
          <cell r="J13">
            <v>1.1328911552309627E-2</v>
          </cell>
          <cell r="K13">
            <v>1.2817748735693475E-2</v>
          </cell>
        </row>
        <row r="14">
          <cell r="C14" t="str">
            <v>Total Active Portfolio</v>
          </cell>
          <cell r="G14">
            <v>635189</v>
          </cell>
          <cell r="H14">
            <v>71804187307.639999</v>
          </cell>
          <cell r="J14">
            <v>1</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69331</v>
          </cell>
          <cell r="H17">
            <v>1871520887.9199998</v>
          </cell>
          <cell r="J17">
            <v>0.9400431168901604</v>
          </cell>
          <cell r="K17">
            <v>0.93882965644229721</v>
          </cell>
        </row>
        <row r="18">
          <cell r="C18" t="str">
            <v>DLQ 30-59</v>
          </cell>
          <cell r="G18">
            <v>1515</v>
          </cell>
          <cell r="H18">
            <v>36706461.420000002</v>
          </cell>
          <cell r="J18">
            <v>2.0541537293398235E-2</v>
          </cell>
          <cell r="K18">
            <v>1.8413427702883386E-2</v>
          </cell>
        </row>
        <row r="19">
          <cell r="C19" t="str">
            <v>DLQ 60-179</v>
          </cell>
          <cell r="G19">
            <v>1038</v>
          </cell>
          <cell r="H19">
            <v>27170428.310000006</v>
          </cell>
          <cell r="J19">
            <v>1.4074003769338197E-2</v>
          </cell>
          <cell r="K19">
            <v>1.3629772470248677E-2</v>
          </cell>
        </row>
        <row r="20">
          <cell r="C20" t="str">
            <v>DLQ 180+</v>
          </cell>
          <cell r="G20">
            <v>510</v>
          </cell>
          <cell r="H20">
            <v>17352637.190000001</v>
          </cell>
          <cell r="J20">
            <v>6.9149729502528713E-3</v>
          </cell>
          <cell r="K20">
            <v>8.7047761617886441E-3</v>
          </cell>
        </row>
        <row r="21">
          <cell r="C21" t="str">
            <v>Bankruptcy</v>
          </cell>
          <cell r="G21">
            <v>1297</v>
          </cell>
          <cell r="H21">
            <v>36710119.309999995</v>
          </cell>
          <cell r="J21">
            <v>1.7585725326427399E-2</v>
          </cell>
          <cell r="K21">
            <v>1.8415262646663155E-2</v>
          </cell>
        </row>
        <row r="22">
          <cell r="C22" t="str">
            <v>Foreclosure</v>
          </cell>
          <cell r="G22">
            <v>62</v>
          </cell>
          <cell r="H22">
            <v>4001085.94</v>
          </cell>
          <cell r="J22">
            <v>8.4064377042289808E-4</v>
          </cell>
          <cell r="K22">
            <v>2.0071045761188826E-3</v>
          </cell>
        </row>
        <row r="23">
          <cell r="C23" t="str">
            <v>Total Active Portfolio</v>
          </cell>
          <cell r="G23">
            <v>73753</v>
          </cell>
          <cell r="H23">
            <v>1993461620.0899999</v>
          </cell>
          <cell r="J23">
            <v>1</v>
          </cell>
          <cell r="K23">
            <v>0.99999999999999989</v>
          </cell>
        </row>
      </sheetData>
      <sheetData sheetId="44">
        <row r="8">
          <cell r="C8" t="str">
            <v>Current (0 - 29)</v>
          </cell>
          <cell r="G8">
            <v>74758</v>
          </cell>
          <cell r="H8">
            <v>12416996664.52</v>
          </cell>
          <cell r="J8">
            <v>0.87376984034222394</v>
          </cell>
          <cell r="K8">
            <v>0.85539936320665366</v>
          </cell>
        </row>
        <row r="9">
          <cell r="C9" t="str">
            <v>DLQ 30-59</v>
          </cell>
          <cell r="G9">
            <v>2275</v>
          </cell>
          <cell r="H9">
            <v>382179302.54000002</v>
          </cell>
          <cell r="J9">
            <v>2.6590149372355595E-2</v>
          </cell>
          <cell r="K9">
            <v>2.6328100172370989E-2</v>
          </cell>
        </row>
        <row r="10">
          <cell r="C10" t="str">
            <v>DLQ 60-179</v>
          </cell>
          <cell r="G10">
            <v>1620</v>
          </cell>
          <cell r="H10">
            <v>293696514.67999995</v>
          </cell>
          <cell r="J10">
            <v>1.8934523948666401E-2</v>
          </cell>
          <cell r="K10">
            <v>2.023257462500069E-2</v>
          </cell>
        </row>
        <row r="11">
          <cell r="C11" t="str">
            <v>DLQ 180+</v>
          </cell>
          <cell r="G11">
            <v>3424</v>
          </cell>
          <cell r="H11">
            <v>710562216.52999997</v>
          </cell>
          <cell r="J11">
            <v>4.0019635802613432E-2</v>
          </cell>
          <cell r="K11">
            <v>4.8950199791486085E-2</v>
          </cell>
        </row>
        <row r="12">
          <cell r="C12" t="str">
            <v>Bankruptcy</v>
          </cell>
          <cell r="G12">
            <v>2299</v>
          </cell>
          <cell r="H12">
            <v>451096687.81999999</v>
          </cell>
          <cell r="J12">
            <v>2.6870660838261763E-2</v>
          </cell>
          <cell r="K12">
            <v>3.1075777012039247E-2</v>
          </cell>
        </row>
        <row r="13">
          <cell r="C13" t="str">
            <v>Foreclosure</v>
          </cell>
          <cell r="G13">
            <v>1182</v>
          </cell>
          <cell r="H13">
            <v>261491419.88</v>
          </cell>
          <cell r="J13">
            <v>1.3815189695878818E-2</v>
          </cell>
          <cell r="K13">
            <v>1.8013985192449303E-2</v>
          </cell>
        </row>
        <row r="14">
          <cell r="C14" t="str">
            <v>Total Active Portfolio</v>
          </cell>
          <cell r="G14">
            <v>85558</v>
          </cell>
          <cell r="H14">
            <v>14516022805.970001</v>
          </cell>
          <cell r="J14">
            <v>0.99999999999999989</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9468</v>
          </cell>
          <cell r="H17">
            <v>366806014.17999995</v>
          </cell>
          <cell r="J17">
            <v>0.91655372700871252</v>
          </cell>
          <cell r="K17">
            <v>0.90408463605520062</v>
          </cell>
        </row>
        <row r="18">
          <cell r="C18" t="str">
            <v>DLQ 30-59</v>
          </cell>
          <cell r="G18">
            <v>213</v>
          </cell>
          <cell r="H18">
            <v>9053694.6799999997</v>
          </cell>
          <cell r="J18">
            <v>2.0619554695062922E-2</v>
          </cell>
          <cell r="K18">
            <v>2.2315081932397084E-2</v>
          </cell>
        </row>
        <row r="19">
          <cell r="C19" t="str">
            <v>DLQ 60-179</v>
          </cell>
          <cell r="G19">
            <v>193</v>
          </cell>
          <cell r="H19">
            <v>7286004.6600000001</v>
          </cell>
          <cell r="J19">
            <v>1.8683446272991289E-2</v>
          </cell>
          <cell r="K19">
            <v>1.795817030442725E-2</v>
          </cell>
        </row>
        <row r="20">
          <cell r="C20" t="str">
            <v>DLQ 180+</v>
          </cell>
          <cell r="G20">
            <v>184</v>
          </cell>
          <cell r="H20">
            <v>8864709.4800000004</v>
          </cell>
          <cell r="J20">
            <v>1.7812197483059053E-2</v>
          </cell>
          <cell r="K20">
            <v>2.1849280911811923E-2</v>
          </cell>
        </row>
        <row r="21">
          <cell r="C21" t="str">
            <v>Bankruptcy</v>
          </cell>
          <cell r="G21">
            <v>269</v>
          </cell>
          <cell r="H21">
            <v>13539636.060000002</v>
          </cell>
          <cell r="J21">
            <v>2.6040658276863506E-2</v>
          </cell>
          <cell r="K21">
            <v>3.3371799988039588E-2</v>
          </cell>
        </row>
        <row r="22">
          <cell r="C22" t="str">
            <v>Foreclosure</v>
          </cell>
          <cell r="G22">
            <v>3</v>
          </cell>
          <cell r="H22">
            <v>170820.99000000002</v>
          </cell>
          <cell r="J22">
            <v>2.9041626331074538E-4</v>
          </cell>
          <cell r="K22">
            <v>4.2103080812342828E-4</v>
          </cell>
        </row>
        <row r="23">
          <cell r="C23" t="str">
            <v>Total Active Portfolio</v>
          </cell>
          <cell r="G23">
            <v>10330</v>
          </cell>
          <cell r="H23">
            <v>405720880.05000001</v>
          </cell>
          <cell r="J23">
            <v>1</v>
          </cell>
          <cell r="K23">
            <v>0.99999999999999989</v>
          </cell>
        </row>
      </sheetData>
      <sheetData sheetId="45">
        <row r="8">
          <cell r="C8" t="str">
            <v>Current (0 - 29)</v>
          </cell>
          <cell r="G8">
            <v>8633</v>
          </cell>
          <cell r="H8">
            <v>1353863734.1900001</v>
          </cell>
          <cell r="J8">
            <v>0.87281366899201296</v>
          </cell>
          <cell r="K8">
            <v>0.8620437228248824</v>
          </cell>
        </row>
        <row r="9">
          <cell r="C9" t="str">
            <v>DLQ 30-59</v>
          </cell>
          <cell r="G9">
            <v>269</v>
          </cell>
          <cell r="H9">
            <v>40603493.539999999</v>
          </cell>
          <cell r="J9">
            <v>2.7196441209180064E-2</v>
          </cell>
          <cell r="K9">
            <v>2.5853404480074147E-2</v>
          </cell>
        </row>
        <row r="10">
          <cell r="C10" t="str">
            <v>DLQ 60-179</v>
          </cell>
          <cell r="G10">
            <v>139</v>
          </cell>
          <cell r="H10">
            <v>22608574.309999999</v>
          </cell>
          <cell r="J10">
            <v>1.4053179658275199E-2</v>
          </cell>
          <cell r="K10">
            <v>1.4395525246575698E-2</v>
          </cell>
        </row>
        <row r="11">
          <cell r="C11" t="str">
            <v>DLQ 180+</v>
          </cell>
          <cell r="G11">
            <v>180</v>
          </cell>
          <cell r="H11">
            <v>33030214.68</v>
          </cell>
          <cell r="J11">
            <v>1.8198362147406732E-2</v>
          </cell>
          <cell r="K11">
            <v>2.1031281442432326E-2</v>
          </cell>
        </row>
        <row r="12">
          <cell r="C12" t="str">
            <v>Bankruptcy</v>
          </cell>
          <cell r="G12">
            <v>151</v>
          </cell>
          <cell r="H12">
            <v>29211116.580000002</v>
          </cell>
          <cell r="J12">
            <v>1.5266403801435648E-2</v>
          </cell>
          <cell r="K12">
            <v>1.8599552560997198E-2</v>
          </cell>
        </row>
        <row r="13">
          <cell r="C13" t="str">
            <v>Foreclosure</v>
          </cell>
          <cell r="G13">
            <v>519</v>
          </cell>
          <cell r="H13">
            <v>91210785.810000002</v>
          </cell>
          <cell r="J13">
            <v>5.2471944191689414E-2</v>
          </cell>
          <cell r="K13">
            <v>5.8076513445038343E-2</v>
          </cell>
        </row>
        <row r="14">
          <cell r="C14" t="str">
            <v>Total Active Portfolio</v>
          </cell>
          <cell r="G14">
            <v>9891</v>
          </cell>
          <cell r="H14">
            <v>1570527919.1099999</v>
          </cell>
          <cell r="J14">
            <v>1</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972</v>
          </cell>
          <cell r="H17">
            <v>41937224.289999999</v>
          </cell>
          <cell r="J17">
            <v>0.92045454545454541</v>
          </cell>
          <cell r="K17">
            <v>0.88351405153503737</v>
          </cell>
        </row>
        <row r="18">
          <cell r="C18" t="str">
            <v>DLQ 30-59</v>
          </cell>
          <cell r="G18">
            <v>28</v>
          </cell>
          <cell r="H18">
            <v>1048299.2</v>
          </cell>
          <cell r="J18">
            <v>2.6515151515151516E-2</v>
          </cell>
          <cell r="K18">
            <v>2.2085082861189487E-2</v>
          </cell>
        </row>
        <row r="19">
          <cell r="C19" t="str">
            <v>DLQ 60-179</v>
          </cell>
          <cell r="G19">
            <v>17</v>
          </cell>
          <cell r="H19">
            <v>1192427.73</v>
          </cell>
          <cell r="J19">
            <v>1.6098484848484848E-2</v>
          </cell>
          <cell r="K19">
            <v>2.5121516092953312E-2</v>
          </cell>
        </row>
        <row r="20">
          <cell r="C20" t="str">
            <v>DLQ 180+</v>
          </cell>
          <cell r="G20">
            <v>18</v>
          </cell>
          <cell r="H20">
            <v>2112369.1599999997</v>
          </cell>
          <cell r="J20">
            <v>1.7045454545454544E-2</v>
          </cell>
          <cell r="K20">
            <v>4.4502416802398803E-2</v>
          </cell>
        </row>
        <row r="21">
          <cell r="C21" t="str">
            <v>Bankruptcy</v>
          </cell>
          <cell r="G21">
            <v>12</v>
          </cell>
          <cell r="H21">
            <v>420355.60000000003</v>
          </cell>
          <cell r="J21">
            <v>1.1363636363636364E-2</v>
          </cell>
          <cell r="K21">
            <v>8.855857428074947E-3</v>
          </cell>
        </row>
        <row r="22">
          <cell r="C22" t="str">
            <v>Foreclosure</v>
          </cell>
          <cell r="G22">
            <v>9</v>
          </cell>
          <cell r="H22">
            <v>755716</v>
          </cell>
          <cell r="J22">
            <v>8.5227272727272721E-3</v>
          </cell>
          <cell r="K22">
            <v>1.5921075280346177E-2</v>
          </cell>
        </row>
        <row r="23">
          <cell r="C23" t="str">
            <v>Total Active Portfolio</v>
          </cell>
          <cell r="G23">
            <v>1056</v>
          </cell>
          <cell r="H23">
            <v>47466391.979999997</v>
          </cell>
          <cell r="J23">
            <v>1</v>
          </cell>
          <cell r="K23">
            <v>1</v>
          </cell>
        </row>
      </sheetData>
      <sheetData sheetId="46">
        <row r="8">
          <cell r="C8" t="str">
            <v>Current (0 - 29)</v>
          </cell>
          <cell r="G8">
            <v>206124</v>
          </cell>
          <cell r="H8">
            <v>39663348032.870003</v>
          </cell>
          <cell r="J8">
            <v>0.89825729612892258</v>
          </cell>
          <cell r="K8">
            <v>0.88743488966675876</v>
          </cell>
        </row>
        <row r="9">
          <cell r="C9" t="str">
            <v>DLQ 30-59</v>
          </cell>
          <cell r="G9">
            <v>5966</v>
          </cell>
          <cell r="H9">
            <v>1127875692.1400001</v>
          </cell>
          <cell r="J9">
            <v>2.5998927969111567E-2</v>
          </cell>
          <cell r="K9">
            <v>2.5235293792712506E-2</v>
          </cell>
        </row>
        <row r="10">
          <cell r="C10" t="str">
            <v>DLQ 60-179</v>
          </cell>
          <cell r="G10">
            <v>4169</v>
          </cell>
          <cell r="H10">
            <v>840855721.3499999</v>
          </cell>
          <cell r="J10">
            <v>1.816787306457025E-2</v>
          </cell>
          <cell r="K10">
            <v>1.8813457292700092E-2</v>
          </cell>
        </row>
        <row r="11">
          <cell r="C11" t="str">
            <v>DLQ 180+</v>
          </cell>
          <cell r="G11">
            <v>4738</v>
          </cell>
          <cell r="H11">
            <v>1134857324.8799999</v>
          </cell>
          <cell r="J11">
            <v>2.0647489225218002E-2</v>
          </cell>
          <cell r="K11">
            <v>2.539150210057348E-2</v>
          </cell>
        </row>
        <row r="12">
          <cell r="C12" t="str">
            <v>Bankruptcy</v>
          </cell>
          <cell r="G12">
            <v>4861</v>
          </cell>
          <cell r="H12">
            <v>981210830.70000017</v>
          </cell>
          <cell r="J12">
            <v>2.1183504669435353E-2</v>
          </cell>
          <cell r="K12">
            <v>2.1953787778088284E-2</v>
          </cell>
        </row>
        <row r="13">
          <cell r="C13" t="str">
            <v>Foreclosure</v>
          </cell>
          <cell r="G13">
            <v>3613</v>
          </cell>
          <cell r="H13">
            <v>946227720.36000001</v>
          </cell>
          <cell r="J13">
            <v>1.574490894274222E-2</v>
          </cell>
          <cell r="K13">
            <v>2.1171069369167024E-2</v>
          </cell>
        </row>
        <row r="14">
          <cell r="C14" t="str">
            <v>Total Active Portfolio</v>
          </cell>
          <cell r="G14">
            <v>229471</v>
          </cell>
          <cell r="H14">
            <v>44694375322.299995</v>
          </cell>
          <cell r="J14">
            <v>0.99999999999999978</v>
          </cell>
          <cell r="K14">
            <v>1.0000000000000002</v>
          </cell>
        </row>
        <row r="16">
          <cell r="C16" t="str">
            <v>2nd Lien Portfolio</v>
          </cell>
          <cell r="G16" t="str">
            <v>Number of Loans</v>
          </cell>
          <cell r="H16" t="str">
            <v>Aggregate UPB</v>
          </cell>
          <cell r="J16" t="str">
            <v>% by Number of Loans</v>
          </cell>
          <cell r="K16" t="str">
            <v>% by UPB</v>
          </cell>
        </row>
        <row r="17">
          <cell r="C17" t="str">
            <v>Current (0 - 29)</v>
          </cell>
          <cell r="G17">
            <v>62668</v>
          </cell>
          <cell r="H17">
            <v>2935537872.29</v>
          </cell>
          <cell r="J17">
            <v>0.9508982762806506</v>
          </cell>
          <cell r="K17">
            <v>0.93380013188125233</v>
          </cell>
        </row>
        <row r="18">
          <cell r="C18" t="str">
            <v>DLQ 30-59</v>
          </cell>
          <cell r="G18">
            <v>761</v>
          </cell>
          <cell r="H18">
            <v>42088571.75</v>
          </cell>
          <cell r="J18">
            <v>1.1547098810390871E-2</v>
          </cell>
          <cell r="K18">
            <v>1.3388454028080378E-2</v>
          </cell>
        </row>
        <row r="19">
          <cell r="C19" t="str">
            <v>DLQ 60-179</v>
          </cell>
          <cell r="G19">
            <v>710</v>
          </cell>
          <cell r="H19">
            <v>46826126.770000003</v>
          </cell>
          <cell r="J19">
            <v>1.0773245933479E-2</v>
          </cell>
          <cell r="K19">
            <v>1.4895479212197525E-2</v>
          </cell>
        </row>
        <row r="20">
          <cell r="C20" t="str">
            <v>DLQ 180+</v>
          </cell>
          <cell r="G20">
            <v>486</v>
          </cell>
          <cell r="H20">
            <v>38920051.859999999</v>
          </cell>
          <cell r="J20">
            <v>7.374362709395484E-3</v>
          </cell>
          <cell r="K20">
            <v>1.2380541877097889E-2</v>
          </cell>
        </row>
        <row r="21">
          <cell r="C21" t="str">
            <v>Bankruptcy</v>
          </cell>
          <cell r="G21">
            <v>1179</v>
          </cell>
          <cell r="H21">
            <v>71551435.110000014</v>
          </cell>
          <cell r="J21">
            <v>1.788965768390386E-2</v>
          </cell>
          <cell r="K21">
            <v>2.2760646412607517E-2</v>
          </cell>
        </row>
        <row r="22">
          <cell r="C22" t="str">
            <v>Foreclosure</v>
          </cell>
          <cell r="G22">
            <v>100</v>
          </cell>
          <cell r="H22">
            <v>8722823.4600000009</v>
          </cell>
          <cell r="J22">
            <v>1.5173585821801408E-3</v>
          </cell>
          <cell r="K22">
            <v>2.7747465887642299E-3</v>
          </cell>
        </row>
        <row r="23">
          <cell r="C23" t="str">
            <v>Total Active Portfolio</v>
          </cell>
          <cell r="G23">
            <v>65904</v>
          </cell>
          <cell r="H23">
            <v>3143646881.2400002</v>
          </cell>
          <cell r="J23">
            <v>0.99999999999999989</v>
          </cell>
          <cell r="K23">
            <v>0.99999999999999989</v>
          </cell>
        </row>
      </sheetData>
      <sheetData sheetId="47">
        <row r="8">
          <cell r="C8" t="str">
            <v>Current (0 - 29)</v>
          </cell>
          <cell r="G8">
            <v>211561</v>
          </cell>
          <cell r="H8">
            <v>38417162373.290001</v>
          </cell>
          <cell r="J8">
            <v>0.87821816702504796</v>
          </cell>
          <cell r="K8">
            <v>0.85110782984234823</v>
          </cell>
        </row>
        <row r="9">
          <cell r="C9" t="str">
            <v>DLQ 30-59</v>
          </cell>
          <cell r="G9">
            <v>3838</v>
          </cell>
          <cell r="H9">
            <v>743980119.14999998</v>
          </cell>
          <cell r="J9">
            <v>1.5932054230421173E-2</v>
          </cell>
          <cell r="K9">
            <v>1.648240696444184E-2</v>
          </cell>
        </row>
        <row r="10">
          <cell r="C10" t="str">
            <v>DLQ 60-179</v>
          </cell>
          <cell r="G10">
            <v>3479</v>
          </cell>
          <cell r="H10">
            <v>725890540.32999969</v>
          </cell>
          <cell r="J10">
            <v>1.4441796943104551E-2</v>
          </cell>
          <cell r="K10">
            <v>1.6081643836164648E-2</v>
          </cell>
        </row>
        <row r="11">
          <cell r="C11" t="str">
            <v>DLQ 180+</v>
          </cell>
          <cell r="G11">
            <v>15193</v>
          </cell>
          <cell r="H11">
            <v>3644626219.5499997</v>
          </cell>
          <cell r="J11">
            <v>6.3068186535380114E-2</v>
          </cell>
          <cell r="K11">
            <v>8.0744378831696439E-2</v>
          </cell>
        </row>
        <row r="12">
          <cell r="C12" t="str">
            <v>Bankruptcy</v>
          </cell>
          <cell r="G12">
            <v>3255</v>
          </cell>
          <cell r="H12">
            <v>746028427.08999991</v>
          </cell>
          <cell r="J12">
            <v>1.3511942813971058E-2</v>
          </cell>
          <cell r="K12">
            <v>1.6527785925769662E-2</v>
          </cell>
        </row>
        <row r="13">
          <cell r="C13" t="str">
            <v>Foreclosure</v>
          </cell>
          <cell r="G13">
            <v>3572</v>
          </cell>
          <cell r="H13">
            <v>860144480.36000001</v>
          </cell>
          <cell r="J13">
            <v>1.4827852452075152E-2</v>
          </cell>
          <cell r="K13">
            <v>1.9055954599579129E-2</v>
          </cell>
        </row>
        <row r="14">
          <cell r="C14" t="str">
            <v>Total Active Portfolio</v>
          </cell>
          <cell r="G14">
            <v>240898</v>
          </cell>
          <cell r="H14">
            <v>45137832159.770004</v>
          </cell>
          <cell r="J14">
            <v>1</v>
          </cell>
          <cell r="K14">
            <v>0.99999999999999978</v>
          </cell>
        </row>
        <row r="16">
          <cell r="C16" t="str">
            <v>2nd Lien Portfolio</v>
          </cell>
          <cell r="G16" t="str">
            <v>Number of Loans</v>
          </cell>
          <cell r="H16" t="str">
            <v>Aggregate UPB</v>
          </cell>
          <cell r="J16" t="str">
            <v>% by Number of Loans</v>
          </cell>
          <cell r="K16" t="str">
            <v>% by UPB</v>
          </cell>
        </row>
        <row r="17">
          <cell r="C17" t="str">
            <v>Current (0 - 29)</v>
          </cell>
          <cell r="G17">
            <v>68904</v>
          </cell>
          <cell r="H17">
            <v>3547635386.1100001</v>
          </cell>
          <cell r="J17">
            <v>0.93683208701563558</v>
          </cell>
          <cell r="K17">
            <v>0.92822978319875016</v>
          </cell>
        </row>
        <row r="18">
          <cell r="C18" t="str">
            <v>DLQ 30-59</v>
          </cell>
          <cell r="G18">
            <v>805</v>
          </cell>
          <cell r="H18">
            <v>43542309.969999999</v>
          </cell>
          <cell r="J18">
            <v>1.0944935418082937E-2</v>
          </cell>
          <cell r="K18">
            <v>1.1392734749932578E-2</v>
          </cell>
        </row>
        <row r="19">
          <cell r="C19" t="str">
            <v>DLQ 60-179</v>
          </cell>
          <cell r="G19">
            <v>950</v>
          </cell>
          <cell r="H19">
            <v>50569169.36999999</v>
          </cell>
          <cell r="J19">
            <v>1.291638341264446E-2</v>
          </cell>
          <cell r="K19">
            <v>1.3231294654641975E-2</v>
          </cell>
        </row>
        <row r="20">
          <cell r="C20" t="str">
            <v>DLQ 180+</v>
          </cell>
          <cell r="G20">
            <v>1405</v>
          </cell>
          <cell r="H20">
            <v>76329979.969999999</v>
          </cell>
          <cell r="J20">
            <v>1.910265125764786E-2</v>
          </cell>
          <cell r="K20">
            <v>1.9971545282393675E-2</v>
          </cell>
        </row>
        <row r="21">
          <cell r="C21" t="str">
            <v>Bankruptcy</v>
          </cell>
          <cell r="G21">
            <v>1306</v>
          </cell>
          <cell r="H21">
            <v>82764152.149999991</v>
          </cell>
          <cell r="J21">
            <v>1.7756628144119647E-2</v>
          </cell>
          <cell r="K21">
            <v>2.1655030082181281E-2</v>
          </cell>
        </row>
        <row r="22">
          <cell r="C22" t="str">
            <v>Foreclosure</v>
          </cell>
          <cell r="G22">
            <v>180</v>
          </cell>
          <cell r="H22">
            <v>21095607.27</v>
          </cell>
          <cell r="J22">
            <v>2.4473147518694767E-3</v>
          </cell>
          <cell r="K22">
            <v>5.5196120321004483E-3</v>
          </cell>
        </row>
        <row r="23">
          <cell r="C23" t="str">
            <v>Total Active Portfolio</v>
          </cell>
          <cell r="G23">
            <v>73550</v>
          </cell>
          <cell r="H23">
            <v>3821936604.8399997</v>
          </cell>
          <cell r="J23">
            <v>0.99999999999999989</v>
          </cell>
          <cell r="K23">
            <v>1.0000000000000002</v>
          </cell>
        </row>
      </sheetData>
      <sheetData sheetId="48">
        <row r="8">
          <cell r="C8" t="str">
            <v>Current (0 - 29)</v>
          </cell>
          <cell r="G8">
            <v>13841</v>
          </cell>
          <cell r="H8">
            <v>1501749944.8599999</v>
          </cell>
          <cell r="J8">
            <v>0.84623379799461973</v>
          </cell>
          <cell r="K8">
            <v>0.83792602436232</v>
          </cell>
        </row>
        <row r="9">
          <cell r="C9" t="str">
            <v>DLQ 30-59</v>
          </cell>
          <cell r="G9">
            <v>963</v>
          </cell>
          <cell r="H9">
            <v>95970799.260000005</v>
          </cell>
          <cell r="J9">
            <v>5.8877476155539253E-2</v>
          </cell>
          <cell r="K9">
            <v>5.3548482258344868E-2</v>
          </cell>
        </row>
        <row r="10">
          <cell r="C10" t="str">
            <v>DLQ 60-179</v>
          </cell>
          <cell r="G10">
            <v>566</v>
          </cell>
          <cell r="H10">
            <v>61624091.18</v>
          </cell>
          <cell r="J10">
            <v>3.4605037906578623E-2</v>
          </cell>
          <cell r="K10">
            <v>3.4384172880533914E-2</v>
          </cell>
        </row>
        <row r="11">
          <cell r="C11" t="str">
            <v>DLQ 180+</v>
          </cell>
          <cell r="G11">
            <v>352</v>
          </cell>
          <cell r="H11">
            <v>48926314.690000005</v>
          </cell>
          <cell r="J11">
            <v>2.152115431645879E-2</v>
          </cell>
          <cell r="K11">
            <v>2.7299240126633317E-2</v>
          </cell>
        </row>
        <row r="12">
          <cell r="C12" t="str">
            <v>Bankruptcy</v>
          </cell>
          <cell r="G12">
            <v>253</v>
          </cell>
          <cell r="H12">
            <v>32163529.450000003</v>
          </cell>
          <cell r="J12">
            <v>1.5468329664954757E-2</v>
          </cell>
          <cell r="K12">
            <v>1.7946169036824146E-2</v>
          </cell>
        </row>
        <row r="13">
          <cell r="C13" t="str">
            <v>Foreclosure</v>
          </cell>
          <cell r="G13">
            <v>381</v>
          </cell>
          <cell r="H13">
            <v>51787904.890000001</v>
          </cell>
          <cell r="J13">
            <v>2.3294203961848864E-2</v>
          </cell>
          <cell r="K13">
            <v>2.8895911335343572E-2</v>
          </cell>
        </row>
        <row r="14">
          <cell r="C14" t="str">
            <v>Total Active Portfolio</v>
          </cell>
          <cell r="G14">
            <v>16356</v>
          </cell>
          <cell r="H14">
            <v>1792222584.3300002</v>
          </cell>
          <cell r="J14">
            <v>1</v>
          </cell>
          <cell r="K14">
            <v>0.99999999999999967</v>
          </cell>
        </row>
        <row r="16">
          <cell r="C16" t="str">
            <v>2nd Lien Portfolio</v>
          </cell>
          <cell r="G16" t="str">
            <v>Number of Loans</v>
          </cell>
          <cell r="H16" t="str">
            <v>Aggregate UPB</v>
          </cell>
          <cell r="J16" t="str">
            <v>% by Number of Loans</v>
          </cell>
          <cell r="K16" t="str">
            <v>% by UPB</v>
          </cell>
        </row>
        <row r="17">
          <cell r="C17" t="str">
            <v>Current (0 - 29)</v>
          </cell>
          <cell r="G17">
            <v>1683</v>
          </cell>
          <cell r="H17">
            <v>46313008.299999997</v>
          </cell>
          <cell r="J17">
            <v>0.90972972972972976</v>
          </cell>
          <cell r="K17">
            <v>0.90224220125338228</v>
          </cell>
        </row>
        <row r="18">
          <cell r="C18" t="str">
            <v>DLQ 30-59</v>
          </cell>
          <cell r="G18">
            <v>54</v>
          </cell>
          <cell r="H18">
            <v>1357505.57</v>
          </cell>
          <cell r="J18">
            <v>2.9189189189189189E-2</v>
          </cell>
          <cell r="K18">
            <v>2.6446107878734526E-2</v>
          </cell>
        </row>
        <row r="19">
          <cell r="C19" t="str">
            <v>DLQ 60-179</v>
          </cell>
          <cell r="G19">
            <v>53</v>
          </cell>
          <cell r="H19">
            <v>1560826.14</v>
          </cell>
          <cell r="J19">
            <v>2.8648648648648647E-2</v>
          </cell>
          <cell r="K19">
            <v>3.0407077061487708E-2</v>
          </cell>
        </row>
        <row r="20">
          <cell r="C20" t="str">
            <v>DLQ 180+</v>
          </cell>
          <cell r="G20">
            <v>25</v>
          </cell>
          <cell r="H20">
            <v>852947.03</v>
          </cell>
          <cell r="J20">
            <v>1.3513513513513514E-2</v>
          </cell>
          <cell r="K20">
            <v>1.6616601558567614E-2</v>
          </cell>
        </row>
        <row r="21">
          <cell r="C21" t="str">
            <v>Bankruptcy</v>
          </cell>
          <cell r="G21">
            <v>31</v>
          </cell>
          <cell r="H21">
            <v>1027600.1399999999</v>
          </cell>
          <cell r="J21">
            <v>1.6756756756756756E-2</v>
          </cell>
          <cell r="K21">
            <v>2.0019088509996095E-2</v>
          </cell>
        </row>
        <row r="22">
          <cell r="C22" t="str">
            <v>Foreclosure</v>
          </cell>
          <cell r="G22">
            <v>4</v>
          </cell>
          <cell r="H22">
            <v>219128.19</v>
          </cell>
          <cell r="J22">
            <v>2.1621621621621622E-3</v>
          </cell>
          <cell r="K22">
            <v>4.2689237378317618E-3</v>
          </cell>
        </row>
        <row r="23">
          <cell r="C23" t="str">
            <v>Total Active Portfolio</v>
          </cell>
          <cell r="G23">
            <v>1850</v>
          </cell>
          <cell r="H23">
            <v>51331015.369999997</v>
          </cell>
          <cell r="J23">
            <v>1.0000000000000002</v>
          </cell>
          <cell r="K23">
            <v>0.99999999999999989</v>
          </cell>
        </row>
      </sheetData>
      <sheetData sheetId="49">
        <row r="8">
          <cell r="C8" t="str">
            <v>Current (0 - 29)</v>
          </cell>
          <cell r="G8">
            <v>74105</v>
          </cell>
          <cell r="H8">
            <v>9571426170.8400002</v>
          </cell>
          <cell r="J8">
            <v>0.85445300249054512</v>
          </cell>
          <cell r="K8">
            <v>0.84450431095346312</v>
          </cell>
        </row>
        <row r="9">
          <cell r="C9" t="str">
            <v>DLQ 30-59</v>
          </cell>
          <cell r="G9">
            <v>2521</v>
          </cell>
          <cell r="H9">
            <v>322613048.87</v>
          </cell>
          <cell r="J9">
            <v>2.9067890416013282E-2</v>
          </cell>
          <cell r="K9">
            <v>2.8464735106100172E-2</v>
          </cell>
        </row>
        <row r="10">
          <cell r="C10" t="str">
            <v>DLQ 60-179</v>
          </cell>
          <cell r="G10">
            <v>1632</v>
          </cell>
          <cell r="H10">
            <v>215003420.99000001</v>
          </cell>
          <cell r="J10">
            <v>1.881745226455124E-2</v>
          </cell>
          <cell r="K10">
            <v>1.897014223950937E-2</v>
          </cell>
        </row>
        <row r="11">
          <cell r="C11" t="str">
            <v>DLQ 180+</v>
          </cell>
          <cell r="G11">
            <v>2238</v>
          </cell>
          <cell r="H11">
            <v>330975814.27999997</v>
          </cell>
          <cell r="J11">
            <v>2.5804815053961812E-2</v>
          </cell>
          <cell r="K11">
            <v>2.9202597083425298E-2</v>
          </cell>
        </row>
        <row r="12">
          <cell r="C12" t="str">
            <v>Bankruptcy</v>
          </cell>
          <cell r="G12">
            <v>2284</v>
          </cell>
          <cell r="H12">
            <v>324281640.87999994</v>
          </cell>
          <cell r="J12">
            <v>2.6335208929065584E-2</v>
          </cell>
          <cell r="K12">
            <v>2.8611958008990072E-2</v>
          </cell>
        </row>
        <row r="13">
          <cell r="C13" t="str">
            <v>Foreclosure</v>
          </cell>
          <cell r="G13">
            <v>3948</v>
          </cell>
          <cell r="H13">
            <v>569480024.25999999</v>
          </cell>
          <cell r="J13">
            <v>4.5521630845862929E-2</v>
          </cell>
          <cell r="K13">
            <v>5.0246256608511862E-2</v>
          </cell>
        </row>
        <row r="14">
          <cell r="C14" t="str">
            <v>Total Active Portfolio</v>
          </cell>
          <cell r="G14">
            <v>86728</v>
          </cell>
          <cell r="H14">
            <v>11333780120.120001</v>
          </cell>
          <cell r="J14">
            <v>1</v>
          </cell>
          <cell r="K14">
            <v>0.99999999999999989</v>
          </cell>
        </row>
        <row r="16">
          <cell r="C16" t="str">
            <v>2nd Lien Portfolio</v>
          </cell>
          <cell r="G16" t="str">
            <v>Number of Loans</v>
          </cell>
          <cell r="H16" t="str">
            <v>Aggregate UPB</v>
          </cell>
          <cell r="J16" t="str">
            <v>% by Number of Loans</v>
          </cell>
          <cell r="K16" t="str">
            <v>% by UPB</v>
          </cell>
        </row>
        <row r="17">
          <cell r="C17" t="str">
            <v>Current (0 - 29)</v>
          </cell>
          <cell r="G17">
            <v>10287</v>
          </cell>
          <cell r="H17">
            <v>304664874.25</v>
          </cell>
          <cell r="J17">
            <v>0.91027342713034243</v>
          </cell>
          <cell r="K17">
            <v>0.89536785254637963</v>
          </cell>
        </row>
        <row r="18">
          <cell r="C18" t="str">
            <v>DLQ 30-59</v>
          </cell>
          <cell r="G18">
            <v>270</v>
          </cell>
          <cell r="H18">
            <v>9075340.5500000007</v>
          </cell>
          <cell r="J18">
            <v>2.389169100079639E-2</v>
          </cell>
          <cell r="K18">
            <v>2.6671168441665474E-2</v>
          </cell>
        </row>
        <row r="19">
          <cell r="C19" t="str">
            <v>DLQ 60-179</v>
          </cell>
          <cell r="G19">
            <v>233</v>
          </cell>
          <cell r="H19">
            <v>7220705.04</v>
          </cell>
          <cell r="J19">
            <v>2.0617644456242812E-2</v>
          </cell>
          <cell r="K19">
            <v>2.1220651646997733E-2</v>
          </cell>
        </row>
        <row r="20">
          <cell r="C20" t="str">
            <v>DLQ 180+</v>
          </cell>
          <cell r="G20">
            <v>202</v>
          </cell>
          <cell r="H20">
            <v>7521545.4100000001</v>
          </cell>
          <cell r="J20">
            <v>1.7874524378373596E-2</v>
          </cell>
          <cell r="K20">
            <v>2.2104779811457961E-2</v>
          </cell>
        </row>
        <row r="21">
          <cell r="C21" t="str">
            <v>Bankruptcy</v>
          </cell>
          <cell r="G21">
            <v>297</v>
          </cell>
          <cell r="H21">
            <v>10802140.669999996</v>
          </cell>
          <cell r="J21">
            <v>2.6280860100876029E-2</v>
          </cell>
          <cell r="K21">
            <v>3.1745994737369387E-2</v>
          </cell>
        </row>
        <row r="22">
          <cell r="C22" t="str">
            <v>Foreclosure</v>
          </cell>
          <cell r="G22">
            <v>12</v>
          </cell>
          <cell r="H22">
            <v>983221.86</v>
          </cell>
          <cell r="J22">
            <v>1.0618529333687285E-3</v>
          </cell>
          <cell r="K22">
            <v>2.8895528161295972E-3</v>
          </cell>
        </row>
        <row r="23">
          <cell r="C23" t="str">
            <v>Total Active Portfolio</v>
          </cell>
          <cell r="G23">
            <v>11301</v>
          </cell>
          <cell r="H23">
            <v>340267827.78000009</v>
          </cell>
          <cell r="J23">
            <v>0.99999999999999989</v>
          </cell>
          <cell r="K23">
            <v>0.99999999999999978</v>
          </cell>
        </row>
      </sheetData>
      <sheetData sheetId="50">
        <row r="8">
          <cell r="C8" t="str">
            <v>Current (0 - 29)</v>
          </cell>
          <cell r="G8">
            <v>11023</v>
          </cell>
          <cell r="H8">
            <v>1761036020.8</v>
          </cell>
          <cell r="J8">
            <v>0.93565911212970032</v>
          </cell>
          <cell r="K8">
            <v>0.92645612087714413</v>
          </cell>
        </row>
        <row r="9">
          <cell r="C9" t="str">
            <v>DLQ 30-59</v>
          </cell>
          <cell r="G9">
            <v>310</v>
          </cell>
          <cell r="H9">
            <v>50386702.550000004</v>
          </cell>
          <cell r="J9">
            <v>2.6313555725320431E-2</v>
          </cell>
          <cell r="K9">
            <v>2.6507730924809434E-2</v>
          </cell>
        </row>
        <row r="10">
          <cell r="C10" t="str">
            <v>DLQ 60-179</v>
          </cell>
          <cell r="G10">
            <v>145</v>
          </cell>
          <cell r="H10">
            <v>29142150.920000002</v>
          </cell>
          <cell r="J10">
            <v>1.2307953484424072E-2</v>
          </cell>
          <cell r="K10">
            <v>1.5331273055445214E-2</v>
          </cell>
        </row>
        <row r="11">
          <cell r="C11" t="str">
            <v>DLQ 180+</v>
          </cell>
          <cell r="G11">
            <v>130</v>
          </cell>
          <cell r="H11">
            <v>26989939.790000003</v>
          </cell>
          <cell r="J11">
            <v>1.1034716917069858E-2</v>
          </cell>
          <cell r="K11">
            <v>1.4199025247190494E-2</v>
          </cell>
        </row>
        <row r="12">
          <cell r="C12" t="str">
            <v>Bankruptcy</v>
          </cell>
          <cell r="G12">
            <v>108</v>
          </cell>
          <cell r="H12">
            <v>19043366.010000002</v>
          </cell>
          <cell r="J12">
            <v>9.1673032849503445E-3</v>
          </cell>
          <cell r="K12">
            <v>1.001844527521561E-2</v>
          </cell>
        </row>
        <row r="13">
          <cell r="C13" t="str">
            <v>Foreclosure</v>
          </cell>
          <cell r="G13">
            <v>65</v>
          </cell>
          <cell r="H13">
            <v>14232286.82</v>
          </cell>
          <cell r="J13">
            <v>5.5173584585349288E-3</v>
          </cell>
          <cell r="K13">
            <v>7.4874046201952081E-3</v>
          </cell>
        </row>
        <row r="14">
          <cell r="C14" t="str">
            <v>Total Active Portfolio</v>
          </cell>
          <cell r="G14">
            <v>11781</v>
          </cell>
          <cell r="H14">
            <v>1900830466.8899999</v>
          </cell>
          <cell r="J14">
            <v>0.99999999999999989</v>
          </cell>
          <cell r="K14">
            <v>1</v>
          </cell>
        </row>
        <row r="16">
          <cell r="C16" t="str">
            <v>2nd Lien Portfolio</v>
          </cell>
          <cell r="G16" t="str">
            <v>Number of Loans</v>
          </cell>
          <cell r="H16" t="str">
            <v>Aggregate UPB</v>
          </cell>
          <cell r="J16" t="str">
            <v>% by Number of Loans</v>
          </cell>
          <cell r="K16" t="str">
            <v>% by UPB</v>
          </cell>
        </row>
        <row r="17">
          <cell r="C17" t="str">
            <v>Current (0 - 29)</v>
          </cell>
          <cell r="G17">
            <v>1046</v>
          </cell>
          <cell r="H17">
            <v>41439400.920000002</v>
          </cell>
          <cell r="J17">
            <v>0.93727598566308246</v>
          </cell>
          <cell r="K17">
            <v>0.93607891353111539</v>
          </cell>
        </row>
        <row r="18">
          <cell r="C18" t="str">
            <v>DLQ 30-59</v>
          </cell>
          <cell r="G18">
            <v>18</v>
          </cell>
          <cell r="H18">
            <v>678626.58000000007</v>
          </cell>
          <cell r="J18">
            <v>1.6129032258064516E-2</v>
          </cell>
          <cell r="K18">
            <v>1.532956600714624E-2</v>
          </cell>
        </row>
        <row r="19">
          <cell r="C19" t="str">
            <v>DLQ 60-179</v>
          </cell>
          <cell r="G19">
            <v>20</v>
          </cell>
          <cell r="H19">
            <v>918614.79999999993</v>
          </cell>
          <cell r="J19">
            <v>1.7921146953405017E-2</v>
          </cell>
          <cell r="K19">
            <v>2.0750684731124795E-2</v>
          </cell>
        </row>
        <row r="20">
          <cell r="C20" t="str">
            <v>DLQ 180+</v>
          </cell>
          <cell r="G20">
            <v>9</v>
          </cell>
          <cell r="H20">
            <v>407065.98</v>
          </cell>
          <cell r="J20">
            <v>8.0645161290322578E-3</v>
          </cell>
          <cell r="K20">
            <v>9.1952555257615604E-3</v>
          </cell>
        </row>
        <row r="21">
          <cell r="C21" t="str">
            <v>Bankruptcy</v>
          </cell>
          <cell r="G21">
            <v>21</v>
          </cell>
          <cell r="H21">
            <v>723797.82000000007</v>
          </cell>
          <cell r="J21">
            <v>1.8817204301075269E-2</v>
          </cell>
          <cell r="K21">
            <v>1.6349943819646075E-2</v>
          </cell>
        </row>
        <row r="22">
          <cell r="C22" t="str">
            <v>Foreclosure</v>
          </cell>
          <cell r="G22">
            <v>2</v>
          </cell>
          <cell r="H22">
            <v>101625.83</v>
          </cell>
          <cell r="J22">
            <v>1.7921146953405018E-3</v>
          </cell>
          <cell r="K22">
            <v>2.2956363852061649E-3</v>
          </cell>
        </row>
        <row r="23">
          <cell r="C23" t="str">
            <v>Total Active Portfolio</v>
          </cell>
          <cell r="G23">
            <v>1116</v>
          </cell>
          <cell r="H23">
            <v>44269131.929999992</v>
          </cell>
          <cell r="J23">
            <v>0.99999999999999989</v>
          </cell>
          <cell r="K23">
            <v>1.0000000000000002</v>
          </cell>
        </row>
      </sheetData>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ional Totals"/>
      <sheetName val="AL"/>
      <sheetName val="AK"/>
      <sheetName val="AZ"/>
      <sheetName val="AR"/>
      <sheetName val="CA"/>
      <sheetName val="CO"/>
      <sheetName val="CT"/>
      <sheetName val="DE"/>
      <sheetName val="DC"/>
      <sheetName val="FL"/>
      <sheetName val="GA"/>
      <sheetName val="HI"/>
      <sheetName val="ID"/>
      <sheetName val="IL"/>
      <sheetName val="IN"/>
      <sheetName val="IA"/>
      <sheetName val="KS"/>
      <sheetName val="KY"/>
      <sheetName val="LA"/>
      <sheetName val="ME"/>
      <sheetName val="MD"/>
      <sheetName val="MA"/>
      <sheetName val="MI"/>
      <sheetName val="MN"/>
      <sheetName val="MS"/>
      <sheetName val="MO"/>
      <sheetName val="MT"/>
      <sheetName val="NE"/>
      <sheetName val="NV"/>
      <sheetName val="NH"/>
      <sheetName val="NJ"/>
      <sheetName val="NM"/>
      <sheetName val="NY"/>
      <sheetName val="NC"/>
      <sheetName val="ND"/>
      <sheetName val="OH"/>
      <sheetName val="OR"/>
      <sheetName val="PA"/>
      <sheetName val="RI"/>
      <sheetName val="SC"/>
      <sheetName val="SD"/>
      <sheetName val="TN"/>
      <sheetName val="TX"/>
      <sheetName val="UT"/>
      <sheetName val="VT"/>
      <sheetName val="VA"/>
      <sheetName val="WA"/>
      <sheetName val="WV"/>
      <sheetName val="WI"/>
      <sheetName val="WY"/>
      <sheetName val="Credit Proposed DRAFT"/>
      <sheetName val="1ST LIEN"/>
      <sheetName val="2ND LIEN"/>
      <sheetName val="SHORTSALE_DIL"/>
      <sheetName val="RATE RELIEF"/>
      <sheetName val="TEMPLATE 1"/>
      <sheetName val="TEMPLATE 2"/>
      <sheetName val="TEMPLATE 3"/>
      <sheetName val="TEMPLATE 4"/>
      <sheetName val="TEMPLATE 5"/>
      <sheetName val="Summary-Dates"/>
    </sheetNames>
    <sheetDataSet>
      <sheetData sheetId="0">
        <row r="8">
          <cell r="C8" t="str">
            <v>Current (0 - 29)</v>
          </cell>
        </row>
      </sheetData>
      <sheetData sheetId="1">
        <row r="8">
          <cell r="C8" t="str">
            <v>Current (0 - 29)</v>
          </cell>
          <cell r="G8">
            <v>33673</v>
          </cell>
          <cell r="H8">
            <v>3478750565</v>
          </cell>
          <cell r="J8">
            <v>0.86465180772391126</v>
          </cell>
          <cell r="K8">
            <v>0.86996376796744379</v>
          </cell>
        </row>
        <row r="9">
          <cell r="C9" t="str">
            <v>DLQ 30-59</v>
          </cell>
          <cell r="G9">
            <v>1518</v>
          </cell>
          <cell r="H9">
            <v>142801578</v>
          </cell>
          <cell r="J9">
            <v>3.8979046836483157E-2</v>
          </cell>
          <cell r="K9">
            <v>3.5711729411843252E-2</v>
          </cell>
        </row>
        <row r="10">
          <cell r="C10" t="str">
            <v>DLQ 60-179</v>
          </cell>
          <cell r="G10">
            <v>1216</v>
          </cell>
          <cell r="H10">
            <v>124598133</v>
          </cell>
          <cell r="J10">
            <v>3.1224322103533278E-2</v>
          </cell>
          <cell r="K10">
            <v>3.1159423258732177E-2</v>
          </cell>
        </row>
        <row r="11">
          <cell r="C11" t="str">
            <v>DLQ 180+</v>
          </cell>
          <cell r="G11">
            <v>680</v>
          </cell>
          <cell r="H11">
            <v>75040425</v>
          </cell>
          <cell r="J11">
            <v>1.7460969597370583E-2</v>
          </cell>
          <cell r="K11">
            <v>1.8766062602961694E-2</v>
          </cell>
        </row>
        <row r="12">
          <cell r="C12" t="str">
            <v>Bankruptcy</v>
          </cell>
          <cell r="G12">
            <v>1572</v>
          </cell>
          <cell r="H12">
            <v>145020934</v>
          </cell>
          <cell r="J12">
            <v>4.0365653245686112E-2</v>
          </cell>
          <cell r="K12">
            <v>3.6266744573794411E-2</v>
          </cell>
        </row>
        <row r="13">
          <cell r="C13" t="str">
            <v>Foreclosure</v>
          </cell>
          <cell r="G13">
            <v>285</v>
          </cell>
          <cell r="H13">
            <v>32518765</v>
          </cell>
          <cell r="J13">
            <v>7.3182004930156122E-3</v>
          </cell>
          <cell r="K13">
            <v>8.1322724353040336E-3</v>
          </cell>
        </row>
        <row r="14">
          <cell r="C14" t="str">
            <v>Total Active Portfolio</v>
          </cell>
          <cell r="G14">
            <v>38944</v>
          </cell>
          <cell r="H14">
            <v>3998730399</v>
          </cell>
          <cell r="J14">
            <v>1</v>
          </cell>
          <cell r="K14">
            <v>1</v>
          </cell>
        </row>
        <row r="17">
          <cell r="C17" t="str">
            <v>Current (0 - 29)</v>
          </cell>
          <cell r="G17">
            <v>3176</v>
          </cell>
          <cell r="H17">
            <v>126919105</v>
          </cell>
          <cell r="J17">
            <v>0.91107286288009182</v>
          </cell>
          <cell r="K17">
            <v>0.91787283567573841</v>
          </cell>
        </row>
        <row r="18">
          <cell r="C18" t="str">
            <v>DLQ 30-59</v>
          </cell>
          <cell r="G18">
            <v>80</v>
          </cell>
          <cell r="H18">
            <v>2515229</v>
          </cell>
          <cell r="J18">
            <v>2.2948938611589215E-2</v>
          </cell>
          <cell r="K18">
            <v>1.819001461288158E-2</v>
          </cell>
        </row>
        <row r="19">
          <cell r="C19" t="str">
            <v>DLQ 60-179</v>
          </cell>
          <cell r="G19">
            <v>65</v>
          </cell>
          <cell r="H19">
            <v>2462639</v>
          </cell>
          <cell r="J19">
            <v>1.8646012621916237E-2</v>
          </cell>
          <cell r="K19">
            <v>1.7809686273596591E-2</v>
          </cell>
        </row>
        <row r="20">
          <cell r="C20" t="str">
            <v>DLQ 180+</v>
          </cell>
          <cell r="G20">
            <v>22</v>
          </cell>
          <cell r="H20">
            <v>1224409</v>
          </cell>
          <cell r="J20">
            <v>6.3109581181870341E-3</v>
          </cell>
          <cell r="K20">
            <v>8.8548667346566544E-3</v>
          </cell>
        </row>
        <row r="21">
          <cell r="C21" t="str">
            <v>Bankruptcy</v>
          </cell>
          <cell r="G21">
            <v>141</v>
          </cell>
          <cell r="H21">
            <v>4926409</v>
          </cell>
          <cell r="J21">
            <v>4.0447504302925992E-2</v>
          </cell>
          <cell r="K21">
            <v>3.5627551884552591E-2</v>
          </cell>
        </row>
        <row r="22">
          <cell r="C22" t="str">
            <v>Foreclosure</v>
          </cell>
          <cell r="G22">
            <v>2</v>
          </cell>
          <cell r="H22">
            <v>227470</v>
          </cell>
          <cell r="J22">
            <v>5.737234652897303E-4</v>
          </cell>
          <cell r="K22">
            <v>1.6450520505258859E-3</v>
          </cell>
        </row>
        <row r="23">
          <cell r="C23" t="str">
            <v>Total Active Portfolio</v>
          </cell>
          <cell r="G23">
            <v>3486</v>
          </cell>
          <cell r="H23">
            <v>138275260</v>
          </cell>
          <cell r="J23">
            <v>1</v>
          </cell>
          <cell r="K23">
            <v>1</v>
          </cell>
        </row>
      </sheetData>
      <sheetData sheetId="2">
        <row r="8">
          <cell r="C8" t="str">
            <v>Current (0 - 29)</v>
          </cell>
          <cell r="G8">
            <v>1783</v>
          </cell>
          <cell r="H8">
            <v>259756451</v>
          </cell>
          <cell r="J8">
            <v>0.94639065817409762</v>
          </cell>
          <cell r="K8">
            <v>0.93556600191553774</v>
          </cell>
        </row>
        <row r="9">
          <cell r="C9" t="str">
            <v>DLQ 30-59</v>
          </cell>
          <cell r="G9">
            <v>41</v>
          </cell>
          <cell r="H9">
            <v>7162840</v>
          </cell>
          <cell r="J9">
            <v>2.1762208067940551E-2</v>
          </cell>
          <cell r="K9">
            <v>2.579843370727563E-2</v>
          </cell>
        </row>
        <row r="10">
          <cell r="C10" t="str">
            <v>DLQ 60-179</v>
          </cell>
          <cell r="G10">
            <v>21</v>
          </cell>
          <cell r="H10">
            <v>3443725</v>
          </cell>
          <cell r="J10">
            <v>1.1146496815286623E-2</v>
          </cell>
          <cell r="K10">
            <v>1.2403280140082393E-2</v>
          </cell>
        </row>
        <row r="11">
          <cell r="C11" t="str">
            <v>DLQ 180+</v>
          </cell>
          <cell r="G11">
            <v>17</v>
          </cell>
          <cell r="H11">
            <v>3226252</v>
          </cell>
          <cell r="J11">
            <v>9.0233545647558384E-3</v>
          </cell>
          <cell r="K11">
            <v>1.1620006637725458E-2</v>
          </cell>
        </row>
        <row r="12">
          <cell r="C12" t="str">
            <v>Bankruptcy</v>
          </cell>
          <cell r="G12">
            <v>13</v>
          </cell>
          <cell r="H12">
            <v>2696148</v>
          </cell>
          <cell r="J12">
            <v>6.9002123142250533E-3</v>
          </cell>
          <cell r="K12">
            <v>9.7107286276119208E-3</v>
          </cell>
        </row>
        <row r="13">
          <cell r="C13" t="str">
            <v>Foreclosure</v>
          </cell>
          <cell r="G13">
            <v>9</v>
          </cell>
          <cell r="H13">
            <v>1360896</v>
          </cell>
          <cell r="J13">
            <v>4.7770700636942673E-3</v>
          </cell>
          <cell r="K13">
            <v>4.9015453700622345E-3</v>
          </cell>
        </row>
        <row r="14">
          <cell r="C14" t="str">
            <v>Total Active Portfolio</v>
          </cell>
          <cell r="G14">
            <v>1884</v>
          </cell>
          <cell r="H14">
            <v>277646313</v>
          </cell>
          <cell r="J14">
            <v>1</v>
          </cell>
          <cell r="K14">
            <v>1</v>
          </cell>
        </row>
        <row r="17">
          <cell r="C17" t="str">
            <v>Current (0 - 29)</v>
          </cell>
          <cell r="G17">
            <v>202</v>
          </cell>
          <cell r="H17">
            <v>10029219</v>
          </cell>
          <cell r="J17">
            <v>0.92237442922374424</v>
          </cell>
          <cell r="K17">
            <v>0.92902028710351803</v>
          </cell>
        </row>
        <row r="18">
          <cell r="C18" t="str">
            <v>DLQ 30-59</v>
          </cell>
          <cell r="G18">
            <v>5</v>
          </cell>
          <cell r="H18">
            <v>218160</v>
          </cell>
          <cell r="J18">
            <v>2.2831050228310501E-2</v>
          </cell>
          <cell r="K18">
            <v>2.0208459485679144E-2</v>
          </cell>
        </row>
        <row r="19">
          <cell r="C19" t="str">
            <v>DLQ 60-179</v>
          </cell>
          <cell r="G19">
            <v>6</v>
          </cell>
          <cell r="H19">
            <v>253188</v>
          </cell>
          <cell r="J19">
            <v>2.7397260273972601E-2</v>
          </cell>
          <cell r="K19">
            <v>2.3453151082967232E-2</v>
          </cell>
        </row>
        <row r="20">
          <cell r="C20" t="str">
            <v>DLQ 180+</v>
          </cell>
          <cell r="G20">
            <v>1</v>
          </cell>
          <cell r="H20">
            <v>52424</v>
          </cell>
          <cell r="J20">
            <v>4.5662100456621002E-3</v>
          </cell>
          <cell r="K20">
            <v>4.8561068943768033E-3</v>
          </cell>
        </row>
        <row r="21">
          <cell r="C21" t="str">
            <v>Bankruptcy</v>
          </cell>
          <cell r="G21" t="e">
            <v>#N/A</v>
          </cell>
          <cell r="H21" t="e">
            <v>#N/A</v>
          </cell>
          <cell r="J21" t="e">
            <v>#N/A</v>
          </cell>
          <cell r="K21" t="e">
            <v>#N/A</v>
          </cell>
        </row>
        <row r="22">
          <cell r="C22" t="str">
            <v>Foreclosure</v>
          </cell>
          <cell r="G22" t="e">
            <v>#N/A</v>
          </cell>
          <cell r="H22" t="e">
            <v>#N/A</v>
          </cell>
          <cell r="J22" t="e">
            <v>#N/A</v>
          </cell>
          <cell r="K22" t="e">
            <v>#N/A</v>
          </cell>
        </row>
        <row r="23">
          <cell r="C23" t="str">
            <v>Total Active Portfolio</v>
          </cell>
          <cell r="G23">
            <v>219</v>
          </cell>
          <cell r="H23">
            <v>10795479</v>
          </cell>
          <cell r="J23">
            <v>1</v>
          </cell>
          <cell r="K23">
            <v>1</v>
          </cell>
        </row>
      </sheetData>
      <sheetData sheetId="3">
        <row r="8">
          <cell r="C8" t="str">
            <v>Current (0 - 29)</v>
          </cell>
          <cell r="G8">
            <v>44763</v>
          </cell>
          <cell r="H8">
            <v>6428530832</v>
          </cell>
          <cell r="J8">
            <v>0.9217701083151435</v>
          </cell>
          <cell r="K8">
            <v>0.9099218265937441</v>
          </cell>
        </row>
        <row r="9">
          <cell r="C9" t="str">
            <v>DLQ 30-59</v>
          </cell>
          <cell r="G9">
            <v>1094</v>
          </cell>
          <cell r="H9">
            <v>149729518</v>
          </cell>
          <cell r="J9">
            <v>2.2527902475186361E-2</v>
          </cell>
          <cell r="K9">
            <v>2.1193358183081806E-2</v>
          </cell>
        </row>
        <row r="10">
          <cell r="C10" t="str">
            <v>DLQ 60-179</v>
          </cell>
          <cell r="G10">
            <v>993</v>
          </cell>
          <cell r="H10">
            <v>165834753</v>
          </cell>
          <cell r="J10">
            <v>2.0448086981590546E-2</v>
          </cell>
          <cell r="K10">
            <v>2.3472962221997535E-2</v>
          </cell>
        </row>
        <row r="11">
          <cell r="C11" t="str">
            <v>DLQ 180+</v>
          </cell>
          <cell r="G11">
            <v>396</v>
          </cell>
          <cell r="H11">
            <v>77616126</v>
          </cell>
          <cell r="J11">
            <v>8.1545241135043862E-3</v>
          </cell>
          <cell r="K11">
            <v>1.0986119377618035E-2</v>
          </cell>
        </row>
        <row r="12">
          <cell r="C12" t="str">
            <v>Bankruptcy</v>
          </cell>
          <cell r="G12">
            <v>777</v>
          </cell>
          <cell r="H12">
            <v>142961209</v>
          </cell>
          <cell r="J12">
            <v>1.6000164737860877E-2</v>
          </cell>
          <cell r="K12">
            <v>2.0235342697245699E-2</v>
          </cell>
        </row>
        <row r="13">
          <cell r="C13" t="str">
            <v>Foreclosure</v>
          </cell>
          <cell r="G13">
            <v>539</v>
          </cell>
          <cell r="H13">
            <v>100254070</v>
          </cell>
          <cell r="J13">
            <v>1.1099213376714304E-2</v>
          </cell>
          <cell r="K13">
            <v>1.4190391067857147E-2</v>
          </cell>
        </row>
        <row r="14">
          <cell r="C14" t="str">
            <v>Total Active Portfolio</v>
          </cell>
          <cell r="G14">
            <v>48562</v>
          </cell>
          <cell r="H14">
            <v>7064926507</v>
          </cell>
          <cell r="J14">
            <v>1</v>
          </cell>
          <cell r="K14">
            <v>1</v>
          </cell>
        </row>
        <row r="17">
          <cell r="C17" t="str">
            <v>Current (0 - 29)</v>
          </cell>
          <cell r="G17">
            <v>9053</v>
          </cell>
          <cell r="H17">
            <v>511515737</v>
          </cell>
          <cell r="J17">
            <v>0.92784667418263811</v>
          </cell>
          <cell r="K17">
            <v>0.91746719404609911</v>
          </cell>
        </row>
        <row r="18">
          <cell r="C18" t="str">
            <v>DLQ 30-59</v>
          </cell>
          <cell r="G18">
            <v>153</v>
          </cell>
          <cell r="H18">
            <v>9181878</v>
          </cell>
          <cell r="J18">
            <v>1.5681049502920978E-2</v>
          </cell>
          <cell r="K18">
            <v>1.646884198351381E-2</v>
          </cell>
        </row>
        <row r="19">
          <cell r="C19" t="str">
            <v>DLQ 60-179</v>
          </cell>
          <cell r="G19">
            <v>258</v>
          </cell>
          <cell r="H19">
            <v>15405609</v>
          </cell>
          <cell r="J19">
            <v>2.6442554063749103E-2</v>
          </cell>
          <cell r="K19">
            <v>2.7631878824876371E-2</v>
          </cell>
        </row>
        <row r="20">
          <cell r="C20" t="str">
            <v>DLQ 180+</v>
          </cell>
          <cell r="G20">
            <v>91</v>
          </cell>
          <cell r="H20">
            <v>6286860</v>
          </cell>
          <cell r="J20">
            <v>9.326637286051041E-3</v>
          </cell>
          <cell r="K20">
            <v>1.1276266566869395E-2</v>
          </cell>
        </row>
        <row r="21">
          <cell r="C21" t="str">
            <v>Bankruptcy</v>
          </cell>
          <cell r="G21">
            <v>192</v>
          </cell>
          <cell r="H21">
            <v>13442839</v>
          </cell>
          <cell r="J21">
            <v>1.9678179768371426E-2</v>
          </cell>
          <cell r="K21">
            <v>2.4111406326768534E-2</v>
          </cell>
        </row>
        <row r="22">
          <cell r="C22" t="str">
            <v>Foreclosure</v>
          </cell>
          <cell r="G22">
            <v>10</v>
          </cell>
          <cell r="H22">
            <v>1697352</v>
          </cell>
          <cell r="J22">
            <v>1.0249051962693452E-3</v>
          </cell>
          <cell r="K22">
            <v>3.0444122518727794E-3</v>
          </cell>
        </row>
        <row r="23">
          <cell r="C23" t="str">
            <v>Total Active Portfolio</v>
          </cell>
          <cell r="G23">
            <v>9757</v>
          </cell>
          <cell r="H23">
            <v>557530275</v>
          </cell>
          <cell r="J23">
            <v>1</v>
          </cell>
          <cell r="K23">
            <v>1</v>
          </cell>
        </row>
      </sheetData>
      <sheetData sheetId="4">
        <row r="8">
          <cell r="C8" t="str">
            <v>Current (0 - 29)</v>
          </cell>
          <cell r="G8">
            <v>17972</v>
          </cell>
          <cell r="H8">
            <v>1609410026</v>
          </cell>
          <cell r="J8">
            <v>0.8701883503607224</v>
          </cell>
          <cell r="K8">
            <v>0.86788434496432409</v>
          </cell>
        </row>
        <row r="9">
          <cell r="C9" t="str">
            <v>DLQ 30-59</v>
          </cell>
          <cell r="G9">
            <v>725</v>
          </cell>
          <cell r="H9">
            <v>62442104</v>
          </cell>
          <cell r="J9">
            <v>3.5103859003534597E-2</v>
          </cell>
          <cell r="K9">
            <v>3.3672292114970463E-2</v>
          </cell>
        </row>
        <row r="10">
          <cell r="C10" t="str">
            <v>DLQ 60-179</v>
          </cell>
          <cell r="G10">
            <v>604</v>
          </cell>
          <cell r="H10">
            <v>55521072</v>
          </cell>
          <cell r="J10">
            <v>2.9245145983634337E-2</v>
          </cell>
          <cell r="K10">
            <v>2.9940082655131338E-2</v>
          </cell>
        </row>
        <row r="11">
          <cell r="C11" t="str">
            <v>DLQ 180+</v>
          </cell>
          <cell r="G11">
            <v>254</v>
          </cell>
          <cell r="H11">
            <v>26126706</v>
          </cell>
          <cell r="J11">
            <v>1.2298455430203845E-2</v>
          </cell>
          <cell r="K11">
            <v>1.4088988360064732E-2</v>
          </cell>
        </row>
        <row r="12">
          <cell r="C12" t="str">
            <v>Bankruptcy</v>
          </cell>
          <cell r="G12">
            <v>773</v>
          </cell>
          <cell r="H12">
            <v>67037012</v>
          </cell>
          <cell r="J12">
            <v>3.7427976565147923E-2</v>
          </cell>
          <cell r="K12">
            <v>3.6150124771240577E-2</v>
          </cell>
        </row>
        <row r="13">
          <cell r="C13" t="str">
            <v>Foreclosure</v>
          </cell>
          <cell r="G13">
            <v>325</v>
          </cell>
          <cell r="H13">
            <v>33869185</v>
          </cell>
          <cell r="J13">
            <v>1.5736212656756888E-2</v>
          </cell>
          <cell r="K13">
            <v>1.8264168212781168E-2</v>
          </cell>
        </row>
        <row r="14">
          <cell r="C14" t="str">
            <v>Total Active Portfolio</v>
          </cell>
          <cell r="G14">
            <v>20653</v>
          </cell>
          <cell r="H14">
            <v>1854406103</v>
          </cell>
          <cell r="J14">
            <v>1</v>
          </cell>
          <cell r="K14">
            <v>1</v>
          </cell>
        </row>
        <row r="17">
          <cell r="C17" t="str">
            <v>Current (0 - 29)</v>
          </cell>
          <cell r="G17">
            <v>2025</v>
          </cell>
          <cell r="H17">
            <v>67366358</v>
          </cell>
          <cell r="J17">
            <v>0.9276225377920293</v>
          </cell>
          <cell r="K17">
            <v>0.92307595126564157</v>
          </cell>
        </row>
        <row r="18">
          <cell r="C18" t="str">
            <v>DLQ 30-59</v>
          </cell>
          <cell r="G18">
            <v>39</v>
          </cell>
          <cell r="H18">
            <v>1298123</v>
          </cell>
          <cell r="J18">
            <v>1.7865322950068714E-2</v>
          </cell>
          <cell r="K18">
            <v>1.7787307473038819E-2</v>
          </cell>
        </row>
        <row r="19">
          <cell r="C19" t="str">
            <v>DLQ 60-179</v>
          </cell>
          <cell r="G19">
            <v>31</v>
          </cell>
          <cell r="H19">
            <v>1060472</v>
          </cell>
          <cell r="J19">
            <v>1.4200641319285386E-2</v>
          </cell>
          <cell r="K19">
            <v>1.4530935458772723E-2</v>
          </cell>
        </row>
        <row r="20">
          <cell r="C20" t="str">
            <v>DLQ 180+</v>
          </cell>
          <cell r="G20">
            <v>8</v>
          </cell>
          <cell r="H20">
            <v>464460</v>
          </cell>
          <cell r="J20">
            <v>3.6646816307833257E-3</v>
          </cell>
          <cell r="K20">
            <v>6.3641833854939864E-3</v>
          </cell>
        </row>
        <row r="21">
          <cell r="C21" t="str">
            <v>Bankruptcy</v>
          </cell>
          <cell r="G21">
            <v>79</v>
          </cell>
          <cell r="H21">
            <v>2720190</v>
          </cell>
          <cell r="J21">
            <v>3.6188731103985343E-2</v>
          </cell>
          <cell r="K21">
            <v>3.7272936320429932E-2</v>
          </cell>
        </row>
        <row r="22">
          <cell r="C22" t="str">
            <v>Foreclosure</v>
          </cell>
          <cell r="G22">
            <v>1</v>
          </cell>
          <cell r="H22">
            <v>70695</v>
          </cell>
          <cell r="J22">
            <v>4.5808520384791571E-4</v>
          </cell>
          <cell r="K22">
            <v>9.6868609662295428E-4</v>
          </cell>
        </row>
        <row r="23">
          <cell r="C23" t="str">
            <v>Total Active Portfolio</v>
          </cell>
          <cell r="G23">
            <v>2183</v>
          </cell>
          <cell r="H23">
            <v>72980298</v>
          </cell>
          <cell r="J23">
            <v>1</v>
          </cell>
          <cell r="K23">
            <v>1</v>
          </cell>
        </row>
      </sheetData>
      <sheetData sheetId="5">
        <row r="8">
          <cell r="C8" t="str">
            <v>Current (0 - 29)</v>
          </cell>
          <cell r="G8">
            <v>347375</v>
          </cell>
          <cell r="H8">
            <v>80011382018</v>
          </cell>
          <cell r="J8">
            <v>0.94739066995759069</v>
          </cell>
          <cell r="K8">
            <v>0.94023507763225322</v>
          </cell>
        </row>
        <row r="9">
          <cell r="C9" t="str">
            <v>DLQ 30-59</v>
          </cell>
          <cell r="G9">
            <v>5641</v>
          </cell>
          <cell r="H9">
            <v>1286115993</v>
          </cell>
          <cell r="J9">
            <v>1.5384615384615385E-2</v>
          </cell>
          <cell r="K9">
            <v>1.5113491856076109E-2</v>
          </cell>
        </row>
        <row r="10">
          <cell r="C10" t="str">
            <v>DLQ 60-179</v>
          </cell>
          <cell r="G10">
            <v>4869</v>
          </cell>
          <cell r="H10">
            <v>1295423603</v>
          </cell>
          <cell r="J10">
            <v>1.3279151268869404E-2</v>
          </cell>
          <cell r="K10">
            <v>1.5222868062188285E-2</v>
          </cell>
        </row>
        <row r="11">
          <cell r="C11" t="str">
            <v>DLQ 180+</v>
          </cell>
          <cell r="G11">
            <v>2593</v>
          </cell>
          <cell r="H11">
            <v>772148231</v>
          </cell>
          <cell r="J11">
            <v>7.0718503265923939E-3</v>
          </cell>
          <cell r="K11">
            <v>9.0737196834640987E-3</v>
          </cell>
        </row>
        <row r="12">
          <cell r="C12" t="str">
            <v>Bankruptcy</v>
          </cell>
          <cell r="G12">
            <v>3487</v>
          </cell>
          <cell r="H12">
            <v>991468616</v>
          </cell>
          <cell r="J12">
            <v>9.5100432274692163E-3</v>
          </cell>
          <cell r="K12">
            <v>1.1651011988831594E-2</v>
          </cell>
        </row>
        <row r="13">
          <cell r="C13" t="str">
            <v>Foreclosure</v>
          </cell>
          <cell r="G13">
            <v>2700</v>
          </cell>
          <cell r="H13">
            <v>740671718</v>
          </cell>
          <cell r="J13">
            <v>7.3636698348628861E-3</v>
          </cell>
          <cell r="K13">
            <v>8.7038307889379472E-3</v>
          </cell>
        </row>
        <row r="14">
          <cell r="C14" t="str">
            <v>Total Active Portfolio</v>
          </cell>
          <cell r="G14">
            <v>366665</v>
          </cell>
          <cell r="H14">
            <v>85097210178</v>
          </cell>
          <cell r="J14">
            <v>1</v>
          </cell>
          <cell r="K14">
            <v>1</v>
          </cell>
        </row>
        <row r="17">
          <cell r="C17" t="str">
            <v>Current (0 - 29)</v>
          </cell>
          <cell r="G17">
            <v>95137</v>
          </cell>
          <cell r="H17">
            <v>8599707018</v>
          </cell>
          <cell r="J17">
            <v>0.94260378480134743</v>
          </cell>
          <cell r="K17">
            <v>0.93818805758218771</v>
          </cell>
        </row>
        <row r="18">
          <cell r="C18" t="str">
            <v>DLQ 30-59</v>
          </cell>
          <cell r="G18">
            <v>1054</v>
          </cell>
          <cell r="H18">
            <v>87430751</v>
          </cell>
          <cell r="J18">
            <v>1.0442881204795402E-2</v>
          </cell>
          <cell r="K18">
            <v>9.5382884884278873E-3</v>
          </cell>
        </row>
        <row r="19">
          <cell r="C19" t="str">
            <v>DLQ 60-179</v>
          </cell>
          <cell r="G19">
            <v>1775</v>
          </cell>
          <cell r="H19">
            <v>168197532</v>
          </cell>
          <cell r="J19">
            <v>1.7586446051719013E-2</v>
          </cell>
          <cell r="K19">
            <v>1.8349568829136343E-2</v>
          </cell>
        </row>
        <row r="20">
          <cell r="C20" t="str">
            <v>DLQ 180+</v>
          </cell>
          <cell r="G20">
            <v>824</v>
          </cell>
          <cell r="H20">
            <v>86533847</v>
          </cell>
          <cell r="J20">
            <v>8.1640741107698398E-3</v>
          </cell>
          <cell r="K20">
            <v>9.4404404315305505E-3</v>
          </cell>
        </row>
        <row r="21">
          <cell r="C21" t="str">
            <v>Bankruptcy</v>
          </cell>
          <cell r="G21">
            <v>1977</v>
          </cell>
          <cell r="H21">
            <v>197119457</v>
          </cell>
          <cell r="J21">
            <v>1.9587833151689289E-2</v>
          </cell>
          <cell r="K21">
            <v>2.1504816395186355E-2</v>
          </cell>
        </row>
        <row r="22">
          <cell r="C22" t="str">
            <v>Foreclosure</v>
          </cell>
          <cell r="G22">
            <v>163</v>
          </cell>
          <cell r="H22">
            <v>27304813</v>
          </cell>
          <cell r="J22">
            <v>1.6149806796789854E-3</v>
          </cell>
          <cell r="K22">
            <v>2.9788281644358302E-3</v>
          </cell>
        </row>
        <row r="23">
          <cell r="C23" t="str">
            <v>Total Active Portfolio</v>
          </cell>
          <cell r="G23">
            <v>100930</v>
          </cell>
          <cell r="H23">
            <v>9166293419</v>
          </cell>
          <cell r="J23">
            <v>1</v>
          </cell>
          <cell r="K23">
            <v>1</v>
          </cell>
        </row>
      </sheetData>
      <sheetData sheetId="6">
        <row r="8">
          <cell r="C8" t="str">
            <v>Current (0 - 29)</v>
          </cell>
          <cell r="G8">
            <v>52186</v>
          </cell>
          <cell r="H8">
            <v>8527447297</v>
          </cell>
          <cell r="J8">
            <v>0.93913763317016985</v>
          </cell>
          <cell r="K8">
            <v>0.93525922837033915</v>
          </cell>
        </row>
        <row r="9">
          <cell r="C9" t="str">
            <v>DLQ 30-59</v>
          </cell>
          <cell r="G9">
            <v>862</v>
          </cell>
          <cell r="H9">
            <v>136774081</v>
          </cell>
          <cell r="J9">
            <v>1.5512525194356464E-2</v>
          </cell>
          <cell r="K9">
            <v>1.5000880920381052E-2</v>
          </cell>
        </row>
        <row r="10">
          <cell r="C10" t="str">
            <v>DLQ 60-179</v>
          </cell>
          <cell r="G10">
            <v>746</v>
          </cell>
          <cell r="H10">
            <v>132119271</v>
          </cell>
          <cell r="J10">
            <v>1.3424992801612438E-2</v>
          </cell>
          <cell r="K10">
            <v>1.4490358385654616E-2</v>
          </cell>
        </row>
        <row r="11">
          <cell r="C11" t="str">
            <v>DLQ 180+</v>
          </cell>
          <cell r="G11">
            <v>406</v>
          </cell>
          <cell r="H11">
            <v>74669387</v>
          </cell>
          <cell r="J11">
            <v>7.3063633746040888E-3</v>
          </cell>
          <cell r="K11">
            <v>8.1894652451355091E-3</v>
          </cell>
        </row>
        <row r="12">
          <cell r="C12" t="str">
            <v>Bankruptcy</v>
          </cell>
          <cell r="G12">
            <v>961</v>
          </cell>
          <cell r="H12">
            <v>169658805</v>
          </cell>
          <cell r="J12">
            <v>1.7294126115750073E-2</v>
          </cell>
          <cell r="K12">
            <v>1.8607557165009569E-2</v>
          </cell>
        </row>
        <row r="13">
          <cell r="C13" t="str">
            <v>Foreclosure</v>
          </cell>
          <cell r="G13">
            <v>407</v>
          </cell>
          <cell r="H13">
            <v>77067760</v>
          </cell>
          <cell r="J13">
            <v>7.3243593435070543E-3</v>
          </cell>
          <cell r="K13">
            <v>8.4525100231564055E-3</v>
          </cell>
        </row>
        <row r="14">
          <cell r="C14" t="str">
            <v>Total Active Portfolio</v>
          </cell>
          <cell r="G14">
            <v>55568</v>
          </cell>
          <cell r="H14">
            <v>9117736600</v>
          </cell>
          <cell r="J14">
            <v>1</v>
          </cell>
          <cell r="K14">
            <v>1</v>
          </cell>
        </row>
        <row r="17">
          <cell r="C17" t="str">
            <v>Current (0 - 29)</v>
          </cell>
          <cell r="G17">
            <v>13981</v>
          </cell>
          <cell r="H17">
            <v>678111662</v>
          </cell>
          <cell r="J17">
            <v>0.93343570570169587</v>
          </cell>
          <cell r="K17">
            <v>0.93091595726684095</v>
          </cell>
        </row>
        <row r="18">
          <cell r="C18" t="str">
            <v>DLQ 30-59</v>
          </cell>
          <cell r="G18">
            <v>209</v>
          </cell>
          <cell r="H18">
            <v>10531590</v>
          </cell>
          <cell r="J18">
            <v>1.3953798905060755E-2</v>
          </cell>
          <cell r="K18">
            <v>1.4457833032212163E-2</v>
          </cell>
        </row>
        <row r="19">
          <cell r="C19" t="str">
            <v>DLQ 60-179</v>
          </cell>
          <cell r="G19">
            <v>263</v>
          </cell>
          <cell r="H19">
            <v>12957131</v>
          </cell>
          <cell r="J19">
            <v>1.7559086660435305E-2</v>
          </cell>
          <cell r="K19">
            <v>1.7787630982073952E-2</v>
          </cell>
        </row>
        <row r="20">
          <cell r="C20" t="str">
            <v>DLQ 180+</v>
          </cell>
          <cell r="G20">
            <v>49</v>
          </cell>
          <cell r="H20">
            <v>2462991</v>
          </cell>
          <cell r="J20">
            <v>3.2714648150620911E-3</v>
          </cell>
          <cell r="K20">
            <v>3.3812095455521213E-3</v>
          </cell>
        </row>
        <row r="21">
          <cell r="C21" t="str">
            <v>Bankruptcy</v>
          </cell>
          <cell r="G21">
            <v>463</v>
          </cell>
          <cell r="H21">
            <v>22395512</v>
          </cell>
          <cell r="J21">
            <v>3.0912004272933637E-2</v>
          </cell>
          <cell r="K21">
            <v>3.0744699819011553E-2</v>
          </cell>
        </row>
        <row r="22">
          <cell r="C22" t="str">
            <v>Foreclosure</v>
          </cell>
          <cell r="G22">
            <v>13</v>
          </cell>
          <cell r="H22">
            <v>1976002</v>
          </cell>
          <cell r="J22">
            <v>8.679396448123915E-4</v>
          </cell>
          <cell r="K22">
            <v>2.712667981503011E-3</v>
          </cell>
        </row>
        <row r="23">
          <cell r="C23" t="str">
            <v>Total Active Portfolio</v>
          </cell>
          <cell r="G23">
            <v>14978</v>
          </cell>
          <cell r="H23">
            <v>728434889</v>
          </cell>
          <cell r="J23">
            <v>1</v>
          </cell>
          <cell r="K23">
            <v>1</v>
          </cell>
        </row>
      </sheetData>
      <sheetData sheetId="7">
        <row r="8">
          <cell r="C8" t="str">
            <v>Current (0 - 29)</v>
          </cell>
          <cell r="G8">
            <v>31689</v>
          </cell>
          <cell r="H8">
            <v>6002705171</v>
          </cell>
          <cell r="J8">
            <v>0.90815039834928646</v>
          </cell>
          <cell r="K8">
            <v>0.9060735778861142</v>
          </cell>
        </row>
        <row r="9">
          <cell r="C9" t="str">
            <v>DLQ 30-59</v>
          </cell>
          <cell r="G9">
            <v>872</v>
          </cell>
          <cell r="H9">
            <v>152422887</v>
          </cell>
          <cell r="J9">
            <v>2.4989969622284634E-2</v>
          </cell>
          <cell r="K9">
            <v>2.300735195908573E-2</v>
          </cell>
        </row>
        <row r="10">
          <cell r="C10" t="str">
            <v>DLQ 60-179</v>
          </cell>
          <cell r="G10">
            <v>901</v>
          </cell>
          <cell r="H10">
            <v>165678176</v>
          </cell>
          <cell r="J10">
            <v>2.582105806155786E-2</v>
          </cell>
          <cell r="K10">
            <v>2.5008161058984207E-2</v>
          </cell>
        </row>
        <row r="11">
          <cell r="C11" t="str">
            <v>DLQ 180+</v>
          </cell>
          <cell r="G11">
            <v>537</v>
          </cell>
          <cell r="H11">
            <v>114539090</v>
          </cell>
          <cell r="J11">
            <v>1.5389465237576661E-2</v>
          </cell>
          <cell r="K11">
            <v>1.7289012224938349E-2</v>
          </cell>
        </row>
        <row r="12">
          <cell r="C12" t="str">
            <v>Bankruptcy</v>
          </cell>
          <cell r="G12">
            <v>145</v>
          </cell>
          <cell r="H12">
            <v>29188908</v>
          </cell>
          <cell r="J12">
            <v>4.1554421963661374E-3</v>
          </cell>
          <cell r="K12">
            <v>4.4058966004060342E-3</v>
          </cell>
        </row>
        <row r="13">
          <cell r="C13" t="str">
            <v>Foreclosure</v>
          </cell>
          <cell r="G13">
            <v>750</v>
          </cell>
          <cell r="H13">
            <v>160430138</v>
          </cell>
          <cell r="J13">
            <v>2.1493666532928297E-2</v>
          </cell>
          <cell r="K13">
            <v>2.4216000119527285E-2</v>
          </cell>
        </row>
        <row r="14">
          <cell r="C14" t="str">
            <v>Total Active Portfolio</v>
          </cell>
          <cell r="G14">
            <v>34894</v>
          </cell>
          <cell r="H14">
            <v>6624964371</v>
          </cell>
          <cell r="J14">
            <v>1</v>
          </cell>
          <cell r="K14">
            <v>1</v>
          </cell>
        </row>
        <row r="17">
          <cell r="C17" t="str">
            <v>Current (0 - 29)</v>
          </cell>
          <cell r="G17">
            <v>8650</v>
          </cell>
          <cell r="H17">
            <v>569119129</v>
          </cell>
          <cell r="J17">
            <v>0.93372193436960271</v>
          </cell>
          <cell r="K17">
            <v>0.93063169594470863</v>
          </cell>
        </row>
        <row r="18">
          <cell r="C18" t="str">
            <v>DLQ 30-59</v>
          </cell>
          <cell r="G18">
            <v>154</v>
          </cell>
          <cell r="H18">
            <v>9000458</v>
          </cell>
          <cell r="J18">
            <v>1.6623488773747842E-2</v>
          </cell>
          <cell r="K18">
            <v>1.4717676960774095E-2</v>
          </cell>
        </row>
        <row r="19">
          <cell r="C19" t="str">
            <v>DLQ 60-179</v>
          </cell>
          <cell r="G19">
            <v>192</v>
          </cell>
          <cell r="H19">
            <v>14574137</v>
          </cell>
          <cell r="J19">
            <v>2.072538860103627E-2</v>
          </cell>
          <cell r="K19">
            <v>2.3831836151900859E-2</v>
          </cell>
        </row>
        <row r="20">
          <cell r="C20" t="str">
            <v>DLQ 180+</v>
          </cell>
          <cell r="G20">
            <v>96</v>
          </cell>
          <cell r="H20">
            <v>5966951</v>
          </cell>
          <cell r="J20">
            <v>1.0362694300518135E-2</v>
          </cell>
          <cell r="K20">
            <v>9.7572431601556219E-3</v>
          </cell>
        </row>
        <row r="21">
          <cell r="C21" t="str">
            <v>Bankruptcy</v>
          </cell>
          <cell r="G21">
            <v>144</v>
          </cell>
          <cell r="H21">
            <v>8787681</v>
          </cell>
          <cell r="J21">
            <v>1.5544041450777202E-2</v>
          </cell>
          <cell r="K21">
            <v>1.4369740983440205E-2</v>
          </cell>
        </row>
        <row r="22">
          <cell r="C22" t="str">
            <v>Foreclosure</v>
          </cell>
          <cell r="G22">
            <v>28</v>
          </cell>
          <cell r="H22">
            <v>4092313</v>
          </cell>
          <cell r="J22">
            <v>3.0224525043177895E-3</v>
          </cell>
          <cell r="K22">
            <v>6.6918084342348265E-3</v>
          </cell>
        </row>
        <row r="23">
          <cell r="C23" t="str">
            <v>Total Active Portfolio</v>
          </cell>
          <cell r="G23">
            <v>9264</v>
          </cell>
          <cell r="H23">
            <v>611540668</v>
          </cell>
          <cell r="J23">
            <v>1</v>
          </cell>
          <cell r="K23">
            <v>1</v>
          </cell>
        </row>
      </sheetData>
      <sheetData sheetId="8">
        <row r="8">
          <cell r="C8" t="str">
            <v>Current (0 - 29)</v>
          </cell>
          <cell r="G8">
            <v>9075</v>
          </cell>
          <cell r="H8">
            <v>1257809432</v>
          </cell>
          <cell r="J8">
            <v>0.89931622237637499</v>
          </cell>
          <cell r="K8">
            <v>0.88359092610401635</v>
          </cell>
        </row>
        <row r="9">
          <cell r="C9" t="str">
            <v>DLQ 30-59</v>
          </cell>
          <cell r="G9">
            <v>267</v>
          </cell>
          <cell r="H9">
            <v>42289643</v>
          </cell>
          <cell r="J9">
            <v>2.6459221088098304E-2</v>
          </cell>
          <cell r="K9">
            <v>2.9707795054106603E-2</v>
          </cell>
        </row>
        <row r="10">
          <cell r="C10" t="str">
            <v>DLQ 60-179</v>
          </cell>
          <cell r="G10">
            <v>263</v>
          </cell>
          <cell r="H10">
            <v>41099078</v>
          </cell>
          <cell r="J10">
            <v>2.6062828262808445E-2</v>
          </cell>
          <cell r="K10">
            <v>2.8871442261566065E-2</v>
          </cell>
        </row>
        <row r="11">
          <cell r="C11" t="str">
            <v>DLQ 180+</v>
          </cell>
          <cell r="G11">
            <v>153</v>
          </cell>
          <cell r="H11">
            <v>26185352</v>
          </cell>
          <cell r="J11">
            <v>1.5162025567337232E-2</v>
          </cell>
          <cell r="K11">
            <v>1.8394789254561464E-2</v>
          </cell>
        </row>
        <row r="12">
          <cell r="C12" t="str">
            <v>Bankruptcy</v>
          </cell>
          <cell r="G12">
            <v>137</v>
          </cell>
          <cell r="H12">
            <v>22459500</v>
          </cell>
          <cell r="J12">
            <v>1.3576454266177783E-2</v>
          </cell>
          <cell r="K12">
            <v>1.5777438060134659E-2</v>
          </cell>
        </row>
        <row r="13">
          <cell r="C13" t="str">
            <v>Foreclosure</v>
          </cell>
          <cell r="G13">
            <v>196</v>
          </cell>
          <cell r="H13">
            <v>33677082</v>
          </cell>
          <cell r="J13">
            <v>1.9423248439203251E-2</v>
          </cell>
          <cell r="K13">
            <v>2.3657609265614811E-2</v>
          </cell>
        </row>
        <row r="14">
          <cell r="C14" t="str">
            <v>Total Active Portfolio</v>
          </cell>
          <cell r="G14">
            <v>10091</v>
          </cell>
          <cell r="H14">
            <v>1423520087</v>
          </cell>
          <cell r="J14">
            <v>1</v>
          </cell>
          <cell r="K14">
            <v>1</v>
          </cell>
        </row>
        <row r="17">
          <cell r="C17" t="str">
            <v>Current (0 - 29)</v>
          </cell>
          <cell r="G17">
            <v>1614</v>
          </cell>
          <cell r="H17">
            <v>83022064</v>
          </cell>
          <cell r="J17">
            <v>0.92281303602058318</v>
          </cell>
          <cell r="K17">
            <v>0.93160746139103734</v>
          </cell>
        </row>
        <row r="18">
          <cell r="C18" t="str">
            <v>DLQ 30-59</v>
          </cell>
          <cell r="G18">
            <v>50</v>
          </cell>
          <cell r="H18">
            <v>2260823</v>
          </cell>
          <cell r="J18">
            <v>2.8587764436821039E-2</v>
          </cell>
          <cell r="K18">
            <v>2.5369154586237092E-2</v>
          </cell>
        </row>
        <row r="19">
          <cell r="C19" t="str">
            <v>DLQ 60-179</v>
          </cell>
          <cell r="G19">
            <v>38</v>
          </cell>
          <cell r="H19">
            <v>1715082</v>
          </cell>
          <cell r="J19">
            <v>2.1726700971983991E-2</v>
          </cell>
          <cell r="K19">
            <v>1.9245283857282362E-2</v>
          </cell>
        </row>
        <row r="20">
          <cell r="C20" t="str">
            <v>DLQ 180+</v>
          </cell>
          <cell r="G20">
            <v>15</v>
          </cell>
          <cell r="H20">
            <v>514492</v>
          </cell>
          <cell r="J20">
            <v>8.5763293310463125E-3</v>
          </cell>
          <cell r="K20">
            <v>5.7732193459560047E-3</v>
          </cell>
        </row>
        <row r="21">
          <cell r="C21" t="str">
            <v>Bankruptcy</v>
          </cell>
          <cell r="G21">
            <v>30</v>
          </cell>
          <cell r="H21">
            <v>1565340</v>
          </cell>
          <cell r="J21">
            <v>1.7152658662092625E-2</v>
          </cell>
          <cell r="K21">
            <v>1.7564998427572778E-2</v>
          </cell>
        </row>
        <row r="22">
          <cell r="C22" t="str">
            <v>Foreclosure</v>
          </cell>
          <cell r="G22">
            <v>2</v>
          </cell>
          <cell r="H22">
            <v>39201</v>
          </cell>
          <cell r="J22">
            <v>1.1435105774728416E-3</v>
          </cell>
          <cell r="K22">
            <v>4.3988239191439585E-4</v>
          </cell>
        </row>
        <row r="23">
          <cell r="C23" t="str">
            <v>Total Active Portfolio</v>
          </cell>
          <cell r="G23">
            <v>1749</v>
          </cell>
          <cell r="H23">
            <v>89117002</v>
          </cell>
          <cell r="J23">
            <v>1</v>
          </cell>
          <cell r="K23">
            <v>1</v>
          </cell>
        </row>
      </sheetData>
      <sheetData sheetId="9">
        <row r="8">
          <cell r="C8" t="str">
            <v>Current (0 - 29)</v>
          </cell>
          <cell r="G8">
            <v>4584</v>
          </cell>
          <cell r="H8">
            <v>1022202105</v>
          </cell>
          <cell r="J8">
            <v>0.92437991530550512</v>
          </cell>
          <cell r="K8">
            <v>0.92929331548067151</v>
          </cell>
        </row>
        <row r="9">
          <cell r="C9" t="str">
            <v>DLQ 30-59</v>
          </cell>
          <cell r="G9">
            <v>120</v>
          </cell>
          <cell r="H9">
            <v>22400442</v>
          </cell>
          <cell r="J9">
            <v>2.4198427102238355E-2</v>
          </cell>
          <cell r="K9">
            <v>2.0364447414645548E-2</v>
          </cell>
        </row>
        <row r="10">
          <cell r="C10" t="str">
            <v>DLQ 60-179</v>
          </cell>
          <cell r="G10">
            <v>70</v>
          </cell>
          <cell r="H10">
            <v>12714965</v>
          </cell>
          <cell r="J10">
            <v>1.4115749142972374E-2</v>
          </cell>
          <cell r="K10">
            <v>1.1559291380123599E-2</v>
          </cell>
        </row>
        <row r="11">
          <cell r="C11" t="str">
            <v>DLQ 180+</v>
          </cell>
          <cell r="G11">
            <v>150</v>
          </cell>
          <cell r="H11">
            <v>36730263</v>
          </cell>
          <cell r="J11">
            <v>3.0248033877797943E-2</v>
          </cell>
          <cell r="K11">
            <v>3.3391819205603218E-2</v>
          </cell>
        </row>
        <row r="12">
          <cell r="C12" t="str">
            <v>Bankruptcy</v>
          </cell>
          <cell r="G12">
            <v>15</v>
          </cell>
          <cell r="H12">
            <v>3301226</v>
          </cell>
          <cell r="J12">
            <v>3.0248033877797943E-3</v>
          </cell>
          <cell r="K12">
            <v>3.0011748554274356E-3</v>
          </cell>
        </row>
        <row r="13">
          <cell r="C13" t="str">
            <v>Foreclosure</v>
          </cell>
          <cell r="G13">
            <v>20</v>
          </cell>
          <cell r="H13">
            <v>2628894</v>
          </cell>
          <cell r="J13">
            <v>4.0330711837063922E-3</v>
          </cell>
          <cell r="K13">
            <v>2.3899516635286565E-3</v>
          </cell>
        </row>
        <row r="14">
          <cell r="C14" t="str">
            <v>Total Active Portfolio</v>
          </cell>
          <cell r="G14">
            <v>4959</v>
          </cell>
          <cell r="H14">
            <v>1099977895</v>
          </cell>
          <cell r="J14">
            <v>1</v>
          </cell>
          <cell r="K14">
            <v>1</v>
          </cell>
        </row>
        <row r="17">
          <cell r="C17" t="str">
            <v>Current (0 - 29)</v>
          </cell>
          <cell r="G17">
            <v>1528</v>
          </cell>
          <cell r="H17">
            <v>118432841</v>
          </cell>
          <cell r="J17">
            <v>0.95919648462021345</v>
          </cell>
          <cell r="K17">
            <v>0.93813213334724188</v>
          </cell>
        </row>
        <row r="18">
          <cell r="C18" t="str">
            <v>DLQ 30-59</v>
          </cell>
          <cell r="G18">
            <v>15</v>
          </cell>
          <cell r="H18">
            <v>977022</v>
          </cell>
          <cell r="J18">
            <v>9.4161958568738224E-3</v>
          </cell>
          <cell r="K18">
            <v>7.7392024496582747E-3</v>
          </cell>
        </row>
        <row r="19">
          <cell r="C19" t="str">
            <v>DLQ 60-179</v>
          </cell>
          <cell r="G19">
            <v>17</v>
          </cell>
          <cell r="H19">
            <v>1751020</v>
          </cell>
          <cell r="J19">
            <v>1.0671688637790333E-2</v>
          </cell>
          <cell r="K19">
            <v>1.3870207910774408E-2</v>
          </cell>
        </row>
        <row r="20">
          <cell r="C20" t="str">
            <v>DLQ 180+</v>
          </cell>
          <cell r="G20">
            <v>20</v>
          </cell>
          <cell r="H20">
            <v>2605257</v>
          </cell>
          <cell r="J20">
            <v>1.2554927809165096E-2</v>
          </cell>
          <cell r="K20">
            <v>2.0636803834907881E-2</v>
          </cell>
        </row>
        <row r="21">
          <cell r="C21" t="str">
            <v>Bankruptcy</v>
          </cell>
          <cell r="G21">
            <v>11</v>
          </cell>
          <cell r="H21">
            <v>2219083</v>
          </cell>
          <cell r="J21">
            <v>6.9052102950408036E-3</v>
          </cell>
          <cell r="K21">
            <v>1.7577836107677242E-2</v>
          </cell>
        </row>
        <row r="22">
          <cell r="C22" t="str">
            <v>Foreclosure</v>
          </cell>
          <cell r="G22">
            <v>2</v>
          </cell>
          <cell r="H22">
            <v>258018</v>
          </cell>
          <cell r="J22">
            <v>1.2554927809165098E-3</v>
          </cell>
          <cell r="K22">
            <v>2.0438163497402606E-3</v>
          </cell>
        </row>
        <row r="23">
          <cell r="C23" t="str">
            <v>Total Active Portfolio</v>
          </cell>
          <cell r="G23">
            <v>1593</v>
          </cell>
          <cell r="H23">
            <v>126243241</v>
          </cell>
          <cell r="J23">
            <v>1</v>
          </cell>
          <cell r="K23">
            <v>1</v>
          </cell>
        </row>
      </sheetData>
      <sheetData sheetId="10">
        <row r="8">
          <cell r="C8" t="str">
            <v>Current (0 - 29)</v>
          </cell>
          <cell r="G8">
            <v>151531</v>
          </cell>
          <cell r="H8">
            <v>18471073659</v>
          </cell>
          <cell r="J8">
            <v>0.84977007626738443</v>
          </cell>
          <cell r="K8">
            <v>0.82090974839557918</v>
          </cell>
        </row>
        <row r="9">
          <cell r="C9" t="str">
            <v>DLQ 30-59</v>
          </cell>
          <cell r="G9">
            <v>4514</v>
          </cell>
          <cell r="H9">
            <v>531586303</v>
          </cell>
          <cell r="J9">
            <v>2.53140421713773E-2</v>
          </cell>
          <cell r="K9">
            <v>2.3625284934838564E-2</v>
          </cell>
        </row>
        <row r="10">
          <cell r="C10" t="str">
            <v>DLQ 60-179</v>
          </cell>
          <cell r="G10">
            <v>3872</v>
          </cell>
          <cell r="H10">
            <v>505499408</v>
          </cell>
          <cell r="J10">
            <v>2.1713772992373263E-2</v>
          </cell>
          <cell r="K10">
            <v>2.2465905312071616E-2</v>
          </cell>
        </row>
        <row r="11">
          <cell r="C11" t="str">
            <v>DLQ 180+</v>
          </cell>
          <cell r="G11">
            <v>2906</v>
          </cell>
          <cell r="H11">
            <v>505129777</v>
          </cell>
          <cell r="J11">
            <v>1.629654553611485E-2</v>
          </cell>
          <cell r="K11">
            <v>2.2449477805105266E-2</v>
          </cell>
        </row>
        <row r="12">
          <cell r="C12" t="str">
            <v>Bankruptcy</v>
          </cell>
          <cell r="G12">
            <v>2577</v>
          </cell>
          <cell r="H12">
            <v>372470424</v>
          </cell>
          <cell r="J12">
            <v>1.4451547779273217E-2</v>
          </cell>
          <cell r="K12">
            <v>1.6553699459784861E-2</v>
          </cell>
        </row>
        <row r="13">
          <cell r="C13" t="str">
            <v>Foreclosure</v>
          </cell>
          <cell r="G13">
            <v>12920</v>
          </cell>
          <cell r="H13">
            <v>2114976588</v>
          </cell>
          <cell r="J13">
            <v>7.2454015253476889E-2</v>
          </cell>
          <cell r="K13">
            <v>9.3995884092620538E-2</v>
          </cell>
        </row>
        <row r="14">
          <cell r="C14" t="str">
            <v>Total Active Portfolio</v>
          </cell>
          <cell r="G14">
            <v>178320</v>
          </cell>
          <cell r="H14">
            <v>22500736159</v>
          </cell>
          <cell r="J14">
            <v>1</v>
          </cell>
          <cell r="K14">
            <v>1</v>
          </cell>
        </row>
        <row r="17">
          <cell r="C17" t="str">
            <v>Current (0 - 29)</v>
          </cell>
          <cell r="G17">
            <v>32411</v>
          </cell>
          <cell r="H17">
            <v>2206943772</v>
          </cell>
          <cell r="J17">
            <v>0.91977410749758781</v>
          </cell>
          <cell r="K17">
            <v>0.90892297372083075</v>
          </cell>
        </row>
        <row r="18">
          <cell r="C18" t="str">
            <v>DLQ 30-59</v>
          </cell>
          <cell r="G18">
            <v>483</v>
          </cell>
          <cell r="H18">
            <v>30590972</v>
          </cell>
          <cell r="J18">
            <v>1.3706793802145411E-2</v>
          </cell>
          <cell r="K18">
            <v>1.2598797301506722E-2</v>
          </cell>
        </row>
        <row r="19">
          <cell r="C19" t="str">
            <v>DLQ 60-179</v>
          </cell>
          <cell r="G19">
            <v>816</v>
          </cell>
          <cell r="H19">
            <v>53820805</v>
          </cell>
          <cell r="J19">
            <v>2.3156819342754979E-2</v>
          </cell>
          <cell r="K19">
            <v>2.2165932249518568E-2</v>
          </cell>
        </row>
        <row r="20">
          <cell r="C20" t="str">
            <v>DLQ 180+</v>
          </cell>
          <cell r="G20">
            <v>407</v>
          </cell>
          <cell r="H20">
            <v>28909109</v>
          </cell>
          <cell r="J20">
            <v>1.1550031216300584E-2</v>
          </cell>
          <cell r="K20">
            <v>1.1906127221396029E-2</v>
          </cell>
        </row>
        <row r="21">
          <cell r="C21" t="str">
            <v>Bankruptcy</v>
          </cell>
          <cell r="G21">
            <v>728</v>
          </cell>
          <cell r="H21">
            <v>56090874</v>
          </cell>
          <cell r="J21">
            <v>2.0659515295987287E-2</v>
          </cell>
          <cell r="K21">
            <v>2.3100853153353664E-2</v>
          </cell>
        </row>
        <row r="22">
          <cell r="C22" t="str">
            <v>Foreclosure</v>
          </cell>
          <cell r="G22">
            <v>393</v>
          </cell>
          <cell r="H22">
            <v>51731156</v>
          </cell>
          <cell r="J22">
            <v>1.1152732845223907E-2</v>
          </cell>
          <cell r="K22">
            <v>2.1305316765241174E-2</v>
          </cell>
        </row>
        <row r="23">
          <cell r="C23" t="str">
            <v>Total Active Portfolio</v>
          </cell>
          <cell r="G23">
            <v>35238</v>
          </cell>
          <cell r="H23">
            <v>2428086687</v>
          </cell>
          <cell r="J23">
            <v>1</v>
          </cell>
          <cell r="K23">
            <v>1</v>
          </cell>
        </row>
      </sheetData>
      <sheetData sheetId="11">
        <row r="8">
          <cell r="C8" t="str">
            <v>Current (0 - 29)</v>
          </cell>
          <cell r="G8">
            <v>84992</v>
          </cell>
          <cell r="H8">
            <v>11222765318</v>
          </cell>
          <cell r="J8">
            <v>0.87257196829698991</v>
          </cell>
          <cell r="K8">
            <v>0.87582166875744727</v>
          </cell>
        </row>
        <row r="9">
          <cell r="C9" t="str">
            <v>DLQ 30-59</v>
          </cell>
          <cell r="G9">
            <v>3434</v>
          </cell>
          <cell r="H9">
            <v>419192306</v>
          </cell>
          <cell r="J9">
            <v>3.5255225658083859E-2</v>
          </cell>
          <cell r="K9">
            <v>3.2713657870253834E-2</v>
          </cell>
        </row>
        <row r="10">
          <cell r="C10" t="str">
            <v>DLQ 60-179</v>
          </cell>
          <cell r="G10">
            <v>3201</v>
          </cell>
          <cell r="H10">
            <v>414809386</v>
          </cell>
          <cell r="J10">
            <v>3.2863126770974499E-2</v>
          </cell>
          <cell r="K10">
            <v>3.2371615940331833E-2</v>
          </cell>
        </row>
        <row r="11">
          <cell r="C11" t="str">
            <v>DLQ 180+</v>
          </cell>
          <cell r="G11">
            <v>2051</v>
          </cell>
          <cell r="H11">
            <v>293000944</v>
          </cell>
          <cell r="J11">
            <v>2.1056630117859635E-2</v>
          </cell>
          <cell r="K11">
            <v>2.2865717000248097E-2</v>
          </cell>
        </row>
        <row r="12">
          <cell r="C12" t="str">
            <v>Bankruptcy</v>
          </cell>
          <cell r="G12">
            <v>2880</v>
          </cell>
          <cell r="H12">
            <v>341806217</v>
          </cell>
          <cell r="J12">
            <v>2.9567574226931133E-2</v>
          </cell>
          <cell r="K12">
            <v>2.6674467734299826E-2</v>
          </cell>
        </row>
        <row r="13">
          <cell r="C13" t="str">
            <v>Foreclosure</v>
          </cell>
          <cell r="G13">
            <v>846</v>
          </cell>
          <cell r="H13">
            <v>122410362</v>
          </cell>
          <cell r="J13">
            <v>8.6854749291610193E-3</v>
          </cell>
          <cell r="K13">
            <v>9.5528726193794232E-3</v>
          </cell>
        </row>
        <row r="14">
          <cell r="C14" t="str">
            <v>Total Active Portfolio</v>
          </cell>
          <cell r="G14">
            <v>97404</v>
          </cell>
          <cell r="H14">
            <v>12813984534</v>
          </cell>
          <cell r="J14">
            <v>1</v>
          </cell>
          <cell r="K14">
            <v>1</v>
          </cell>
        </row>
        <row r="17">
          <cell r="C17" t="str">
            <v>Current (0 - 29)</v>
          </cell>
          <cell r="G17">
            <v>15342</v>
          </cell>
          <cell r="H17">
            <v>648279836</v>
          </cell>
          <cell r="J17">
            <v>0.92105421144263677</v>
          </cell>
          <cell r="K17">
            <v>0.92499072155367157</v>
          </cell>
        </row>
        <row r="18">
          <cell r="C18" t="str">
            <v>DLQ 30-59</v>
          </cell>
          <cell r="G18">
            <v>317</v>
          </cell>
          <cell r="H18">
            <v>12084990</v>
          </cell>
          <cell r="J18">
            <v>1.9031038002041183E-2</v>
          </cell>
          <cell r="K18">
            <v>1.7243330733595276E-2</v>
          </cell>
        </row>
        <row r="19">
          <cell r="C19" t="str">
            <v>DLQ 60-179</v>
          </cell>
          <cell r="G19">
            <v>388</v>
          </cell>
          <cell r="H19">
            <v>15038906</v>
          </cell>
          <cell r="J19">
            <v>2.3293510235936843E-2</v>
          </cell>
          <cell r="K19">
            <v>2.1458092230895551E-2</v>
          </cell>
        </row>
        <row r="20">
          <cell r="C20" t="str">
            <v>DLQ 180+</v>
          </cell>
          <cell r="G20">
            <v>98</v>
          </cell>
          <cell r="H20">
            <v>4644708</v>
          </cell>
          <cell r="J20">
            <v>5.8834123791799246E-3</v>
          </cell>
          <cell r="K20">
            <v>6.6272488603611466E-3</v>
          </cell>
        </row>
        <row r="21">
          <cell r="C21" t="str">
            <v>Bankruptcy</v>
          </cell>
          <cell r="G21">
            <v>506</v>
          </cell>
          <cell r="H21">
            <v>20211282</v>
          </cell>
          <cell r="J21">
            <v>3.0377619019031039E-2</v>
          </cell>
          <cell r="K21">
            <v>2.8838238184389148E-2</v>
          </cell>
        </row>
        <row r="22">
          <cell r="C22" t="str">
            <v>Foreclosure</v>
          </cell>
          <cell r="G22">
            <v>6</v>
          </cell>
          <cell r="H22">
            <v>590373</v>
          </cell>
          <cell r="J22">
            <v>3.6020892117428111E-4</v>
          </cell>
          <cell r="K22">
            <v>8.4236701024865089E-4</v>
          </cell>
        </row>
        <row r="23">
          <cell r="C23" t="str">
            <v>Total Active Portfolio</v>
          </cell>
          <cell r="G23">
            <v>16657</v>
          </cell>
          <cell r="H23">
            <v>700850096</v>
          </cell>
          <cell r="J23">
            <v>1</v>
          </cell>
          <cell r="K23">
            <v>1</v>
          </cell>
        </row>
      </sheetData>
      <sheetData sheetId="12">
        <row r="8">
          <cell r="C8" t="str">
            <v>Current (0 - 29)</v>
          </cell>
          <cell r="G8">
            <v>5165</v>
          </cell>
          <cell r="H8">
            <v>1273160523</v>
          </cell>
          <cell r="J8">
            <v>0.90949110758936436</v>
          </cell>
          <cell r="K8">
            <v>0.87874346938491199</v>
          </cell>
        </row>
        <row r="9">
          <cell r="C9" t="str">
            <v>DLQ 30-59</v>
          </cell>
          <cell r="G9">
            <v>78</v>
          </cell>
          <cell r="H9">
            <v>22330288</v>
          </cell>
          <cell r="J9">
            <v>1.3734812466983624E-2</v>
          </cell>
          <cell r="K9">
            <v>1.5412506431825854E-2</v>
          </cell>
        </row>
        <row r="10">
          <cell r="C10" t="str">
            <v>DLQ 60-179</v>
          </cell>
          <cell r="G10">
            <v>92</v>
          </cell>
          <cell r="H10">
            <v>30761914</v>
          </cell>
          <cell r="J10">
            <v>1.6200035217467865E-2</v>
          </cell>
          <cell r="K10">
            <v>2.1232068183817145E-2</v>
          </cell>
        </row>
        <row r="11">
          <cell r="C11" t="str">
            <v>DLQ 180+</v>
          </cell>
          <cell r="G11">
            <v>73</v>
          </cell>
          <cell r="H11">
            <v>26263706</v>
          </cell>
          <cell r="J11">
            <v>1.285437577038211E-2</v>
          </cell>
          <cell r="K11">
            <v>1.8127376487422967E-2</v>
          </cell>
        </row>
        <row r="12">
          <cell r="C12" t="str">
            <v>Bankruptcy</v>
          </cell>
          <cell r="G12">
            <v>51</v>
          </cell>
          <cell r="H12">
            <v>19666349</v>
          </cell>
          <cell r="J12">
            <v>8.9804543053354467E-3</v>
          </cell>
          <cell r="K12">
            <v>1.3573838835084973E-2</v>
          </cell>
        </row>
        <row r="13">
          <cell r="C13" t="str">
            <v>Foreclosure</v>
          </cell>
          <cell r="G13">
            <v>220</v>
          </cell>
          <cell r="H13">
            <v>76659307</v>
          </cell>
          <cell r="J13">
            <v>3.8739214650466633E-2</v>
          </cell>
          <cell r="K13">
            <v>5.2910739986730702E-2</v>
          </cell>
        </row>
        <row r="14">
          <cell r="C14" t="str">
            <v>Total Active Portfolio</v>
          </cell>
          <cell r="G14">
            <v>5679</v>
          </cell>
          <cell r="H14">
            <v>1448842088</v>
          </cell>
          <cell r="J14">
            <v>1</v>
          </cell>
          <cell r="K14">
            <v>1</v>
          </cell>
        </row>
        <row r="17">
          <cell r="C17" t="str">
            <v>Current (0 - 29)</v>
          </cell>
          <cell r="G17">
            <v>936</v>
          </cell>
          <cell r="H17">
            <v>90671007</v>
          </cell>
          <cell r="J17">
            <v>0.93134328358208951</v>
          </cell>
          <cell r="K17">
            <v>0.92551070944961766</v>
          </cell>
        </row>
        <row r="18">
          <cell r="C18" t="str">
            <v>DLQ 30-59</v>
          </cell>
          <cell r="G18">
            <v>14</v>
          </cell>
          <cell r="H18">
            <v>1035250</v>
          </cell>
          <cell r="J18">
            <v>1.3930348258706468E-2</v>
          </cell>
          <cell r="K18">
            <v>1.0567159157697638E-2</v>
          </cell>
        </row>
        <row r="19">
          <cell r="C19" t="str">
            <v>DLQ 60-179</v>
          </cell>
          <cell r="G19">
            <v>24</v>
          </cell>
          <cell r="H19">
            <v>2421453</v>
          </cell>
          <cell r="J19">
            <v>2.3880597014925373E-2</v>
          </cell>
          <cell r="K19">
            <v>2.4716618443742497E-2</v>
          </cell>
        </row>
        <row r="20">
          <cell r="C20" t="str">
            <v>DLQ 180+</v>
          </cell>
          <cell r="G20">
            <v>10</v>
          </cell>
          <cell r="H20">
            <v>930348</v>
          </cell>
          <cell r="J20">
            <v>9.9502487562189053E-3</v>
          </cell>
          <cell r="K20">
            <v>9.4963877208845034E-3</v>
          </cell>
        </row>
        <row r="21">
          <cell r="C21" t="str">
            <v>Bankruptcy</v>
          </cell>
          <cell r="G21">
            <v>15</v>
          </cell>
          <cell r="H21">
            <v>1895528</v>
          </cell>
          <cell r="J21">
            <v>1.4925373134328358E-2</v>
          </cell>
          <cell r="K21">
            <v>1.9348317859330874E-2</v>
          </cell>
        </row>
        <row r="22">
          <cell r="C22" t="str">
            <v>Foreclosure</v>
          </cell>
          <cell r="G22">
            <v>6</v>
          </cell>
          <cell r="H22">
            <v>1015035</v>
          </cell>
          <cell r="J22">
            <v>5.9701492537313433E-3</v>
          </cell>
          <cell r="K22">
            <v>1.0360817576076911E-2</v>
          </cell>
        </row>
        <row r="23">
          <cell r="C23" t="str">
            <v>Total Active Portfolio</v>
          </cell>
          <cell r="G23">
            <v>1005</v>
          </cell>
          <cell r="H23">
            <v>97968620</v>
          </cell>
          <cell r="J23">
            <v>1</v>
          </cell>
          <cell r="K23">
            <v>1</v>
          </cell>
        </row>
      </sheetData>
      <sheetData sheetId="13">
        <row r="8">
          <cell r="C8" t="str">
            <v>Current (0 - 29)</v>
          </cell>
          <cell r="G8">
            <v>8959</v>
          </cell>
          <cell r="H8">
            <v>1051802738</v>
          </cell>
          <cell r="J8">
            <v>0.90982024982228094</v>
          </cell>
          <cell r="K8">
            <v>0.89537306057734867</v>
          </cell>
        </row>
        <row r="9">
          <cell r="C9" t="str">
            <v>DLQ 30-59</v>
          </cell>
          <cell r="G9">
            <v>232</v>
          </cell>
          <cell r="H9">
            <v>26459926</v>
          </cell>
          <cell r="J9">
            <v>2.3560475271656341E-2</v>
          </cell>
          <cell r="K9">
            <v>2.252466557590399E-2</v>
          </cell>
        </row>
        <row r="10">
          <cell r="C10" t="str">
            <v>DLQ 60-179</v>
          </cell>
          <cell r="G10">
            <v>194</v>
          </cell>
          <cell r="H10">
            <v>25136602</v>
          </cell>
          <cell r="J10">
            <v>1.9701431908195389E-2</v>
          </cell>
          <cell r="K10">
            <v>2.1398153334389498E-2</v>
          </cell>
        </row>
        <row r="11">
          <cell r="C11" t="str">
            <v>DLQ 180+</v>
          </cell>
          <cell r="G11">
            <v>102</v>
          </cell>
          <cell r="H11">
            <v>16380886</v>
          </cell>
          <cell r="J11">
            <v>1.0358484817710978E-2</v>
          </cell>
          <cell r="K11">
            <v>1.394463382048036E-2</v>
          </cell>
        </row>
        <row r="12">
          <cell r="C12" t="str">
            <v>Bankruptcy</v>
          </cell>
          <cell r="G12">
            <v>107</v>
          </cell>
          <cell r="H12">
            <v>15337146</v>
          </cell>
          <cell r="J12">
            <v>1.0866253681324262E-2</v>
          </cell>
          <cell r="K12">
            <v>1.3056124364777648E-2</v>
          </cell>
        </row>
        <row r="13">
          <cell r="C13" t="str">
            <v>Foreclosure</v>
          </cell>
          <cell r="G13">
            <v>253</v>
          </cell>
          <cell r="H13">
            <v>39591641</v>
          </cell>
          <cell r="J13">
            <v>2.5693104498832133E-2</v>
          </cell>
          <cell r="K13">
            <v>3.370336232709982E-2</v>
          </cell>
        </row>
        <row r="14">
          <cell r="C14" t="str">
            <v>Total Active Portfolio</v>
          </cell>
          <cell r="G14">
            <v>9847</v>
          </cell>
          <cell r="H14">
            <v>1174708939</v>
          </cell>
          <cell r="J14">
            <v>1</v>
          </cell>
          <cell r="K14">
            <v>1</v>
          </cell>
        </row>
        <row r="17">
          <cell r="C17" t="str">
            <v>Current (0 - 29)</v>
          </cell>
          <cell r="G17">
            <v>2072</v>
          </cell>
          <cell r="H17">
            <v>96915567</v>
          </cell>
          <cell r="J17">
            <v>0.9435336976320583</v>
          </cell>
          <cell r="K17">
            <v>0.92783358974221752</v>
          </cell>
        </row>
        <row r="18">
          <cell r="C18" t="str">
            <v>DLQ 30-59</v>
          </cell>
          <cell r="G18">
            <v>33</v>
          </cell>
          <cell r="H18">
            <v>1556854</v>
          </cell>
          <cell r="J18">
            <v>1.5027322404371584E-2</v>
          </cell>
          <cell r="K18">
            <v>1.4904741108562367E-2</v>
          </cell>
        </row>
        <row r="19">
          <cell r="C19" t="str">
            <v>DLQ 60-179</v>
          </cell>
          <cell r="G19">
            <v>45</v>
          </cell>
          <cell r="H19">
            <v>2453214</v>
          </cell>
          <cell r="J19">
            <v>2.0491803278688523E-2</v>
          </cell>
          <cell r="K19">
            <v>2.3486158338483068E-2</v>
          </cell>
        </row>
        <row r="20">
          <cell r="C20" t="str">
            <v>DLQ 180+</v>
          </cell>
          <cell r="G20">
            <v>9</v>
          </cell>
          <cell r="H20">
            <v>398778</v>
          </cell>
          <cell r="J20">
            <v>4.0983606557377051E-3</v>
          </cell>
          <cell r="K20">
            <v>3.8177522425290253E-3</v>
          </cell>
        </row>
        <row r="21">
          <cell r="C21" t="str">
            <v>Bankruptcy</v>
          </cell>
          <cell r="G21">
            <v>32</v>
          </cell>
          <cell r="H21">
            <v>2167983</v>
          </cell>
          <cell r="J21">
            <v>1.4571948998178506E-2</v>
          </cell>
          <cell r="K21">
            <v>2.0755462839010187E-2</v>
          </cell>
        </row>
        <row r="22">
          <cell r="C22" t="str">
            <v>Foreclosure</v>
          </cell>
          <cell r="G22">
            <v>5</v>
          </cell>
          <cell r="H22">
            <v>961213</v>
          </cell>
          <cell r="J22">
            <v>2.2768670309653918E-3</v>
          </cell>
          <cell r="K22">
            <v>9.2022957291978298E-3</v>
          </cell>
        </row>
        <row r="23">
          <cell r="C23" t="str">
            <v>Total Active Portfolio</v>
          </cell>
          <cell r="G23">
            <v>2196</v>
          </cell>
          <cell r="H23">
            <v>104453609</v>
          </cell>
          <cell r="J23">
            <v>1</v>
          </cell>
          <cell r="K23">
            <v>1</v>
          </cell>
        </row>
      </sheetData>
      <sheetData sheetId="14">
        <row r="8">
          <cell r="C8" t="str">
            <v>Current (0 - 29)</v>
          </cell>
          <cell r="G8">
            <v>131183</v>
          </cell>
          <cell r="H8">
            <v>18507612485</v>
          </cell>
          <cell r="J8">
            <v>0.89037832407998152</v>
          </cell>
          <cell r="K8">
            <v>0.8790151379636435</v>
          </cell>
        </row>
        <row r="9">
          <cell r="C9" t="str">
            <v>DLQ 30-59</v>
          </cell>
          <cell r="G9">
            <v>3416</v>
          </cell>
          <cell r="H9">
            <v>457448877</v>
          </cell>
          <cell r="J9">
            <v>2.3185415450608822E-2</v>
          </cell>
          <cell r="K9">
            <v>2.1726437597143624E-2</v>
          </cell>
        </row>
        <row r="10">
          <cell r="C10" t="str">
            <v>DLQ 60-179</v>
          </cell>
          <cell r="G10">
            <v>3296</v>
          </cell>
          <cell r="H10">
            <v>501991629</v>
          </cell>
          <cell r="J10">
            <v>2.2370939498011323E-2</v>
          </cell>
          <cell r="K10">
            <v>2.3841986176210406E-2</v>
          </cell>
        </row>
        <row r="11">
          <cell r="C11" t="str">
            <v>DLQ 180+</v>
          </cell>
          <cell r="G11">
            <v>1906</v>
          </cell>
          <cell r="H11">
            <v>325252350</v>
          </cell>
          <cell r="J11">
            <v>1.2936593047090285E-2</v>
          </cell>
          <cell r="K11">
            <v>1.5447791525782493E-2</v>
          </cell>
        </row>
        <row r="12">
          <cell r="C12" t="str">
            <v>Bankruptcy</v>
          </cell>
          <cell r="G12">
            <v>2440</v>
          </cell>
          <cell r="H12">
            <v>347472582</v>
          </cell>
          <cell r="J12">
            <v>1.6561011036149157E-2</v>
          </cell>
          <cell r="K12">
            <v>1.6503136741860165E-2</v>
          </cell>
        </row>
        <row r="13">
          <cell r="C13" t="str">
            <v>Foreclosure</v>
          </cell>
          <cell r="G13">
            <v>5093</v>
          </cell>
          <cell r="H13">
            <v>915163779</v>
          </cell>
          <cell r="J13">
            <v>3.4567716888158878E-2</v>
          </cell>
          <cell r="K13">
            <v>4.3465509995359856E-2</v>
          </cell>
        </row>
        <row r="14">
          <cell r="C14" t="str">
            <v>Total Active Portfolio</v>
          </cell>
          <cell r="G14">
            <v>147334</v>
          </cell>
          <cell r="H14">
            <v>21054941702</v>
          </cell>
          <cell r="J14">
            <v>1</v>
          </cell>
          <cell r="K14">
            <v>1</v>
          </cell>
        </row>
        <row r="17">
          <cell r="C17" t="str">
            <v>Current (0 - 29)</v>
          </cell>
          <cell r="G17">
            <v>25056</v>
          </cell>
          <cell r="H17">
            <v>1201044725</v>
          </cell>
          <cell r="J17">
            <v>0.92892892892892898</v>
          </cell>
          <cell r="K17">
            <v>0.92014137423522058</v>
          </cell>
        </row>
        <row r="18">
          <cell r="C18" t="str">
            <v>DLQ 30-59</v>
          </cell>
          <cell r="G18">
            <v>316</v>
          </cell>
          <cell r="H18">
            <v>15133263</v>
          </cell>
          <cell r="J18">
            <v>1.171541912282653E-2</v>
          </cell>
          <cell r="K18">
            <v>1.1593857517240265E-2</v>
          </cell>
        </row>
        <row r="19">
          <cell r="C19" t="str">
            <v>DLQ 60-179</v>
          </cell>
          <cell r="G19">
            <v>549</v>
          </cell>
          <cell r="H19">
            <v>28137120</v>
          </cell>
          <cell r="J19">
            <v>2.0353687020353686E-2</v>
          </cell>
          <cell r="K19">
            <v>2.155633984722868E-2</v>
          </cell>
        </row>
        <row r="20">
          <cell r="C20" t="str">
            <v>DLQ 180+</v>
          </cell>
          <cell r="G20">
            <v>158</v>
          </cell>
          <cell r="H20">
            <v>9034081</v>
          </cell>
          <cell r="J20">
            <v>5.8577095614132648E-3</v>
          </cell>
          <cell r="K20">
            <v>6.921167491320772E-3</v>
          </cell>
        </row>
        <row r="21">
          <cell r="C21" t="str">
            <v>Bankruptcy</v>
          </cell>
          <cell r="G21">
            <v>814</v>
          </cell>
          <cell r="H21">
            <v>42777884</v>
          </cell>
          <cell r="J21">
            <v>3.017832647462277E-2</v>
          </cell>
          <cell r="K21">
            <v>3.2772885265063598E-2</v>
          </cell>
        </row>
        <row r="22">
          <cell r="C22" t="str">
            <v>Foreclosure</v>
          </cell>
          <cell r="G22">
            <v>80</v>
          </cell>
          <cell r="H22">
            <v>9155745</v>
          </cell>
          <cell r="J22">
            <v>2.9659288918548179E-3</v>
          </cell>
          <cell r="K22">
            <v>7.0143764100435565E-3</v>
          </cell>
        </row>
        <row r="23">
          <cell r="C23" t="str">
            <v>Total Active Portfolio</v>
          </cell>
          <cell r="G23">
            <v>26973</v>
          </cell>
          <cell r="H23">
            <v>1305282817</v>
          </cell>
          <cell r="J23">
            <v>1</v>
          </cell>
          <cell r="K23">
            <v>1</v>
          </cell>
        </row>
      </sheetData>
      <sheetData sheetId="15">
        <row r="8">
          <cell r="C8" t="str">
            <v>Current (0 - 29)</v>
          </cell>
          <cell r="G8">
            <v>44135</v>
          </cell>
          <cell r="H8">
            <v>3787308963</v>
          </cell>
          <cell r="J8">
            <v>0.84320431011424857</v>
          </cell>
          <cell r="K8">
            <v>0.832371742474038</v>
          </cell>
        </row>
        <row r="9">
          <cell r="C9" t="str">
            <v>DLQ 30-59</v>
          </cell>
          <cell r="G9">
            <v>2272</v>
          </cell>
          <cell r="H9">
            <v>199160196</v>
          </cell>
          <cell r="J9">
            <v>4.3406824347560276E-2</v>
          </cell>
          <cell r="K9">
            <v>4.3771268992186245E-2</v>
          </cell>
        </row>
        <row r="10">
          <cell r="C10" t="str">
            <v>DLQ 60-179</v>
          </cell>
          <cell r="G10">
            <v>1729</v>
          </cell>
          <cell r="H10">
            <v>155956313</v>
          </cell>
          <cell r="J10">
            <v>3.3032746169424171E-2</v>
          </cell>
          <cell r="K10">
            <v>3.427595405335207E-2</v>
          </cell>
        </row>
        <row r="11">
          <cell r="C11" t="str">
            <v>DLQ 180+</v>
          </cell>
          <cell r="G11">
            <v>758</v>
          </cell>
          <cell r="H11">
            <v>75650895</v>
          </cell>
          <cell r="J11">
            <v>1.4481678193420198E-2</v>
          </cell>
          <cell r="K11">
            <v>1.6626493350833202E-2</v>
          </cell>
        </row>
        <row r="12">
          <cell r="C12" t="str">
            <v>Bankruptcy</v>
          </cell>
          <cell r="G12">
            <v>1774</v>
          </cell>
          <cell r="H12">
            <v>171049485</v>
          </cell>
          <cell r="J12">
            <v>3.389247640518131E-2</v>
          </cell>
          <cell r="K12">
            <v>3.7593119354581907E-2</v>
          </cell>
        </row>
        <row r="13">
          <cell r="C13" t="str">
            <v>Foreclosure</v>
          </cell>
          <cell r="G13">
            <v>1674</v>
          </cell>
          <cell r="H13">
            <v>160895214</v>
          </cell>
          <cell r="J13">
            <v>3.1981964770165447E-2</v>
          </cell>
          <cell r="K13">
            <v>3.5361421775008547E-2</v>
          </cell>
        </row>
        <row r="14">
          <cell r="C14" t="str">
            <v>Total Active Portfolio</v>
          </cell>
          <cell r="G14">
            <v>52342</v>
          </cell>
          <cell r="H14">
            <v>4550021066</v>
          </cell>
          <cell r="J14">
            <v>1</v>
          </cell>
          <cell r="K14">
            <v>1</v>
          </cell>
        </row>
        <row r="17">
          <cell r="C17" t="str">
            <v>Current (0 - 29)</v>
          </cell>
          <cell r="G17">
            <v>4849</v>
          </cell>
          <cell r="H17">
            <v>155449828</v>
          </cell>
          <cell r="J17">
            <v>0.90466417910447761</v>
          </cell>
          <cell r="K17">
            <v>0.89570062073936729</v>
          </cell>
        </row>
        <row r="18">
          <cell r="C18" t="str">
            <v>DLQ 30-59</v>
          </cell>
          <cell r="G18">
            <v>138</v>
          </cell>
          <cell r="H18">
            <v>4301477</v>
          </cell>
          <cell r="J18">
            <v>2.5746268656716417E-2</v>
          </cell>
          <cell r="K18">
            <v>2.4785074828105384E-2</v>
          </cell>
        </row>
        <row r="19">
          <cell r="C19" t="str">
            <v>DLQ 60-179</v>
          </cell>
          <cell r="G19">
            <v>112</v>
          </cell>
          <cell r="H19">
            <v>3898844</v>
          </cell>
          <cell r="J19">
            <v>2.0895522388059702E-2</v>
          </cell>
          <cell r="K19">
            <v>2.2465106818683373E-2</v>
          </cell>
        </row>
        <row r="20">
          <cell r="C20" t="str">
            <v>DLQ 180+</v>
          </cell>
          <cell r="G20">
            <v>18</v>
          </cell>
          <cell r="H20">
            <v>773351</v>
          </cell>
          <cell r="J20">
            <v>3.3582089552238806E-3</v>
          </cell>
          <cell r="K20">
            <v>4.456042053320319E-3</v>
          </cell>
        </row>
        <row r="21">
          <cell r="C21" t="str">
            <v>Bankruptcy</v>
          </cell>
          <cell r="G21">
            <v>230</v>
          </cell>
          <cell r="H21">
            <v>7949239</v>
          </cell>
          <cell r="J21">
            <v>4.2910447761194029E-2</v>
          </cell>
          <cell r="K21">
            <v>4.5803449243479295E-2</v>
          </cell>
        </row>
        <row r="22">
          <cell r="C22" t="str">
            <v>Foreclosure</v>
          </cell>
          <cell r="G22">
            <v>13</v>
          </cell>
          <cell r="H22">
            <v>1178361</v>
          </cell>
          <cell r="J22">
            <v>2.4253731343283581E-3</v>
          </cell>
          <cell r="K22">
            <v>6.7897063170443746E-3</v>
          </cell>
        </row>
        <row r="23">
          <cell r="C23" t="str">
            <v>Total Active Portfolio</v>
          </cell>
          <cell r="G23">
            <v>5360</v>
          </cell>
          <cell r="H23">
            <v>173551100</v>
          </cell>
          <cell r="J23">
            <v>1</v>
          </cell>
          <cell r="K23">
            <v>1</v>
          </cell>
        </row>
      </sheetData>
      <sheetData sheetId="16">
        <row r="8">
          <cell r="C8" t="str">
            <v>Current (0 - 29)</v>
          </cell>
          <cell r="G8">
            <v>21452</v>
          </cell>
          <cell r="H8">
            <v>1766681281</v>
          </cell>
          <cell r="J8">
            <v>0.91102900581815094</v>
          </cell>
          <cell r="K8">
            <v>0.89874335672402272</v>
          </cell>
        </row>
        <row r="9">
          <cell r="C9" t="str">
            <v>DLQ 30-59</v>
          </cell>
          <cell r="G9">
            <v>663</v>
          </cell>
          <cell r="H9">
            <v>57071938</v>
          </cell>
          <cell r="J9">
            <v>2.8156453051344121E-2</v>
          </cell>
          <cell r="K9">
            <v>2.9033547637880533E-2</v>
          </cell>
        </row>
        <row r="10">
          <cell r="C10" t="str">
            <v>DLQ 60-179</v>
          </cell>
          <cell r="G10">
            <v>535</v>
          </cell>
          <cell r="H10">
            <v>49804052</v>
          </cell>
          <cell r="J10">
            <v>2.2720516413980551E-2</v>
          </cell>
          <cell r="K10">
            <v>2.5336239962649932E-2</v>
          </cell>
        </row>
        <row r="11">
          <cell r="C11" t="str">
            <v>DLQ 180+</v>
          </cell>
          <cell r="G11">
            <v>169</v>
          </cell>
          <cell r="H11">
            <v>16506074</v>
          </cell>
          <cell r="J11">
            <v>7.1771350915190895E-3</v>
          </cell>
          <cell r="K11">
            <v>8.3969443230293185E-3</v>
          </cell>
        </row>
        <row r="12">
          <cell r="C12" t="str">
            <v>Bankruptcy</v>
          </cell>
          <cell r="G12">
            <v>234</v>
          </cell>
          <cell r="H12">
            <v>23332989</v>
          </cell>
          <cell r="J12">
            <v>9.9375716651802781E-3</v>
          </cell>
          <cell r="K12">
            <v>1.1869921916190098E-2</v>
          </cell>
        </row>
        <row r="13">
          <cell r="C13" t="str">
            <v>Foreclosure</v>
          </cell>
          <cell r="G13">
            <v>494</v>
          </cell>
          <cell r="H13">
            <v>52327549</v>
          </cell>
          <cell r="J13">
            <v>2.0979317959825029E-2</v>
          </cell>
          <cell r="K13">
            <v>2.6619989436227447E-2</v>
          </cell>
        </row>
        <row r="14">
          <cell r="C14" t="str">
            <v>Total Active Portfolio</v>
          </cell>
          <cell r="G14">
            <v>23547</v>
          </cell>
          <cell r="H14">
            <v>1965723883</v>
          </cell>
          <cell r="J14">
            <v>1</v>
          </cell>
          <cell r="K14">
            <v>1</v>
          </cell>
        </row>
        <row r="17">
          <cell r="C17" t="str">
            <v>Current (0 - 29)</v>
          </cell>
          <cell r="G17">
            <v>2180</v>
          </cell>
          <cell r="H17">
            <v>65026979</v>
          </cell>
          <cell r="J17">
            <v>0.92963752665245203</v>
          </cell>
          <cell r="K17">
            <v>0.92349089812206508</v>
          </cell>
        </row>
        <row r="18">
          <cell r="C18" t="str">
            <v>DLQ 30-59</v>
          </cell>
          <cell r="G18">
            <v>47</v>
          </cell>
          <cell r="H18">
            <v>1483356</v>
          </cell>
          <cell r="J18">
            <v>2.0042643923240937E-2</v>
          </cell>
          <cell r="K18">
            <v>2.1066114184310394E-2</v>
          </cell>
        </row>
        <row r="19">
          <cell r="C19" t="str">
            <v>DLQ 60-179</v>
          </cell>
          <cell r="G19">
            <v>46</v>
          </cell>
          <cell r="H19">
            <v>1390725</v>
          </cell>
          <cell r="J19">
            <v>1.9616204690831557E-2</v>
          </cell>
          <cell r="K19">
            <v>1.97506004283362E-2</v>
          </cell>
        </row>
        <row r="20">
          <cell r="C20" t="str">
            <v>DLQ 180+</v>
          </cell>
          <cell r="G20">
            <v>10</v>
          </cell>
          <cell r="H20">
            <v>243860</v>
          </cell>
          <cell r="J20">
            <v>4.2643923240938165E-3</v>
          </cell>
          <cell r="K20">
            <v>3.4632162508433121E-3</v>
          </cell>
        </row>
        <row r="21">
          <cell r="C21" t="str">
            <v>Bankruptcy</v>
          </cell>
          <cell r="G21">
            <v>57</v>
          </cell>
          <cell r="H21">
            <v>2030897</v>
          </cell>
          <cell r="J21">
            <v>2.4307036247334754E-2</v>
          </cell>
          <cell r="K21">
            <v>2.8842104052279712E-2</v>
          </cell>
        </row>
        <row r="22">
          <cell r="C22" t="str">
            <v>Foreclosure</v>
          </cell>
          <cell r="G22">
            <v>5</v>
          </cell>
          <cell r="H22">
            <v>238498</v>
          </cell>
          <cell r="J22">
            <v>2.1321961620469083E-3</v>
          </cell>
          <cell r="K22">
            <v>3.3870669621652925E-3</v>
          </cell>
        </row>
        <row r="23">
          <cell r="C23" t="str">
            <v>Total Active Portfolio</v>
          </cell>
          <cell r="G23">
            <v>2345</v>
          </cell>
          <cell r="H23">
            <v>70414315</v>
          </cell>
          <cell r="J23">
            <v>1</v>
          </cell>
          <cell r="K23">
            <v>1</v>
          </cell>
        </row>
      </sheetData>
      <sheetData sheetId="17">
        <row r="8">
          <cell r="C8" t="str">
            <v>Current (0 - 29)</v>
          </cell>
          <cell r="G8">
            <v>17264</v>
          </cell>
          <cell r="H8">
            <v>1702063165</v>
          </cell>
          <cell r="J8">
            <v>0.90245687401986407</v>
          </cell>
          <cell r="K8">
            <v>0.89306794083920238</v>
          </cell>
        </row>
        <row r="9">
          <cell r="C9" t="str">
            <v>DLQ 30-59</v>
          </cell>
          <cell r="G9">
            <v>539</v>
          </cell>
          <cell r="H9">
            <v>54057992</v>
          </cell>
          <cell r="J9">
            <v>2.8175640355462623E-2</v>
          </cell>
          <cell r="K9">
            <v>2.8364082246819598E-2</v>
          </cell>
        </row>
        <row r="10">
          <cell r="C10" t="str">
            <v>DLQ 60-179</v>
          </cell>
          <cell r="G10">
            <v>439</v>
          </cell>
          <cell r="H10">
            <v>45739090</v>
          </cell>
          <cell r="J10">
            <v>2.2948248823836906E-2</v>
          </cell>
          <cell r="K10">
            <v>2.3999176859079114E-2</v>
          </cell>
        </row>
        <row r="11">
          <cell r="C11" t="str">
            <v>DLQ 180+</v>
          </cell>
          <cell r="G11">
            <v>235</v>
          </cell>
          <cell r="H11">
            <v>27842549</v>
          </cell>
          <cell r="J11">
            <v>1.2284370099320438E-2</v>
          </cell>
          <cell r="K11">
            <v>1.4608910182921792E-2</v>
          </cell>
        </row>
        <row r="12">
          <cell r="C12" t="str">
            <v>Bankruptcy</v>
          </cell>
          <cell r="G12">
            <v>452</v>
          </cell>
          <cell r="H12">
            <v>50987770</v>
          </cell>
          <cell r="J12">
            <v>2.3627809722948249E-2</v>
          </cell>
          <cell r="K12">
            <v>2.6753145064321311E-2</v>
          </cell>
        </row>
        <row r="13">
          <cell r="C13" t="str">
            <v>Foreclosure</v>
          </cell>
          <cell r="G13">
            <v>201</v>
          </cell>
          <cell r="H13">
            <v>25170217</v>
          </cell>
          <cell r="J13">
            <v>1.0507056978567695E-2</v>
          </cell>
          <cell r="K13">
            <v>1.3206744807655765E-2</v>
          </cell>
        </row>
        <row r="14">
          <cell r="C14" t="str">
            <v>Total Active Portfolio</v>
          </cell>
          <cell r="G14">
            <v>19130</v>
          </cell>
          <cell r="H14">
            <v>1905860783</v>
          </cell>
          <cell r="J14">
            <v>1</v>
          </cell>
          <cell r="K14">
            <v>1</v>
          </cell>
        </row>
        <row r="17">
          <cell r="C17" t="str">
            <v>Current (0 - 29)</v>
          </cell>
          <cell r="G17">
            <v>2678</v>
          </cell>
          <cell r="H17">
            <v>94922356</v>
          </cell>
          <cell r="J17">
            <v>0.92504317789291879</v>
          </cell>
          <cell r="K17">
            <v>0.91478633686989896</v>
          </cell>
        </row>
        <row r="18">
          <cell r="C18" t="str">
            <v>DLQ 30-59</v>
          </cell>
          <cell r="G18">
            <v>53</v>
          </cell>
          <cell r="H18">
            <v>1783535</v>
          </cell>
          <cell r="J18">
            <v>1.8307426597582038E-2</v>
          </cell>
          <cell r="K18">
            <v>1.7188294918946759E-2</v>
          </cell>
        </row>
        <row r="19">
          <cell r="C19" t="str">
            <v>DLQ 60-179</v>
          </cell>
          <cell r="G19">
            <v>44</v>
          </cell>
          <cell r="H19">
            <v>1745978</v>
          </cell>
          <cell r="J19">
            <v>1.5198618307426597E-2</v>
          </cell>
          <cell r="K19">
            <v>1.6826350358133044E-2</v>
          </cell>
        </row>
        <row r="20">
          <cell r="C20" t="str">
            <v>DLQ 180+</v>
          </cell>
          <cell r="G20">
            <v>14</v>
          </cell>
          <cell r="H20">
            <v>731328</v>
          </cell>
          <cell r="J20">
            <v>4.8359240069084626E-3</v>
          </cell>
          <cell r="K20">
            <v>7.0479588830516327E-3</v>
          </cell>
        </row>
        <row r="21">
          <cell r="C21" t="str">
            <v>Bankruptcy</v>
          </cell>
          <cell r="G21">
            <v>102</v>
          </cell>
          <cell r="H21">
            <v>4068565</v>
          </cell>
          <cell r="J21">
            <v>3.5233160621761656E-2</v>
          </cell>
          <cell r="K21">
            <v>3.9209600662114631E-2</v>
          </cell>
        </row>
        <row r="22">
          <cell r="C22" t="str">
            <v>Foreclosure</v>
          </cell>
          <cell r="G22">
            <v>4</v>
          </cell>
          <cell r="H22">
            <v>512748</v>
          </cell>
          <cell r="J22">
            <v>1.3816925734024179E-3</v>
          </cell>
          <cell r="K22">
            <v>4.9414583078549691E-3</v>
          </cell>
        </row>
        <row r="23">
          <cell r="C23" t="str">
            <v>Total Active Portfolio</v>
          </cell>
          <cell r="G23">
            <v>2895</v>
          </cell>
          <cell r="H23">
            <v>103764510</v>
          </cell>
          <cell r="J23">
            <v>1</v>
          </cell>
          <cell r="K23">
            <v>1</v>
          </cell>
        </row>
      </sheetData>
      <sheetData sheetId="18">
        <row r="8">
          <cell r="C8" t="str">
            <v>Current (0 - 29)</v>
          </cell>
          <cell r="G8">
            <v>16520</v>
          </cell>
          <cell r="H8">
            <v>1547258649</v>
          </cell>
          <cell r="J8">
            <v>0.85308546346501424</v>
          </cell>
          <cell r="K8">
            <v>0.84175783723536002</v>
          </cell>
        </row>
        <row r="9">
          <cell r="C9" t="str">
            <v>DLQ 30-59</v>
          </cell>
          <cell r="G9">
            <v>778</v>
          </cell>
          <cell r="H9">
            <v>72764172</v>
          </cell>
          <cell r="J9">
            <v>4.0175574490059388E-2</v>
          </cell>
          <cell r="K9">
            <v>3.9586020146358696E-2</v>
          </cell>
        </row>
        <row r="10">
          <cell r="C10" t="str">
            <v>DLQ 60-179</v>
          </cell>
          <cell r="G10">
            <v>599</v>
          </cell>
          <cell r="H10">
            <v>60247922</v>
          </cell>
          <cell r="J10">
            <v>3.0932093983991736E-2</v>
          </cell>
          <cell r="K10">
            <v>3.2776782701083265E-2</v>
          </cell>
        </row>
        <row r="11">
          <cell r="C11" t="str">
            <v>DLQ 180+</v>
          </cell>
          <cell r="G11">
            <v>388</v>
          </cell>
          <cell r="H11">
            <v>43654405</v>
          </cell>
          <cell r="J11">
            <v>2.0036147689129872E-2</v>
          </cell>
          <cell r="K11">
            <v>2.3749382536879575E-2</v>
          </cell>
        </row>
        <row r="12">
          <cell r="C12" t="str">
            <v>Bankruptcy</v>
          </cell>
          <cell r="G12">
            <v>651</v>
          </cell>
          <cell r="H12">
            <v>67411487</v>
          </cell>
          <cell r="J12">
            <v>3.3617350890782341E-2</v>
          </cell>
          <cell r="K12">
            <v>3.6673989535371848E-2</v>
          </cell>
        </row>
        <row r="13">
          <cell r="C13" t="str">
            <v>Foreclosure</v>
          </cell>
          <cell r="G13">
            <v>429</v>
          </cell>
          <cell r="H13">
            <v>46791363</v>
          </cell>
          <cell r="J13">
            <v>2.2153369481022464E-2</v>
          </cell>
          <cell r="K13">
            <v>2.5455987300914838E-2</v>
          </cell>
        </row>
        <row r="14">
          <cell r="C14" t="str">
            <v>Total Active Portfolio</v>
          </cell>
          <cell r="G14">
            <v>19365</v>
          </cell>
          <cell r="H14">
            <v>1838127999</v>
          </cell>
          <cell r="J14">
            <v>1</v>
          </cell>
          <cell r="K14">
            <v>1</v>
          </cell>
        </row>
        <row r="17">
          <cell r="C17" t="str">
            <v>Current (0 - 29)</v>
          </cell>
          <cell r="G17">
            <v>1946</v>
          </cell>
          <cell r="H17">
            <v>62573303</v>
          </cell>
          <cell r="J17">
            <v>0.88374205267938233</v>
          </cell>
          <cell r="K17">
            <v>0.88704206974365507</v>
          </cell>
        </row>
        <row r="18">
          <cell r="C18" t="str">
            <v>DLQ 30-59</v>
          </cell>
          <cell r="G18">
            <v>71</v>
          </cell>
          <cell r="H18">
            <v>1917601</v>
          </cell>
          <cell r="J18">
            <v>3.224341507720254E-2</v>
          </cell>
          <cell r="K18">
            <v>2.7184001457978058E-2</v>
          </cell>
        </row>
        <row r="19">
          <cell r="C19" t="str">
            <v>DLQ 60-179</v>
          </cell>
          <cell r="G19">
            <v>64</v>
          </cell>
          <cell r="H19">
            <v>1868536</v>
          </cell>
          <cell r="J19">
            <v>2.9064486830154404E-2</v>
          </cell>
          <cell r="K19">
            <v>2.6488453723316003E-2</v>
          </cell>
        </row>
        <row r="20">
          <cell r="C20" t="str">
            <v>DLQ 180+</v>
          </cell>
          <cell r="G20">
            <v>15</v>
          </cell>
          <cell r="H20">
            <v>319371</v>
          </cell>
          <cell r="J20">
            <v>6.8119891008174387E-3</v>
          </cell>
          <cell r="K20">
            <v>4.5274182322787224E-3</v>
          </cell>
        </row>
        <row r="21">
          <cell r="C21" t="str">
            <v>Bankruptcy</v>
          </cell>
          <cell r="G21">
            <v>100</v>
          </cell>
          <cell r="H21">
            <v>3082907</v>
          </cell>
          <cell r="J21">
            <v>4.5413260672116255E-2</v>
          </cell>
          <cell r="K21">
            <v>4.3703433812774799E-2</v>
          </cell>
        </row>
        <row r="22">
          <cell r="C22" t="str">
            <v>Foreclosure</v>
          </cell>
          <cell r="G22">
            <v>6</v>
          </cell>
          <cell r="H22">
            <v>779811</v>
          </cell>
          <cell r="J22">
            <v>2.7247956403269754E-3</v>
          </cell>
          <cell r="K22">
            <v>1.1054637206044077E-2</v>
          </cell>
        </row>
        <row r="23">
          <cell r="C23" t="str">
            <v>Total Active Portfolio</v>
          </cell>
          <cell r="G23">
            <v>2202</v>
          </cell>
          <cell r="H23">
            <v>70541528</v>
          </cell>
          <cell r="J23">
            <v>1</v>
          </cell>
          <cell r="K23">
            <v>1</v>
          </cell>
        </row>
      </sheetData>
      <sheetData sheetId="19">
        <row r="8">
          <cell r="C8" t="str">
            <v>Current (0 - 29)</v>
          </cell>
          <cell r="G8">
            <v>33258</v>
          </cell>
          <cell r="H8">
            <v>2957965029</v>
          </cell>
          <cell r="J8">
            <v>0.89020342612419701</v>
          </cell>
          <cell r="K8">
            <v>0.88498261643368437</v>
          </cell>
        </row>
        <row r="9">
          <cell r="C9" t="str">
            <v>DLQ 30-59</v>
          </cell>
          <cell r="G9">
            <v>1374</v>
          </cell>
          <cell r="H9">
            <v>119122740</v>
          </cell>
          <cell r="J9">
            <v>3.6777301927194861E-2</v>
          </cell>
          <cell r="K9">
            <v>3.5639891982627465E-2</v>
          </cell>
        </row>
        <row r="10">
          <cell r="C10" t="str">
            <v>DLQ 60-179</v>
          </cell>
          <cell r="G10">
            <v>965</v>
          </cell>
          <cell r="H10">
            <v>91872394</v>
          </cell>
          <cell r="J10">
            <v>2.5829764453961457E-2</v>
          </cell>
          <cell r="K10">
            <v>2.7486961753443478E-2</v>
          </cell>
        </row>
        <row r="11">
          <cell r="C11" t="str">
            <v>DLQ 180+</v>
          </cell>
          <cell r="G11">
            <v>385</v>
          </cell>
          <cell r="H11">
            <v>42584446</v>
          </cell>
          <cell r="J11">
            <v>1.0305139186295503E-2</v>
          </cell>
          <cell r="K11">
            <v>1.2740682892116419E-2</v>
          </cell>
        </row>
        <row r="12">
          <cell r="C12" t="str">
            <v>Bankruptcy</v>
          </cell>
          <cell r="G12">
            <v>1009</v>
          </cell>
          <cell r="H12">
            <v>92046644</v>
          </cell>
          <cell r="J12">
            <v>2.7007494646680941E-2</v>
          </cell>
          <cell r="K12">
            <v>2.7539094966446912E-2</v>
          </cell>
        </row>
        <row r="13">
          <cell r="C13" t="str">
            <v>Foreclosure</v>
          </cell>
          <cell r="G13">
            <v>369</v>
          </cell>
          <cell r="H13">
            <v>38807766</v>
          </cell>
          <cell r="J13">
            <v>9.8768736616702355E-3</v>
          </cell>
          <cell r="K13">
            <v>1.1610751971681332E-2</v>
          </cell>
        </row>
        <row r="14">
          <cell r="C14" t="str">
            <v>Total Active Portfolio</v>
          </cell>
          <cell r="G14">
            <v>37360</v>
          </cell>
          <cell r="H14">
            <v>3342399019</v>
          </cell>
          <cell r="J14">
            <v>1</v>
          </cell>
          <cell r="K14">
            <v>1</v>
          </cell>
        </row>
        <row r="17">
          <cell r="C17" t="str">
            <v>Current (0 - 29)</v>
          </cell>
          <cell r="G17">
            <v>1813</v>
          </cell>
          <cell r="H17">
            <v>70229613</v>
          </cell>
          <cell r="J17">
            <v>0.91014056224899598</v>
          </cell>
          <cell r="K17">
            <v>0.9099446773132206</v>
          </cell>
        </row>
        <row r="18">
          <cell r="C18" t="str">
            <v>DLQ 30-59</v>
          </cell>
          <cell r="G18">
            <v>44</v>
          </cell>
          <cell r="H18">
            <v>1498226</v>
          </cell>
          <cell r="J18">
            <v>2.2088353413654619E-2</v>
          </cell>
          <cell r="K18">
            <v>1.9412078692677363E-2</v>
          </cell>
        </row>
        <row r="19">
          <cell r="C19" t="str">
            <v>DLQ 60-179</v>
          </cell>
          <cell r="G19">
            <v>33</v>
          </cell>
          <cell r="H19">
            <v>1123748</v>
          </cell>
          <cell r="J19">
            <v>1.6566265060240965E-2</v>
          </cell>
          <cell r="K19">
            <v>1.456007612118519E-2</v>
          </cell>
        </row>
        <row r="20">
          <cell r="C20" t="str">
            <v>DLQ 180+</v>
          </cell>
          <cell r="G20">
            <v>16</v>
          </cell>
          <cell r="H20">
            <v>693648</v>
          </cell>
          <cell r="J20">
            <v>8.0321285140562242E-3</v>
          </cell>
          <cell r="K20">
            <v>8.9873954670512107E-3</v>
          </cell>
        </row>
        <row r="21">
          <cell r="C21" t="str">
            <v>Bankruptcy</v>
          </cell>
          <cell r="G21">
            <v>78</v>
          </cell>
          <cell r="H21">
            <v>2959983</v>
          </cell>
          <cell r="J21">
            <v>3.9156626506024098E-2</v>
          </cell>
          <cell r="K21">
            <v>3.8351639155232403E-2</v>
          </cell>
        </row>
        <row r="22">
          <cell r="C22" t="str">
            <v>Foreclosure</v>
          </cell>
          <cell r="G22">
            <v>8</v>
          </cell>
          <cell r="H22">
            <v>674873</v>
          </cell>
          <cell r="J22">
            <v>4.0160642570281121E-3</v>
          </cell>
          <cell r="K22">
            <v>8.7441332506332497E-3</v>
          </cell>
        </row>
        <row r="23">
          <cell r="C23" t="str">
            <v>Total Active Portfolio</v>
          </cell>
          <cell r="G23">
            <v>1992</v>
          </cell>
          <cell r="H23">
            <v>77180091</v>
          </cell>
          <cell r="J23">
            <v>1</v>
          </cell>
          <cell r="K23">
            <v>1</v>
          </cell>
        </row>
      </sheetData>
      <sheetData sheetId="20">
        <row r="8">
          <cell r="C8" t="str">
            <v>Current (0 - 29)</v>
          </cell>
          <cell r="G8">
            <v>7088</v>
          </cell>
          <cell r="H8">
            <v>892645951</v>
          </cell>
          <cell r="J8">
            <v>0.89269521410579344</v>
          </cell>
          <cell r="K8">
            <v>0.87237274128562481</v>
          </cell>
        </row>
        <row r="9">
          <cell r="C9" t="str">
            <v>DLQ 30-59</v>
          </cell>
          <cell r="G9">
            <v>212</v>
          </cell>
          <cell r="H9">
            <v>28455735</v>
          </cell>
          <cell r="J9">
            <v>2.6700251889168764E-2</v>
          </cell>
          <cell r="K9">
            <v>2.7809466361705705E-2</v>
          </cell>
        </row>
        <row r="10">
          <cell r="C10" t="str">
            <v>DLQ 60-179</v>
          </cell>
          <cell r="G10">
            <v>194</v>
          </cell>
          <cell r="H10">
            <v>30716233</v>
          </cell>
          <cell r="J10">
            <v>2.4433249370277077E-2</v>
          </cell>
          <cell r="K10">
            <v>3.0018625362227144E-2</v>
          </cell>
        </row>
        <row r="11">
          <cell r="C11" t="str">
            <v>DLQ 180+</v>
          </cell>
          <cell r="G11">
            <v>69</v>
          </cell>
          <cell r="H11">
            <v>11817549</v>
          </cell>
          <cell r="J11">
            <v>8.6901763224181364E-3</v>
          </cell>
          <cell r="K11">
            <v>1.1549156308677632E-2</v>
          </cell>
        </row>
        <row r="12">
          <cell r="C12" t="str">
            <v>Bankruptcy</v>
          </cell>
          <cell r="G12">
            <v>84</v>
          </cell>
          <cell r="H12">
            <v>14525676</v>
          </cell>
          <cell r="J12">
            <v>1.057934508816121E-2</v>
          </cell>
          <cell r="K12">
            <v>1.4195778042740272E-2</v>
          </cell>
        </row>
        <row r="13">
          <cell r="C13" t="str">
            <v>Foreclosure</v>
          </cell>
          <cell r="G13">
            <v>293</v>
          </cell>
          <cell r="H13">
            <v>45078016</v>
          </cell>
          <cell r="J13">
            <v>3.6901763224181358E-2</v>
          </cell>
          <cell r="K13">
            <v>4.4054232639024485E-2</v>
          </cell>
        </row>
        <row r="14">
          <cell r="C14" t="str">
            <v>Total Active Portfolio</v>
          </cell>
          <cell r="G14">
            <v>7940</v>
          </cell>
          <cell r="H14">
            <v>1023239160</v>
          </cell>
          <cell r="J14">
            <v>1</v>
          </cell>
          <cell r="K14">
            <v>1</v>
          </cell>
        </row>
        <row r="17">
          <cell r="C17" t="str">
            <v>Current (0 - 29)</v>
          </cell>
          <cell r="G17">
            <v>1495</v>
          </cell>
          <cell r="H17">
            <v>77986305</v>
          </cell>
          <cell r="J17">
            <v>0.93204488778054861</v>
          </cell>
          <cell r="K17">
            <v>0.93447083917420259</v>
          </cell>
        </row>
        <row r="18">
          <cell r="C18" t="str">
            <v>DLQ 30-59</v>
          </cell>
          <cell r="G18">
            <v>26</v>
          </cell>
          <cell r="H18">
            <v>986078</v>
          </cell>
          <cell r="J18">
            <v>1.6209476309226933E-2</v>
          </cell>
          <cell r="K18">
            <v>1.1815678870171107E-2</v>
          </cell>
        </row>
        <row r="19">
          <cell r="C19" t="str">
            <v>DLQ 60-179</v>
          </cell>
          <cell r="G19">
            <v>47</v>
          </cell>
          <cell r="H19">
            <v>2062399</v>
          </cell>
          <cell r="J19">
            <v>2.9301745635910224E-2</v>
          </cell>
          <cell r="K19">
            <v>2.4712694417847292E-2</v>
          </cell>
        </row>
        <row r="20">
          <cell r="C20" t="str">
            <v>DLQ 180+</v>
          </cell>
          <cell r="G20">
            <v>8</v>
          </cell>
          <cell r="H20">
            <v>547908</v>
          </cell>
          <cell r="J20">
            <v>4.9875311720698253E-3</v>
          </cell>
          <cell r="K20">
            <v>6.5653071850276662E-3</v>
          </cell>
        </row>
        <row r="21">
          <cell r="C21" t="str">
            <v>Bankruptcy</v>
          </cell>
          <cell r="G21">
            <v>23</v>
          </cell>
          <cell r="H21">
            <v>1074855</v>
          </cell>
          <cell r="J21">
            <v>1.4339152119700748E-2</v>
          </cell>
          <cell r="K21">
            <v>1.2879449203813254E-2</v>
          </cell>
        </row>
        <row r="22">
          <cell r="C22" t="str">
            <v>Foreclosure</v>
          </cell>
          <cell r="G22">
            <v>5</v>
          </cell>
          <cell r="H22">
            <v>797498</v>
          </cell>
          <cell r="J22">
            <v>3.117206982543641E-3</v>
          </cell>
          <cell r="K22">
            <v>9.556019166438879E-3</v>
          </cell>
        </row>
        <row r="23">
          <cell r="C23" t="str">
            <v>Total Active Portfolio</v>
          </cell>
          <cell r="G23">
            <v>1604</v>
          </cell>
          <cell r="H23">
            <v>83455044</v>
          </cell>
          <cell r="J23">
            <v>1</v>
          </cell>
          <cell r="K23">
            <v>1</v>
          </cell>
        </row>
      </sheetData>
      <sheetData sheetId="21">
        <row r="8">
          <cell r="C8" t="str">
            <v>Current (0 - 29)</v>
          </cell>
          <cell r="G8">
            <v>50602</v>
          </cell>
          <cell r="H8">
            <v>8699447300</v>
          </cell>
          <cell r="J8">
            <v>0.88256736722769691</v>
          </cell>
          <cell r="K8">
            <v>0.86567766592993378</v>
          </cell>
        </row>
        <row r="9">
          <cell r="C9" t="str">
            <v>DLQ 30-59</v>
          </cell>
          <cell r="G9">
            <v>1602</v>
          </cell>
          <cell r="H9">
            <v>276455407</v>
          </cell>
          <cell r="J9">
            <v>2.7941048225342286E-2</v>
          </cell>
          <cell r="K9">
            <v>2.7509939794160242E-2</v>
          </cell>
        </row>
        <row r="10">
          <cell r="C10" t="str">
            <v>DLQ 60-179</v>
          </cell>
          <cell r="G10">
            <v>1577</v>
          </cell>
          <cell r="H10">
            <v>317975424</v>
          </cell>
          <cell r="J10">
            <v>2.7505014389116594E-2</v>
          </cell>
          <cell r="K10">
            <v>3.164157599660395E-2</v>
          </cell>
        </row>
        <row r="11">
          <cell r="C11" t="str">
            <v>DLQ 180+</v>
          </cell>
          <cell r="G11">
            <v>2809</v>
          </cell>
          <cell r="H11">
            <v>590181291</v>
          </cell>
          <cell r="J11">
            <v>4.8992761838318653E-2</v>
          </cell>
          <cell r="K11">
            <v>5.8728646182889692E-2</v>
          </cell>
        </row>
        <row r="12">
          <cell r="C12" t="str">
            <v>Bankruptcy</v>
          </cell>
          <cell r="G12">
            <v>592</v>
          </cell>
          <cell r="H12">
            <v>136146856</v>
          </cell>
          <cell r="J12">
            <v>1.0325281241824365E-2</v>
          </cell>
          <cell r="K12">
            <v>1.3547905799231498E-2</v>
          </cell>
        </row>
        <row r="13">
          <cell r="C13" t="str">
            <v>Foreclosure</v>
          </cell>
          <cell r="G13">
            <v>153</v>
          </cell>
          <cell r="H13">
            <v>29085325</v>
          </cell>
          <cell r="J13">
            <v>2.6685270777012295E-3</v>
          </cell>
          <cell r="K13">
            <v>2.8942661976713796E-3</v>
          </cell>
        </row>
        <row r="14">
          <cell r="C14" t="str">
            <v>Total Active Portfolio</v>
          </cell>
          <cell r="G14">
            <v>57335</v>
          </cell>
          <cell r="H14">
            <v>10049291604</v>
          </cell>
          <cell r="J14">
            <v>1</v>
          </cell>
          <cell r="K14">
            <v>1</v>
          </cell>
        </row>
        <row r="17">
          <cell r="C17" t="str">
            <v>Current (0 - 29)</v>
          </cell>
          <cell r="G17">
            <v>14382</v>
          </cell>
          <cell r="H17">
            <v>947732182</v>
          </cell>
          <cell r="J17">
            <v>0.93779342723004699</v>
          </cell>
          <cell r="K17">
            <v>0.93427781627214956</v>
          </cell>
        </row>
        <row r="18">
          <cell r="C18" t="str">
            <v>DLQ 30-59</v>
          </cell>
          <cell r="G18">
            <v>228</v>
          </cell>
          <cell r="H18">
            <v>14067041</v>
          </cell>
          <cell r="J18">
            <v>1.486697965571205E-2</v>
          </cell>
          <cell r="K18">
            <v>1.3867339947405938E-2</v>
          </cell>
        </row>
        <row r="19">
          <cell r="C19" t="str">
            <v>DLQ 60-179</v>
          </cell>
          <cell r="G19">
            <v>312</v>
          </cell>
          <cell r="H19">
            <v>20457696</v>
          </cell>
          <cell r="J19">
            <v>2.0344287949921751E-2</v>
          </cell>
          <cell r="K19">
            <v>2.0167270783719667E-2</v>
          </cell>
        </row>
        <row r="20">
          <cell r="C20" t="str">
            <v>DLQ 180+</v>
          </cell>
          <cell r="G20">
            <v>147</v>
          </cell>
          <cell r="H20">
            <v>13014326</v>
          </cell>
          <cell r="J20">
            <v>9.5852895148669792E-3</v>
          </cell>
          <cell r="K20">
            <v>1.2829569689059961E-2</v>
          </cell>
        </row>
        <row r="21">
          <cell r="C21" t="str">
            <v>Bankruptcy</v>
          </cell>
          <cell r="G21">
            <v>254</v>
          </cell>
          <cell r="H21">
            <v>18043484</v>
          </cell>
          <cell r="J21">
            <v>1.6562336984872195E-2</v>
          </cell>
          <cell r="K21">
            <v>1.7787331853485029E-2</v>
          </cell>
        </row>
        <row r="22">
          <cell r="C22" t="str">
            <v>Foreclosure</v>
          </cell>
          <cell r="G22">
            <v>13</v>
          </cell>
          <cell r="H22">
            <v>1086090</v>
          </cell>
          <cell r="J22">
            <v>8.4767866458007298E-4</v>
          </cell>
          <cell r="K22">
            <v>1.0706714541798886E-3</v>
          </cell>
        </row>
        <row r="23">
          <cell r="C23" t="str">
            <v>Total Active Portfolio</v>
          </cell>
          <cell r="G23">
            <v>15336</v>
          </cell>
          <cell r="H23">
            <v>1014400819</v>
          </cell>
          <cell r="J23">
            <v>1</v>
          </cell>
          <cell r="K23">
            <v>1</v>
          </cell>
        </row>
      </sheetData>
      <sheetData sheetId="22">
        <row r="8">
          <cell r="C8" t="str">
            <v>Current (0 - 29)</v>
          </cell>
          <cell r="G8">
            <v>53924</v>
          </cell>
          <cell r="H8">
            <v>10374138412</v>
          </cell>
          <cell r="J8">
            <v>0.91452411641001286</v>
          </cell>
          <cell r="K8">
            <v>0.90668730695972333</v>
          </cell>
        </row>
        <row r="9">
          <cell r="C9" t="str">
            <v>DLQ 30-59</v>
          </cell>
          <cell r="G9">
            <v>1485</v>
          </cell>
          <cell r="H9">
            <v>285925448</v>
          </cell>
          <cell r="J9">
            <v>2.5184858557764058E-2</v>
          </cell>
          <cell r="K9">
            <v>2.4989542662983744E-2</v>
          </cell>
        </row>
        <row r="10">
          <cell r="C10" t="str">
            <v>DLQ 60-179</v>
          </cell>
          <cell r="G10">
            <v>1349</v>
          </cell>
          <cell r="H10">
            <v>282641677</v>
          </cell>
          <cell r="J10">
            <v>2.2878366460891392E-2</v>
          </cell>
          <cell r="K10">
            <v>2.4702544999522992E-2</v>
          </cell>
        </row>
        <row r="11">
          <cell r="C11" t="str">
            <v>DLQ 180+</v>
          </cell>
          <cell r="G11">
            <v>1100</v>
          </cell>
          <cell r="H11">
            <v>245063940</v>
          </cell>
          <cell r="J11">
            <v>1.8655450783528933E-2</v>
          </cell>
          <cell r="K11">
            <v>2.1418295666319594E-2</v>
          </cell>
        </row>
        <row r="12">
          <cell r="C12" t="str">
            <v>Bankruptcy</v>
          </cell>
          <cell r="G12">
            <v>713</v>
          </cell>
          <cell r="H12">
            <v>161939031</v>
          </cell>
          <cell r="J12">
            <v>1.2092124007869208E-2</v>
          </cell>
          <cell r="K12">
            <v>1.4153277899128262E-2</v>
          </cell>
        </row>
        <row r="13">
          <cell r="C13" t="str">
            <v>Foreclosure</v>
          </cell>
          <cell r="G13">
            <v>393</v>
          </cell>
          <cell r="H13">
            <v>92095445</v>
          </cell>
          <cell r="J13">
            <v>6.6650837799335184E-3</v>
          </cell>
          <cell r="K13">
            <v>8.0490318997208429E-3</v>
          </cell>
        </row>
        <row r="14">
          <cell r="C14" t="str">
            <v>Total Active Portfolio</v>
          </cell>
          <cell r="G14">
            <v>58964</v>
          </cell>
          <cell r="H14">
            <v>11441803952</v>
          </cell>
          <cell r="J14">
            <v>1</v>
          </cell>
          <cell r="K14">
            <v>1</v>
          </cell>
        </row>
        <row r="17">
          <cell r="C17" t="str">
            <v>Current (0 - 29)</v>
          </cell>
          <cell r="G17">
            <v>13942</v>
          </cell>
          <cell r="H17">
            <v>818487958</v>
          </cell>
          <cell r="J17">
            <v>0.92754973055684919</v>
          </cell>
          <cell r="K17">
            <v>0.92081155244467494</v>
          </cell>
        </row>
        <row r="18">
          <cell r="C18" t="str">
            <v>DLQ 30-59</v>
          </cell>
          <cell r="G18">
            <v>283</v>
          </cell>
          <cell r="H18">
            <v>15751346</v>
          </cell>
          <cell r="J18">
            <v>1.882775597099328E-2</v>
          </cell>
          <cell r="K18">
            <v>1.7720506724123633E-2</v>
          </cell>
        </row>
        <row r="19">
          <cell r="C19" t="str">
            <v>DLQ 60-179</v>
          </cell>
          <cell r="G19">
            <v>365</v>
          </cell>
          <cell r="H19">
            <v>21897972</v>
          </cell>
          <cell r="J19">
            <v>2.4283148160468365E-2</v>
          </cell>
          <cell r="K19">
            <v>2.4635555594466087E-2</v>
          </cell>
        </row>
        <row r="20">
          <cell r="C20" t="str">
            <v>DLQ 180+</v>
          </cell>
          <cell r="G20">
            <v>119</v>
          </cell>
          <cell r="H20">
            <v>8667579</v>
          </cell>
          <cell r="J20">
            <v>7.9169715920431108E-3</v>
          </cell>
          <cell r="K20">
            <v>9.7511598025573683E-3</v>
          </cell>
        </row>
        <row r="21">
          <cell r="C21" t="str">
            <v>Bankruptcy</v>
          </cell>
          <cell r="G21">
            <v>297</v>
          </cell>
          <cell r="H21">
            <v>20392161</v>
          </cell>
          <cell r="J21">
            <v>1.9759164393586586E-2</v>
          </cell>
          <cell r="K21">
            <v>2.2941495039211994E-2</v>
          </cell>
        </row>
        <row r="22">
          <cell r="C22" t="str">
            <v>Foreclosure</v>
          </cell>
          <cell r="G22">
            <v>25</v>
          </cell>
          <cell r="H22">
            <v>3679710</v>
          </cell>
          <cell r="J22">
            <v>1.6632293260594772E-3</v>
          </cell>
          <cell r="K22">
            <v>4.1397303949659266E-3</v>
          </cell>
        </row>
        <row r="23">
          <cell r="C23" t="str">
            <v>Total Active Portfolio</v>
          </cell>
          <cell r="G23">
            <v>15031</v>
          </cell>
          <cell r="H23">
            <v>888876726</v>
          </cell>
          <cell r="J23">
            <v>1</v>
          </cell>
          <cell r="K23">
            <v>1</v>
          </cell>
        </row>
      </sheetData>
      <sheetData sheetId="23">
        <row r="8">
          <cell r="C8" t="str">
            <v>Current (0 - 29)</v>
          </cell>
          <cell r="G8">
            <v>137431</v>
          </cell>
          <cell r="H8">
            <v>13262424218</v>
          </cell>
          <cell r="J8">
            <v>0.91015112782950769</v>
          </cell>
          <cell r="K8">
            <v>0.90534048180445936</v>
          </cell>
        </row>
        <row r="9">
          <cell r="C9" t="str">
            <v>DLQ 30-59</v>
          </cell>
          <cell r="G9">
            <v>4078</v>
          </cell>
          <cell r="H9">
            <v>393582117</v>
          </cell>
          <cell r="J9">
            <v>2.7006980224903641E-2</v>
          </cell>
          <cell r="K9">
            <v>2.68673221107486E-2</v>
          </cell>
        </row>
        <row r="10">
          <cell r="C10" t="str">
            <v>DLQ 60-179</v>
          </cell>
          <cell r="G10">
            <v>3397</v>
          </cell>
          <cell r="H10">
            <v>338236982</v>
          </cell>
          <cell r="J10">
            <v>2.2496986715055827E-2</v>
          </cell>
          <cell r="K10">
            <v>2.3089265372190363E-2</v>
          </cell>
        </row>
        <row r="11">
          <cell r="C11" t="str">
            <v>DLQ 180+</v>
          </cell>
          <cell r="G11">
            <v>2489</v>
          </cell>
          <cell r="H11">
            <v>261652036</v>
          </cell>
          <cell r="J11">
            <v>1.6483662035258743E-2</v>
          </cell>
          <cell r="K11">
            <v>1.786130321603303E-2</v>
          </cell>
        </row>
        <row r="12">
          <cell r="C12" t="str">
            <v>Bankruptcy</v>
          </cell>
          <cell r="G12">
            <v>2532</v>
          </cell>
          <cell r="H12">
            <v>277749652</v>
          </cell>
          <cell r="J12">
            <v>1.6768434018993628E-2</v>
          </cell>
          <cell r="K12">
            <v>1.896018402287401E-2</v>
          </cell>
        </row>
        <row r="13">
          <cell r="C13" t="str">
            <v>Foreclosure</v>
          </cell>
          <cell r="G13">
            <v>1071</v>
          </cell>
          <cell r="H13">
            <v>115456061</v>
          </cell>
          <cell r="J13">
            <v>7.0928091762804809E-3</v>
          </cell>
          <cell r="K13">
            <v>7.881443405431043E-3</v>
          </cell>
        </row>
        <row r="14">
          <cell r="C14" t="str">
            <v>Total Active Portfolio</v>
          </cell>
          <cell r="G14">
            <v>150998</v>
          </cell>
          <cell r="H14">
            <v>14649101067</v>
          </cell>
          <cell r="J14">
            <v>1</v>
          </cell>
          <cell r="K14">
            <v>1</v>
          </cell>
        </row>
        <row r="17">
          <cell r="C17" t="str">
            <v>Current (0 - 29)</v>
          </cell>
          <cell r="G17">
            <v>13525</v>
          </cell>
          <cell r="H17">
            <v>467877357</v>
          </cell>
          <cell r="J17">
            <v>0.93115318416523241</v>
          </cell>
          <cell r="K17">
            <v>0.92180286808836409</v>
          </cell>
        </row>
        <row r="18">
          <cell r="C18" t="str">
            <v>DLQ 30-59</v>
          </cell>
          <cell r="G18">
            <v>265</v>
          </cell>
          <cell r="H18">
            <v>9382394</v>
          </cell>
          <cell r="J18">
            <v>1.8244406196213425E-2</v>
          </cell>
          <cell r="K18">
            <v>1.8485010162043507E-2</v>
          </cell>
        </row>
        <row r="19">
          <cell r="C19" t="str">
            <v>DLQ 60-179</v>
          </cell>
          <cell r="G19">
            <v>307</v>
          </cell>
          <cell r="H19">
            <v>10579778</v>
          </cell>
          <cell r="J19">
            <v>2.1135972461273664E-2</v>
          </cell>
          <cell r="K19">
            <v>2.0844072828551469E-2</v>
          </cell>
        </row>
        <row r="20">
          <cell r="C20" t="str">
            <v>DLQ 180+</v>
          </cell>
          <cell r="G20">
            <v>89</v>
          </cell>
          <cell r="H20">
            <v>5051303</v>
          </cell>
          <cell r="J20">
            <v>6.1273666092943203E-3</v>
          </cell>
          <cell r="K20">
            <v>9.9519789178072107E-3</v>
          </cell>
        </row>
        <row r="21">
          <cell r="C21" t="str">
            <v>Bankruptcy</v>
          </cell>
          <cell r="G21">
            <v>333</v>
          </cell>
          <cell r="H21">
            <v>14332667</v>
          </cell>
          <cell r="J21">
            <v>2.2925989672977626E-2</v>
          </cell>
          <cell r="K21">
            <v>2.823794173898321E-2</v>
          </cell>
        </row>
        <row r="22">
          <cell r="C22" t="str">
            <v>Foreclosure</v>
          </cell>
          <cell r="G22">
            <v>6</v>
          </cell>
          <cell r="H22">
            <v>344196</v>
          </cell>
          <cell r="J22">
            <v>4.1308089500860588E-4</v>
          </cell>
          <cell r="K22">
            <v>6.781282642505449E-4</v>
          </cell>
        </row>
        <row r="23">
          <cell r="C23" t="str">
            <v>Total Active Portfolio</v>
          </cell>
          <cell r="G23">
            <v>14525</v>
          </cell>
          <cell r="H23">
            <v>507567695</v>
          </cell>
          <cell r="J23">
            <v>1</v>
          </cell>
          <cell r="K23">
            <v>1</v>
          </cell>
        </row>
      </sheetData>
      <sheetData sheetId="24">
        <row r="8">
          <cell r="C8" t="str">
            <v>Current (0 - 29)</v>
          </cell>
          <cell r="G8">
            <v>61267</v>
          </cell>
          <cell r="H8">
            <v>8069967577</v>
          </cell>
          <cell r="J8">
            <v>0.93129341663246534</v>
          </cell>
          <cell r="K8">
            <v>0.92004022742592884</v>
          </cell>
        </row>
        <row r="9">
          <cell r="C9" t="str">
            <v>DLQ 30-59</v>
          </cell>
          <cell r="G9">
            <v>1328</v>
          </cell>
          <cell r="H9">
            <v>188928268</v>
          </cell>
          <cell r="J9">
            <v>2.0186359007098666E-2</v>
          </cell>
          <cell r="K9">
            <v>2.1539319086400197E-2</v>
          </cell>
        </row>
        <row r="10">
          <cell r="C10" t="str">
            <v>DLQ 60-179</v>
          </cell>
          <cell r="G10">
            <v>1207</v>
          </cell>
          <cell r="H10">
            <v>187655849</v>
          </cell>
          <cell r="J10">
            <v>1.8347089850578382E-2</v>
          </cell>
          <cell r="K10">
            <v>2.1394253241343076E-2</v>
          </cell>
        </row>
        <row r="11">
          <cell r="C11" t="str">
            <v>DLQ 180+</v>
          </cell>
          <cell r="G11">
            <v>749</v>
          </cell>
          <cell r="H11">
            <v>126853181</v>
          </cell>
          <cell r="J11">
            <v>1.1385228084575981E-2</v>
          </cell>
          <cell r="K11">
            <v>1.44622674605998E-2</v>
          </cell>
        </row>
        <row r="12">
          <cell r="C12" t="str">
            <v>Bankruptcy</v>
          </cell>
          <cell r="G12">
            <v>766</v>
          </cell>
          <cell r="H12">
            <v>121154952</v>
          </cell>
          <cell r="J12">
            <v>1.1643637800781309E-2</v>
          </cell>
          <cell r="K12">
            <v>1.381262421791481E-2</v>
          </cell>
        </row>
        <row r="13">
          <cell r="C13" t="str">
            <v>Foreclosure</v>
          </cell>
          <cell r="G13">
            <v>470</v>
          </cell>
          <cell r="H13">
            <v>76760531</v>
          </cell>
          <cell r="J13">
            <v>7.144268624500281E-3</v>
          </cell>
          <cell r="K13">
            <v>8.7513085678132298E-3</v>
          </cell>
        </row>
        <row r="14">
          <cell r="C14" t="str">
            <v>Total Active Portfolio</v>
          </cell>
          <cell r="G14">
            <v>65787</v>
          </cell>
          <cell r="H14">
            <v>8771320358</v>
          </cell>
          <cell r="J14">
            <v>1</v>
          </cell>
          <cell r="K14">
            <v>1</v>
          </cell>
        </row>
        <row r="17">
          <cell r="C17" t="str">
            <v>Current (0 - 29)</v>
          </cell>
          <cell r="G17">
            <v>10351</v>
          </cell>
          <cell r="H17">
            <v>478187056</v>
          </cell>
          <cell r="J17">
            <v>0.929424441052348</v>
          </cell>
          <cell r="K17">
            <v>0.92265470843953901</v>
          </cell>
        </row>
        <row r="18">
          <cell r="C18" t="str">
            <v>DLQ 30-59</v>
          </cell>
          <cell r="G18">
            <v>146</v>
          </cell>
          <cell r="H18">
            <v>6842691</v>
          </cell>
          <cell r="J18">
            <v>1.3109454969920087E-2</v>
          </cell>
          <cell r="K18">
            <v>1.3202869024432266E-2</v>
          </cell>
        </row>
        <row r="19">
          <cell r="C19" t="str">
            <v>DLQ 60-179</v>
          </cell>
          <cell r="G19">
            <v>217</v>
          </cell>
          <cell r="H19">
            <v>11285845</v>
          </cell>
          <cell r="J19">
            <v>1.9484600879949718E-2</v>
          </cell>
          <cell r="K19">
            <v>2.1775867617731644E-2</v>
          </cell>
        </row>
        <row r="20">
          <cell r="C20" t="str">
            <v>DLQ 180+</v>
          </cell>
          <cell r="G20">
            <v>62</v>
          </cell>
          <cell r="H20">
            <v>3587508</v>
          </cell>
          <cell r="J20">
            <v>5.5670288228427765E-3</v>
          </cell>
          <cell r="K20">
            <v>6.9220425484802619E-3</v>
          </cell>
        </row>
        <row r="21">
          <cell r="C21" t="str">
            <v>Bankruptcy</v>
          </cell>
          <cell r="G21">
            <v>351</v>
          </cell>
          <cell r="H21">
            <v>17780228</v>
          </cell>
          <cell r="J21">
            <v>3.1516566400287334E-2</v>
          </cell>
          <cell r="K21">
            <v>3.4306681612328145E-2</v>
          </cell>
        </row>
        <row r="22">
          <cell r="C22" t="str">
            <v>Foreclosure</v>
          </cell>
          <cell r="G22">
            <v>10</v>
          </cell>
          <cell r="H22">
            <v>589707</v>
          </cell>
          <cell r="J22">
            <v>8.9790787465206072E-4</v>
          </cell>
          <cell r="K22">
            <v>1.1378307574886662E-3</v>
          </cell>
        </row>
        <row r="23">
          <cell r="C23" t="str">
            <v>Total Active Portfolio</v>
          </cell>
          <cell r="G23">
            <v>11137</v>
          </cell>
          <cell r="H23">
            <v>518273035</v>
          </cell>
          <cell r="J23">
            <v>1</v>
          </cell>
          <cell r="K23">
            <v>1</v>
          </cell>
        </row>
      </sheetData>
      <sheetData sheetId="25">
        <row r="8">
          <cell r="C8" t="str">
            <v>Current (0 - 29)</v>
          </cell>
          <cell r="G8">
            <v>12494</v>
          </cell>
          <cell r="H8">
            <v>1082628139</v>
          </cell>
          <cell r="J8">
            <v>0.84510281385281383</v>
          </cell>
          <cell r="K8">
            <v>0.83863709533852782</v>
          </cell>
        </row>
        <row r="9">
          <cell r="C9" t="str">
            <v>DLQ 30-59</v>
          </cell>
          <cell r="G9">
            <v>725</v>
          </cell>
          <cell r="H9">
            <v>59392293</v>
          </cell>
          <cell r="J9">
            <v>4.9039502164502168E-2</v>
          </cell>
          <cell r="K9">
            <v>4.6007099107013678E-2</v>
          </cell>
        </row>
        <row r="10">
          <cell r="C10" t="str">
            <v>DLQ 60-179</v>
          </cell>
          <cell r="G10">
            <v>513</v>
          </cell>
          <cell r="H10">
            <v>44179152</v>
          </cell>
          <cell r="J10">
            <v>3.4699675324675328E-2</v>
          </cell>
          <cell r="K10">
            <v>3.4222531609072938E-2</v>
          </cell>
        </row>
        <row r="11">
          <cell r="C11" t="str">
            <v>DLQ 180+</v>
          </cell>
          <cell r="G11">
            <v>350</v>
          </cell>
          <cell r="H11">
            <v>40849281</v>
          </cell>
          <cell r="J11">
            <v>2.3674242424242424E-2</v>
          </cell>
          <cell r="K11">
            <v>3.1643110991139048E-2</v>
          </cell>
        </row>
        <row r="12">
          <cell r="C12" t="str">
            <v>Bankruptcy</v>
          </cell>
          <cell r="G12">
            <v>496</v>
          </cell>
          <cell r="H12">
            <v>41410076</v>
          </cell>
          <cell r="J12">
            <v>3.3549783549783552E-2</v>
          </cell>
          <cell r="K12">
            <v>3.2077520067476911E-2</v>
          </cell>
        </row>
        <row r="13">
          <cell r="C13" t="str">
            <v>Foreclosure</v>
          </cell>
          <cell r="G13">
            <v>206</v>
          </cell>
          <cell r="H13">
            <v>22478635</v>
          </cell>
          <cell r="J13">
            <v>1.3933982683982684E-2</v>
          </cell>
          <cell r="K13">
            <v>1.7412642886769608E-2</v>
          </cell>
        </row>
        <row r="14">
          <cell r="C14" t="str">
            <v>Total Active Portfolio</v>
          </cell>
          <cell r="G14">
            <v>14784</v>
          </cell>
          <cell r="H14">
            <v>1290937576</v>
          </cell>
          <cell r="J14">
            <v>1</v>
          </cell>
          <cell r="K14">
            <v>1</v>
          </cell>
        </row>
        <row r="17">
          <cell r="C17" t="str">
            <v>Current (0 - 29)</v>
          </cell>
          <cell r="G17">
            <v>893</v>
          </cell>
          <cell r="H17">
            <v>28275415</v>
          </cell>
          <cell r="J17">
            <v>0.90202020202020206</v>
          </cell>
          <cell r="K17">
            <v>0.8953497341475708</v>
          </cell>
        </row>
        <row r="18">
          <cell r="C18" t="str">
            <v>DLQ 30-59</v>
          </cell>
          <cell r="G18">
            <v>29</v>
          </cell>
          <cell r="H18">
            <v>851956</v>
          </cell>
          <cell r="J18">
            <v>2.9292929292929294E-2</v>
          </cell>
          <cell r="K18">
            <v>2.6977449424011209E-2</v>
          </cell>
        </row>
        <row r="19">
          <cell r="C19" t="str">
            <v>DLQ 60-179</v>
          </cell>
          <cell r="G19">
            <v>30</v>
          </cell>
          <cell r="H19">
            <v>1057356</v>
          </cell>
          <cell r="J19">
            <v>3.0303030303030304E-2</v>
          </cell>
          <cell r="K19">
            <v>3.3481503755093921E-2</v>
          </cell>
        </row>
        <row r="20">
          <cell r="C20" t="str">
            <v>DLQ 180+</v>
          </cell>
          <cell r="G20">
            <v>8</v>
          </cell>
          <cell r="H20">
            <v>440659</v>
          </cell>
          <cell r="J20">
            <v>8.0808080808080808E-3</v>
          </cell>
          <cell r="K20">
            <v>1.3953603103605532E-2</v>
          </cell>
        </row>
        <row r="21">
          <cell r="C21" t="str">
            <v>Bankruptcy</v>
          </cell>
          <cell r="G21">
            <v>30</v>
          </cell>
          <cell r="H21">
            <v>954915</v>
          </cell>
          <cell r="J21">
            <v>3.0303030303030304E-2</v>
          </cell>
          <cell r="K21">
            <v>3.0237677904410159E-2</v>
          </cell>
        </row>
        <row r="22">
          <cell r="C22" t="str">
            <v>Foreclosure</v>
          </cell>
          <cell r="G22" t="e">
            <v>#N/A</v>
          </cell>
          <cell r="H22" t="e">
            <v>#N/A</v>
          </cell>
          <cell r="J22" t="e">
            <v>#N/A</v>
          </cell>
          <cell r="K22" t="e">
            <v>#N/A</v>
          </cell>
        </row>
        <row r="23">
          <cell r="C23" t="str">
            <v>Total Active Portfolio</v>
          </cell>
          <cell r="G23">
            <v>990</v>
          </cell>
          <cell r="H23">
            <v>31580302</v>
          </cell>
          <cell r="J23">
            <v>1</v>
          </cell>
          <cell r="K23">
            <v>1</v>
          </cell>
        </row>
      </sheetData>
      <sheetData sheetId="26">
        <row r="8">
          <cell r="C8" t="str">
            <v>Current (0 - 29)</v>
          </cell>
          <cell r="G8">
            <v>51224</v>
          </cell>
          <cell r="H8">
            <v>5044929791</v>
          </cell>
          <cell r="J8">
            <v>0.89585337274174082</v>
          </cell>
          <cell r="K8">
            <v>0.88640849140985911</v>
          </cell>
        </row>
        <row r="9">
          <cell r="C9" t="str">
            <v>DLQ 30-59</v>
          </cell>
          <cell r="G9">
            <v>1891</v>
          </cell>
          <cell r="H9">
            <v>191405212</v>
          </cell>
          <cell r="J9">
            <v>3.3071582224243168E-2</v>
          </cell>
          <cell r="K9">
            <v>3.3630439321391196E-2</v>
          </cell>
        </row>
        <row r="10">
          <cell r="C10" t="str">
            <v>DLQ 60-179</v>
          </cell>
          <cell r="G10">
            <v>1638</v>
          </cell>
          <cell r="H10">
            <v>174830316</v>
          </cell>
          <cell r="J10">
            <v>2.8646880847863727E-2</v>
          </cell>
          <cell r="K10">
            <v>3.0718183023028901E-2</v>
          </cell>
        </row>
        <row r="11">
          <cell r="C11" t="str">
            <v>DLQ 180+</v>
          </cell>
          <cell r="G11">
            <v>714</v>
          </cell>
          <cell r="H11">
            <v>87902642</v>
          </cell>
          <cell r="J11">
            <v>1.2487101908043162E-2</v>
          </cell>
          <cell r="K11">
            <v>1.544474383472365E-2</v>
          </cell>
        </row>
        <row r="12">
          <cell r="C12" t="str">
            <v>Bankruptcy</v>
          </cell>
          <cell r="G12">
            <v>1317</v>
          </cell>
          <cell r="H12">
            <v>147835915</v>
          </cell>
          <cell r="J12">
            <v>2.3032931670718272E-2</v>
          </cell>
          <cell r="K12">
            <v>2.597519010574198E-2</v>
          </cell>
        </row>
        <row r="13">
          <cell r="C13" t="str">
            <v>Foreclosure</v>
          </cell>
          <cell r="G13">
            <v>395</v>
          </cell>
          <cell r="H13">
            <v>44523767</v>
          </cell>
          <cell r="J13">
            <v>6.9081306073908253E-3</v>
          </cell>
          <cell r="K13">
            <v>7.8229523052551972E-3</v>
          </cell>
        </row>
        <row r="14">
          <cell r="C14" t="str">
            <v>Total Active Portfolio</v>
          </cell>
          <cell r="G14">
            <v>57179</v>
          </cell>
          <cell r="H14">
            <v>5691427643</v>
          </cell>
          <cell r="J14">
            <v>1</v>
          </cell>
          <cell r="K14">
            <v>1</v>
          </cell>
        </row>
        <row r="17">
          <cell r="C17" t="str">
            <v>Current (0 - 29)</v>
          </cell>
          <cell r="G17">
            <v>9099</v>
          </cell>
          <cell r="H17">
            <v>331206005</v>
          </cell>
          <cell r="J17">
            <v>0.92160437556973562</v>
          </cell>
          <cell r="K17">
            <v>0.91686097243025233</v>
          </cell>
        </row>
        <row r="18">
          <cell r="C18" t="str">
            <v>DLQ 30-59</v>
          </cell>
          <cell r="G18">
            <v>177</v>
          </cell>
          <cell r="H18">
            <v>5661647</v>
          </cell>
          <cell r="J18">
            <v>1.7927681555758128E-2</v>
          </cell>
          <cell r="K18">
            <v>1.5672853437475629E-2</v>
          </cell>
        </row>
        <row r="19">
          <cell r="C19" t="str">
            <v>DLQ 60-179</v>
          </cell>
          <cell r="G19">
            <v>182</v>
          </cell>
          <cell r="H19">
            <v>7194354</v>
          </cell>
          <cell r="J19">
            <v>1.8434113238124179E-2</v>
          </cell>
          <cell r="K19">
            <v>1.9915769354627116E-2</v>
          </cell>
        </row>
        <row r="20">
          <cell r="C20" t="str">
            <v>DLQ 180+</v>
          </cell>
          <cell r="G20">
            <v>52</v>
          </cell>
          <cell r="H20">
            <v>1877573</v>
          </cell>
          <cell r="J20">
            <v>5.2668894966069078E-3</v>
          </cell>
          <cell r="K20">
            <v>5.1975911686407564E-3</v>
          </cell>
        </row>
        <row r="21">
          <cell r="C21" t="str">
            <v>Bankruptcy</v>
          </cell>
          <cell r="G21">
            <v>356</v>
          </cell>
          <cell r="H21">
            <v>14078710</v>
          </cell>
          <cell r="J21">
            <v>3.6057935784462675E-2</v>
          </cell>
          <cell r="K21">
            <v>3.8973386793405264E-2</v>
          </cell>
        </row>
        <row r="22">
          <cell r="C22" t="str">
            <v>Foreclosure</v>
          </cell>
          <cell r="G22">
            <v>7</v>
          </cell>
          <cell r="H22">
            <v>1220781</v>
          </cell>
          <cell r="J22">
            <v>7.0900435531246831E-4</v>
          </cell>
          <cell r="K22">
            <v>3.3794268155988775E-3</v>
          </cell>
        </row>
        <row r="23">
          <cell r="C23" t="str">
            <v>Total Active Portfolio</v>
          </cell>
          <cell r="G23">
            <v>9873</v>
          </cell>
          <cell r="H23">
            <v>361239070</v>
          </cell>
          <cell r="J23">
            <v>1</v>
          </cell>
          <cell r="K23">
            <v>1</v>
          </cell>
        </row>
      </sheetData>
      <sheetData sheetId="27">
        <row r="8">
          <cell r="C8" t="str">
            <v>Current (0 - 29)</v>
          </cell>
          <cell r="G8">
            <v>4549</v>
          </cell>
          <cell r="H8">
            <v>562623418</v>
          </cell>
          <cell r="J8">
            <v>0.92931562819203273</v>
          </cell>
          <cell r="K8">
            <v>0.91054049937979742</v>
          </cell>
        </row>
        <row r="9">
          <cell r="C9" t="str">
            <v>DLQ 30-59</v>
          </cell>
          <cell r="G9">
            <v>107</v>
          </cell>
          <cell r="H9">
            <v>14372701</v>
          </cell>
          <cell r="J9">
            <v>2.1859039836567926E-2</v>
          </cell>
          <cell r="K9">
            <v>2.3260543246666838E-2</v>
          </cell>
        </row>
        <row r="10">
          <cell r="C10" t="str">
            <v>DLQ 60-179</v>
          </cell>
          <cell r="G10">
            <v>86</v>
          </cell>
          <cell r="H10">
            <v>13826998</v>
          </cell>
          <cell r="J10">
            <v>1.7568947906026557E-2</v>
          </cell>
          <cell r="K10">
            <v>2.2377386473883779E-2</v>
          </cell>
        </row>
        <row r="11">
          <cell r="C11" t="str">
            <v>DLQ 180+</v>
          </cell>
          <cell r="G11">
            <v>74</v>
          </cell>
          <cell r="H11">
            <v>13998238</v>
          </cell>
          <cell r="J11">
            <v>1.5117466802860061E-2</v>
          </cell>
          <cell r="K11">
            <v>2.2654518477503643E-2</v>
          </cell>
        </row>
        <row r="12">
          <cell r="C12" t="str">
            <v>Bankruptcy</v>
          </cell>
          <cell r="G12">
            <v>50</v>
          </cell>
          <cell r="H12">
            <v>7557536</v>
          </cell>
          <cell r="J12">
            <v>1.0214504596527068E-2</v>
          </cell>
          <cell r="K12">
            <v>1.2230992140325017E-2</v>
          </cell>
        </row>
        <row r="13">
          <cell r="C13" t="str">
            <v>Foreclosure</v>
          </cell>
          <cell r="G13">
            <v>29</v>
          </cell>
          <cell r="H13">
            <v>5521596</v>
          </cell>
          <cell r="J13">
            <v>5.9244126659856993E-3</v>
          </cell>
          <cell r="K13">
            <v>8.9360602818233416E-3</v>
          </cell>
        </row>
        <row r="14">
          <cell r="C14" t="str">
            <v>Total Active Portfolio</v>
          </cell>
          <cell r="G14">
            <v>4895</v>
          </cell>
          <cell r="H14">
            <v>617900487</v>
          </cell>
          <cell r="J14">
            <v>1</v>
          </cell>
          <cell r="K14">
            <v>1</v>
          </cell>
        </row>
        <row r="17">
          <cell r="C17" t="str">
            <v>Current (0 - 29)</v>
          </cell>
          <cell r="G17">
            <v>875</v>
          </cell>
          <cell r="H17">
            <v>57526571</v>
          </cell>
          <cell r="J17">
            <v>0.94390507011866231</v>
          </cell>
          <cell r="K17">
            <v>0.95161570339237223</v>
          </cell>
        </row>
        <row r="18">
          <cell r="C18" t="str">
            <v>DLQ 30-59</v>
          </cell>
          <cell r="G18">
            <v>9</v>
          </cell>
          <cell r="H18">
            <v>362666</v>
          </cell>
          <cell r="J18">
            <v>9.7087378640776691E-3</v>
          </cell>
          <cell r="K18">
            <v>5.9992913654891419E-3</v>
          </cell>
        </row>
        <row r="19">
          <cell r="C19" t="str">
            <v>DLQ 60-179</v>
          </cell>
          <cell r="G19">
            <v>20</v>
          </cell>
          <cell r="H19">
            <v>928235</v>
          </cell>
          <cell r="J19">
            <v>2.1574973031283712E-2</v>
          </cell>
          <cell r="K19">
            <v>1.5355043540460958E-2</v>
          </cell>
        </row>
        <row r="20">
          <cell r="C20" t="str">
            <v>DLQ 180+</v>
          </cell>
          <cell r="G20">
            <v>2</v>
          </cell>
          <cell r="H20">
            <v>163174</v>
          </cell>
          <cell r="J20">
            <v>2.1574973031283709E-3</v>
          </cell>
          <cell r="K20">
            <v>2.6992559800817426E-3</v>
          </cell>
        </row>
        <row r="21">
          <cell r="C21" t="str">
            <v>Bankruptcy</v>
          </cell>
          <cell r="G21">
            <v>19</v>
          </cell>
          <cell r="H21">
            <v>1342352</v>
          </cell>
          <cell r="J21">
            <v>2.0496224379719527E-2</v>
          </cell>
          <cell r="K21">
            <v>2.220544733459183E-2</v>
          </cell>
        </row>
        <row r="22">
          <cell r="C22" t="str">
            <v>Foreclosure</v>
          </cell>
          <cell r="G22">
            <v>2</v>
          </cell>
          <cell r="H22">
            <v>128474</v>
          </cell>
          <cell r="J22">
            <v>2.1574973031283709E-3</v>
          </cell>
          <cell r="K22">
            <v>2.1252418448099684E-3</v>
          </cell>
        </row>
        <row r="23">
          <cell r="C23" t="str">
            <v>Total Active Portfolio</v>
          </cell>
          <cell r="G23">
            <v>927</v>
          </cell>
          <cell r="H23">
            <v>60451473</v>
          </cell>
          <cell r="J23">
            <v>1</v>
          </cell>
          <cell r="K23">
            <v>1</v>
          </cell>
        </row>
      </sheetData>
      <sheetData sheetId="28">
        <row r="8">
          <cell r="C8" t="str">
            <v>Current (0 - 29)</v>
          </cell>
          <cell r="G8">
            <v>13919</v>
          </cell>
          <cell r="H8">
            <v>1211156624</v>
          </cell>
          <cell r="J8">
            <v>0.91584419002500328</v>
          </cell>
          <cell r="K8">
            <v>0.90244682863443748</v>
          </cell>
        </row>
        <row r="9">
          <cell r="C9" t="str">
            <v>DLQ 30-59</v>
          </cell>
          <cell r="G9">
            <v>338</v>
          </cell>
          <cell r="H9">
            <v>33203525</v>
          </cell>
          <cell r="J9">
            <v>2.2239768390577709E-2</v>
          </cell>
          <cell r="K9">
            <v>2.4740331053776463E-2</v>
          </cell>
        </row>
        <row r="10">
          <cell r="C10" t="str">
            <v>DLQ 60-179</v>
          </cell>
          <cell r="G10">
            <v>281</v>
          </cell>
          <cell r="H10">
            <v>29308040</v>
          </cell>
          <cell r="J10">
            <v>1.848927490459271E-2</v>
          </cell>
          <cell r="K10">
            <v>2.1837760061238158E-2</v>
          </cell>
        </row>
        <row r="11">
          <cell r="C11" t="str">
            <v>DLQ 180+</v>
          </cell>
          <cell r="G11">
            <v>132</v>
          </cell>
          <cell r="H11">
            <v>15307674</v>
          </cell>
          <cell r="J11">
            <v>8.6853533359652589E-3</v>
          </cell>
          <cell r="K11">
            <v>1.1405925196896611E-2</v>
          </cell>
        </row>
        <row r="12">
          <cell r="C12" t="str">
            <v>Bankruptcy</v>
          </cell>
          <cell r="G12">
            <v>409</v>
          </cell>
          <cell r="H12">
            <v>40070143</v>
          </cell>
          <cell r="J12">
            <v>2.6911435715225689E-2</v>
          </cell>
          <cell r="K12">
            <v>2.9856727657444911E-2</v>
          </cell>
        </row>
        <row r="13">
          <cell r="C13" t="str">
            <v>Foreclosure</v>
          </cell>
          <cell r="G13">
            <v>119</v>
          </cell>
          <cell r="H13">
            <v>13034864</v>
          </cell>
          <cell r="J13">
            <v>7.829977628635347E-3</v>
          </cell>
          <cell r="K13">
            <v>9.7124281413179126E-3</v>
          </cell>
        </row>
        <row r="14">
          <cell r="C14" t="str">
            <v>Total Active Portfolio</v>
          </cell>
          <cell r="G14">
            <v>15198</v>
          </cell>
          <cell r="H14">
            <v>1342080869</v>
          </cell>
          <cell r="J14">
            <v>1</v>
          </cell>
          <cell r="K14">
            <v>1</v>
          </cell>
        </row>
        <row r="17">
          <cell r="C17" t="str">
            <v>Current (0 - 29)</v>
          </cell>
          <cell r="G17">
            <v>1362</v>
          </cell>
          <cell r="H17">
            <v>40254332</v>
          </cell>
          <cell r="J17">
            <v>0.92527173913043481</v>
          </cell>
          <cell r="K17">
            <v>0.91073621173286168</v>
          </cell>
        </row>
        <row r="18">
          <cell r="C18" t="str">
            <v>DLQ 30-59</v>
          </cell>
          <cell r="G18">
            <v>19</v>
          </cell>
          <cell r="H18">
            <v>678343</v>
          </cell>
          <cell r="J18">
            <v>1.2907608695652174E-2</v>
          </cell>
          <cell r="K18">
            <v>1.5347206210638512E-2</v>
          </cell>
        </row>
        <row r="19">
          <cell r="C19" t="str">
            <v>DLQ 60-179</v>
          </cell>
          <cell r="G19">
            <v>19</v>
          </cell>
          <cell r="H19">
            <v>626440</v>
          </cell>
          <cell r="J19">
            <v>1.2907608695652174E-2</v>
          </cell>
          <cell r="K19">
            <v>1.4172924108588707E-2</v>
          </cell>
        </row>
        <row r="20">
          <cell r="C20" t="str">
            <v>DLQ 180+</v>
          </cell>
          <cell r="G20">
            <v>8</v>
          </cell>
          <cell r="H20">
            <v>272383</v>
          </cell>
          <cell r="J20">
            <v>5.434782608695652E-3</v>
          </cell>
          <cell r="K20">
            <v>6.1625432403258377E-3</v>
          </cell>
        </row>
        <row r="21">
          <cell r="C21" t="str">
            <v>Bankruptcy</v>
          </cell>
          <cell r="G21">
            <v>61</v>
          </cell>
          <cell r="H21">
            <v>2150895</v>
          </cell>
          <cell r="J21">
            <v>4.1440217391304345E-2</v>
          </cell>
          <cell r="K21">
            <v>4.8663034928393634E-2</v>
          </cell>
        </row>
        <row r="22">
          <cell r="C22" t="str">
            <v>Foreclosure</v>
          </cell>
          <cell r="G22">
            <v>3</v>
          </cell>
          <cell r="H22">
            <v>217377</v>
          </cell>
          <cell r="J22">
            <v>2.0380434782608695E-3</v>
          </cell>
          <cell r="K22">
            <v>4.9180571546400091E-3</v>
          </cell>
        </row>
        <row r="23">
          <cell r="C23" t="str">
            <v>Total Active Portfolio</v>
          </cell>
          <cell r="G23">
            <v>1472</v>
          </cell>
          <cell r="H23">
            <v>44199771</v>
          </cell>
          <cell r="J23">
            <v>1</v>
          </cell>
          <cell r="K23">
            <v>1</v>
          </cell>
        </row>
      </sheetData>
      <sheetData sheetId="29">
        <row r="8">
          <cell r="C8" t="str">
            <v>Current (0 - 29)</v>
          </cell>
          <cell r="G8">
            <v>17799</v>
          </cell>
          <cell r="H8">
            <v>2612800995</v>
          </cell>
          <cell r="J8">
            <v>0.87057960381511368</v>
          </cell>
          <cell r="K8">
            <v>0.83856134770257418</v>
          </cell>
        </row>
        <row r="9">
          <cell r="C9" t="str">
            <v>DLQ 30-59</v>
          </cell>
          <cell r="G9">
            <v>401</v>
          </cell>
          <cell r="H9">
            <v>62808619</v>
          </cell>
          <cell r="J9">
            <v>1.9613597456590852E-2</v>
          </cell>
          <cell r="K9">
            <v>2.0158014443797129E-2</v>
          </cell>
        </row>
        <row r="10">
          <cell r="C10" t="str">
            <v>DLQ 60-179</v>
          </cell>
          <cell r="G10">
            <v>476</v>
          </cell>
          <cell r="H10">
            <v>90991170</v>
          </cell>
          <cell r="J10">
            <v>2.3281976033259967E-2</v>
          </cell>
          <cell r="K10">
            <v>2.9203019399582721E-2</v>
          </cell>
        </row>
        <row r="11">
          <cell r="C11" t="str">
            <v>DLQ 180+</v>
          </cell>
          <cell r="G11">
            <v>297</v>
          </cell>
          <cell r="H11">
            <v>60148668</v>
          </cell>
          <cell r="J11">
            <v>1.4526779163609685E-2</v>
          </cell>
          <cell r="K11">
            <v>1.9304320611143483E-2</v>
          </cell>
        </row>
        <row r="12">
          <cell r="C12" t="str">
            <v>Bankruptcy</v>
          </cell>
          <cell r="G12">
            <v>479</v>
          </cell>
          <cell r="H12">
            <v>89833871</v>
          </cell>
          <cell r="J12">
            <v>2.3428711176326729E-2</v>
          </cell>
          <cell r="K12">
            <v>2.8831591873723701E-2</v>
          </cell>
        </row>
        <row r="13">
          <cell r="C13" t="str">
            <v>Foreclosure</v>
          </cell>
          <cell r="G13">
            <v>993</v>
          </cell>
          <cell r="H13">
            <v>199230447</v>
          </cell>
          <cell r="J13">
            <v>4.8569332355099047E-2</v>
          </cell>
          <cell r="K13">
            <v>6.3941705648235286E-2</v>
          </cell>
        </row>
        <row r="14">
          <cell r="C14" t="str">
            <v>Total Active Portfolio</v>
          </cell>
          <cell r="G14">
            <v>20445</v>
          </cell>
          <cell r="H14">
            <v>3115813771</v>
          </cell>
          <cell r="J14">
            <v>1</v>
          </cell>
          <cell r="K14">
            <v>1</v>
          </cell>
        </row>
        <row r="17">
          <cell r="C17" t="str">
            <v>Current (0 - 29)</v>
          </cell>
          <cell r="G17">
            <v>4890</v>
          </cell>
          <cell r="H17">
            <v>285004345</v>
          </cell>
          <cell r="J17">
            <v>0.90055248618784534</v>
          </cell>
          <cell r="K17">
            <v>0.89168849395568162</v>
          </cell>
        </row>
        <row r="18">
          <cell r="C18" t="str">
            <v>DLQ 30-59</v>
          </cell>
          <cell r="G18">
            <v>64</v>
          </cell>
          <cell r="H18">
            <v>3908153</v>
          </cell>
          <cell r="J18">
            <v>1.1786372007366482E-2</v>
          </cell>
          <cell r="K18">
            <v>1.2227375209730149E-2</v>
          </cell>
        </row>
        <row r="19">
          <cell r="C19" t="str">
            <v>DLQ 60-179</v>
          </cell>
          <cell r="G19">
            <v>203</v>
          </cell>
          <cell r="H19">
            <v>11207435</v>
          </cell>
          <cell r="J19">
            <v>3.7384898710865561E-2</v>
          </cell>
          <cell r="K19">
            <v>3.5064520985657932E-2</v>
          </cell>
        </row>
        <row r="20">
          <cell r="C20" t="str">
            <v>DLQ 180+</v>
          </cell>
          <cell r="G20">
            <v>105</v>
          </cell>
          <cell r="H20">
            <v>7401577</v>
          </cell>
          <cell r="J20">
            <v>1.9337016574585635E-2</v>
          </cell>
          <cell r="K20">
            <v>2.3157194491287534E-2</v>
          </cell>
        </row>
        <row r="21">
          <cell r="C21" t="str">
            <v>Bankruptcy</v>
          </cell>
          <cell r="G21">
            <v>132</v>
          </cell>
          <cell r="H21">
            <v>9149372</v>
          </cell>
          <cell r="J21">
            <v>2.430939226519337E-2</v>
          </cell>
          <cell r="K21">
            <v>2.862549249668556E-2</v>
          </cell>
        </row>
        <row r="22">
          <cell r="C22" t="str">
            <v>Foreclosure</v>
          </cell>
          <cell r="G22">
            <v>36</v>
          </cell>
          <cell r="H22">
            <v>2952336</v>
          </cell>
          <cell r="J22">
            <v>6.6298342541436465E-3</v>
          </cell>
          <cell r="K22">
            <v>9.2369259896411086E-3</v>
          </cell>
        </row>
        <row r="23">
          <cell r="C23" t="str">
            <v>Total Active Portfolio</v>
          </cell>
          <cell r="G23">
            <v>5430</v>
          </cell>
          <cell r="H23">
            <v>319623217</v>
          </cell>
          <cell r="J23">
            <v>1</v>
          </cell>
          <cell r="K23">
            <v>1</v>
          </cell>
        </row>
      </sheetData>
      <sheetData sheetId="30">
        <row r="8">
          <cell r="C8" t="str">
            <v>Current (0 - 29)</v>
          </cell>
          <cell r="G8">
            <v>11283</v>
          </cell>
          <cell r="H8">
            <v>1615632003</v>
          </cell>
          <cell r="J8">
            <v>0.91434359805510534</v>
          </cell>
          <cell r="K8">
            <v>0.89786016341255892</v>
          </cell>
        </row>
        <row r="9">
          <cell r="C9" t="str">
            <v>DLQ 30-59</v>
          </cell>
          <cell r="G9">
            <v>365</v>
          </cell>
          <cell r="H9">
            <v>57355904</v>
          </cell>
          <cell r="J9">
            <v>2.9578606158833062E-2</v>
          </cell>
          <cell r="K9">
            <v>3.187457369159024E-2</v>
          </cell>
        </row>
        <row r="10">
          <cell r="C10" t="str">
            <v>DLQ 60-179</v>
          </cell>
          <cell r="G10">
            <v>281</v>
          </cell>
          <cell r="H10">
            <v>49082151</v>
          </cell>
          <cell r="J10">
            <v>2.2771474878444085E-2</v>
          </cell>
          <cell r="K10">
            <v>2.7276575380823214E-2</v>
          </cell>
        </row>
        <row r="11">
          <cell r="C11" t="str">
            <v>DLQ 180+</v>
          </cell>
          <cell r="G11">
            <v>125</v>
          </cell>
          <cell r="H11">
            <v>24733870</v>
          </cell>
          <cell r="J11">
            <v>1.0129659643435981E-2</v>
          </cell>
          <cell r="K11">
            <v>1.3745429973402792E-2</v>
          </cell>
        </row>
        <row r="12">
          <cell r="C12" t="str">
            <v>Bankruptcy</v>
          </cell>
          <cell r="G12">
            <v>157</v>
          </cell>
          <cell r="H12">
            <v>29517453</v>
          </cell>
          <cell r="J12">
            <v>1.2722852512155592E-2</v>
          </cell>
          <cell r="K12">
            <v>1.6403825329586844E-2</v>
          </cell>
        </row>
        <row r="13">
          <cell r="C13" t="str">
            <v>Foreclosure</v>
          </cell>
          <cell r="G13">
            <v>129</v>
          </cell>
          <cell r="H13">
            <v>23103596</v>
          </cell>
          <cell r="J13">
            <v>1.0453808752025931E-2</v>
          </cell>
          <cell r="K13">
            <v>1.283943276777103E-2</v>
          </cell>
        </row>
        <row r="14">
          <cell r="C14" t="str">
            <v>Total Active Portfolio</v>
          </cell>
          <cell r="G14">
            <v>12340</v>
          </cell>
          <cell r="H14">
            <v>1799424976</v>
          </cell>
          <cell r="J14">
            <v>1</v>
          </cell>
          <cell r="K14">
            <v>1</v>
          </cell>
        </row>
        <row r="17">
          <cell r="C17" t="str">
            <v>Current (0 - 29)</v>
          </cell>
          <cell r="G17">
            <v>2985</v>
          </cell>
          <cell r="H17">
            <v>145658608</v>
          </cell>
          <cell r="J17">
            <v>0.93281250000000004</v>
          </cell>
          <cell r="K17">
            <v>0.92346689573801244</v>
          </cell>
        </row>
        <row r="18">
          <cell r="C18" t="str">
            <v>DLQ 30-59</v>
          </cell>
          <cell r="G18">
            <v>76</v>
          </cell>
          <cell r="H18">
            <v>3960111</v>
          </cell>
          <cell r="J18">
            <v>2.375E-2</v>
          </cell>
          <cell r="K18">
            <v>2.5106867779128825E-2</v>
          </cell>
        </row>
        <row r="19">
          <cell r="C19" t="str">
            <v>DLQ 60-179</v>
          </cell>
          <cell r="G19">
            <v>65</v>
          </cell>
          <cell r="H19">
            <v>3088503</v>
          </cell>
          <cell r="J19">
            <v>2.0312500000000001E-2</v>
          </cell>
          <cell r="K19">
            <v>1.9580924993375871E-2</v>
          </cell>
        </row>
        <row r="20">
          <cell r="C20" t="str">
            <v>DLQ 180+</v>
          </cell>
          <cell r="G20">
            <v>15</v>
          </cell>
          <cell r="H20">
            <v>1162458</v>
          </cell>
          <cell r="J20">
            <v>4.6874999999999998E-3</v>
          </cell>
          <cell r="K20">
            <v>7.3699144556277681E-3</v>
          </cell>
        </row>
        <row r="21">
          <cell r="C21" t="str">
            <v>Bankruptcy</v>
          </cell>
          <cell r="G21">
            <v>57</v>
          </cell>
          <cell r="H21">
            <v>3716006</v>
          </cell>
          <cell r="J21">
            <v>1.7812499999999998E-2</v>
          </cell>
          <cell r="K21">
            <v>2.355925662398084E-2</v>
          </cell>
        </row>
        <row r="22">
          <cell r="C22" t="str">
            <v>Foreclosure</v>
          </cell>
          <cell r="G22">
            <v>2</v>
          </cell>
          <cell r="H22">
            <v>144503</v>
          </cell>
          <cell r="J22">
            <v>6.2500000000000001E-4</v>
          </cell>
          <cell r="K22">
            <v>9.1614040987423153E-4</v>
          </cell>
        </row>
        <row r="23">
          <cell r="C23" t="str">
            <v>Total Active Portfolio</v>
          </cell>
          <cell r="G23">
            <v>3200</v>
          </cell>
          <cell r="H23">
            <v>157730189</v>
          </cell>
          <cell r="J23">
            <v>1</v>
          </cell>
          <cell r="K23">
            <v>1</v>
          </cell>
        </row>
      </sheetData>
      <sheetData sheetId="31">
        <row r="8">
          <cell r="C8" t="str">
            <v>Current (0 - 29)</v>
          </cell>
          <cell r="G8">
            <v>70264</v>
          </cell>
          <cell r="H8">
            <v>12471900632</v>
          </cell>
          <cell r="J8">
            <v>0.85580307662326593</v>
          </cell>
          <cell r="K8">
            <v>0.83202280299888454</v>
          </cell>
        </row>
        <row r="9">
          <cell r="C9" t="str">
            <v>DLQ 30-59</v>
          </cell>
          <cell r="G9">
            <v>2096</v>
          </cell>
          <cell r="H9">
            <v>382790989</v>
          </cell>
          <cell r="J9">
            <v>2.5528908809665907E-2</v>
          </cell>
          <cell r="K9">
            <v>2.553667167723592E-2</v>
          </cell>
        </row>
        <row r="10">
          <cell r="C10" t="str">
            <v>DLQ 60-179</v>
          </cell>
          <cell r="G10">
            <v>2393</v>
          </cell>
          <cell r="H10">
            <v>479916392</v>
          </cell>
          <cell r="J10">
            <v>2.9146316212562268E-2</v>
          </cell>
          <cell r="K10">
            <v>3.2016081065658661E-2</v>
          </cell>
        </row>
        <row r="11">
          <cell r="C11" t="str">
            <v>DLQ 180+</v>
          </cell>
          <cell r="G11">
            <v>3164</v>
          </cell>
          <cell r="H11">
            <v>711814740</v>
          </cell>
          <cell r="J11">
            <v>3.8536959672606362E-2</v>
          </cell>
          <cell r="K11">
            <v>4.7486434719593282E-2</v>
          </cell>
        </row>
        <row r="12">
          <cell r="C12" t="str">
            <v>Bankruptcy</v>
          </cell>
          <cell r="G12">
            <v>1029</v>
          </cell>
          <cell r="H12">
            <v>207305704</v>
          </cell>
          <cell r="J12">
            <v>1.253303776963083E-2</v>
          </cell>
          <cell r="K12">
            <v>1.3829734377227603E-2</v>
          </cell>
        </row>
        <row r="13">
          <cell r="C13" t="str">
            <v>Foreclosure</v>
          </cell>
          <cell r="G13">
            <v>3157</v>
          </cell>
          <cell r="H13">
            <v>736125892</v>
          </cell>
          <cell r="J13">
            <v>3.8451700912268738E-2</v>
          </cell>
          <cell r="K13">
            <v>4.910827516139997E-2</v>
          </cell>
        </row>
        <row r="14">
          <cell r="C14" t="str">
            <v>Total Active Portfolio</v>
          </cell>
          <cell r="G14">
            <v>82103</v>
          </cell>
          <cell r="H14">
            <v>14989854349</v>
          </cell>
          <cell r="J14">
            <v>1</v>
          </cell>
          <cell r="K14">
            <v>1</v>
          </cell>
        </row>
        <row r="17">
          <cell r="C17" t="str">
            <v>Current (0 - 29)</v>
          </cell>
          <cell r="G17">
            <v>16132</v>
          </cell>
          <cell r="H17">
            <v>1220460777</v>
          </cell>
          <cell r="J17">
            <v>0.93216225586501789</v>
          </cell>
          <cell r="K17">
            <v>0.92784837838642686</v>
          </cell>
        </row>
        <row r="18">
          <cell r="C18" t="str">
            <v>DLQ 30-59</v>
          </cell>
          <cell r="G18">
            <v>230</v>
          </cell>
          <cell r="H18">
            <v>17154490</v>
          </cell>
          <cell r="J18">
            <v>1.3290188373974344E-2</v>
          </cell>
          <cell r="K18">
            <v>1.304160365372084E-2</v>
          </cell>
        </row>
        <row r="19">
          <cell r="C19" t="str">
            <v>DLQ 60-179</v>
          </cell>
          <cell r="G19">
            <v>380</v>
          </cell>
          <cell r="H19">
            <v>27982151</v>
          </cell>
          <cell r="J19">
            <v>2.1957702530914135E-2</v>
          </cell>
          <cell r="K19">
            <v>2.1273271471233961E-2</v>
          </cell>
        </row>
        <row r="20">
          <cell r="C20" t="str">
            <v>DLQ 180+</v>
          </cell>
          <cell r="G20">
            <v>141</v>
          </cell>
          <cell r="H20">
            <v>12843364</v>
          </cell>
          <cell r="J20">
            <v>8.1474633075234015E-3</v>
          </cell>
          <cell r="K20">
            <v>9.7640945821453572E-3</v>
          </cell>
        </row>
        <row r="21">
          <cell r="C21" t="str">
            <v>Bankruptcy</v>
          </cell>
          <cell r="G21">
            <v>361</v>
          </cell>
          <cell r="H21">
            <v>27234335</v>
          </cell>
          <cell r="J21">
            <v>2.0859817404368427E-2</v>
          </cell>
          <cell r="K21">
            <v>2.0704748601832954E-2</v>
          </cell>
        </row>
        <row r="22">
          <cell r="C22" t="str">
            <v>Foreclosure</v>
          </cell>
          <cell r="G22">
            <v>62</v>
          </cell>
          <cell r="H22">
            <v>9691494</v>
          </cell>
          <cell r="J22">
            <v>3.5825725182017797E-3</v>
          </cell>
          <cell r="K22">
            <v>7.3679033046399871E-3</v>
          </cell>
        </row>
        <row r="23">
          <cell r="C23" t="str">
            <v>Total Active Portfolio</v>
          </cell>
          <cell r="G23">
            <v>17306</v>
          </cell>
          <cell r="H23">
            <v>1315366611</v>
          </cell>
          <cell r="J23">
            <v>1</v>
          </cell>
          <cell r="K23">
            <v>1</v>
          </cell>
        </row>
      </sheetData>
      <sheetData sheetId="32">
        <row r="8">
          <cell r="C8" t="str">
            <v>Current (0 - 29)</v>
          </cell>
          <cell r="G8">
            <v>13441</v>
          </cell>
          <cell r="H8">
            <v>1639900315</v>
          </cell>
          <cell r="J8">
            <v>0.90786896318811217</v>
          </cell>
          <cell r="K8">
            <v>0.89513979636889585</v>
          </cell>
        </row>
        <row r="9">
          <cell r="C9" t="str">
            <v>DLQ 30-59</v>
          </cell>
          <cell r="G9">
            <v>400</v>
          </cell>
          <cell r="H9">
            <v>45741085</v>
          </cell>
          <cell r="J9">
            <v>2.7017899358324889E-2</v>
          </cell>
          <cell r="K9">
            <v>2.4967777088689906E-2</v>
          </cell>
        </row>
        <row r="10">
          <cell r="C10" t="str">
            <v>DLQ 60-179</v>
          </cell>
          <cell r="G10">
            <v>304</v>
          </cell>
          <cell r="H10">
            <v>41426667</v>
          </cell>
          <cell r="J10">
            <v>2.0533603512326918E-2</v>
          </cell>
          <cell r="K10">
            <v>2.2612751472410115E-2</v>
          </cell>
        </row>
        <row r="11">
          <cell r="C11" t="str">
            <v>DLQ 180+</v>
          </cell>
          <cell r="G11">
            <v>175</v>
          </cell>
          <cell r="H11">
            <v>28700175</v>
          </cell>
          <cell r="J11">
            <v>1.1820330969267139E-2</v>
          </cell>
          <cell r="K11">
            <v>1.5665994188952686E-2</v>
          </cell>
        </row>
        <row r="12">
          <cell r="C12" t="str">
            <v>Bankruptcy</v>
          </cell>
          <cell r="G12">
            <v>70</v>
          </cell>
          <cell r="H12">
            <v>10684519</v>
          </cell>
          <cell r="J12">
            <v>4.7281323877068557E-3</v>
          </cell>
          <cell r="K12">
            <v>5.8321460606339352E-3</v>
          </cell>
        </row>
        <row r="13">
          <cell r="C13" t="str">
            <v>Foreclosure</v>
          </cell>
          <cell r="G13">
            <v>415</v>
          </cell>
          <cell r="H13">
            <v>65551939</v>
          </cell>
          <cell r="J13">
            <v>2.8031070584262074E-2</v>
          </cell>
          <cell r="K13">
            <v>3.5781534274567345E-2</v>
          </cell>
        </row>
        <row r="14">
          <cell r="C14" t="str">
            <v>Total Active Portfolio</v>
          </cell>
          <cell r="G14">
            <v>14805</v>
          </cell>
          <cell r="H14">
            <v>1832004701</v>
          </cell>
          <cell r="J14">
            <v>1</v>
          </cell>
          <cell r="K14">
            <v>1</v>
          </cell>
        </row>
        <row r="17">
          <cell r="C17" t="str">
            <v>Current (0 - 29)</v>
          </cell>
          <cell r="G17">
            <v>2514</v>
          </cell>
          <cell r="H17">
            <v>105374196</v>
          </cell>
          <cell r="J17">
            <v>0.92767527675276751</v>
          </cell>
          <cell r="K17">
            <v>0.93822571478030503</v>
          </cell>
        </row>
        <row r="18">
          <cell r="C18" t="str">
            <v>DLQ 30-59</v>
          </cell>
          <cell r="G18">
            <v>45</v>
          </cell>
          <cell r="H18">
            <v>1524819</v>
          </cell>
          <cell r="J18">
            <v>1.6605166051660517E-2</v>
          </cell>
          <cell r="K18">
            <v>1.3576610313454633E-2</v>
          </cell>
        </row>
        <row r="19">
          <cell r="C19" t="str">
            <v>DLQ 60-179</v>
          </cell>
          <cell r="G19">
            <v>55</v>
          </cell>
          <cell r="H19">
            <v>2063464</v>
          </cell>
          <cell r="J19">
            <v>2.0295202952029519E-2</v>
          </cell>
          <cell r="K19">
            <v>1.8372571842193958E-2</v>
          </cell>
        </row>
        <row r="20">
          <cell r="C20" t="str">
            <v>DLQ 180+</v>
          </cell>
          <cell r="G20">
            <v>46</v>
          </cell>
          <cell r="H20">
            <v>758811</v>
          </cell>
          <cell r="J20">
            <v>1.6974169741697416E-2</v>
          </cell>
          <cell r="K20">
            <v>6.7562650049368634E-3</v>
          </cell>
        </row>
        <row r="21">
          <cell r="C21" t="str">
            <v>Bankruptcy</v>
          </cell>
          <cell r="G21">
            <v>41</v>
          </cell>
          <cell r="H21">
            <v>1689774</v>
          </cell>
          <cell r="J21">
            <v>1.5129151291512915E-2</v>
          </cell>
          <cell r="K21">
            <v>1.5045328734628495E-2</v>
          </cell>
        </row>
        <row r="22">
          <cell r="C22" t="str">
            <v>Foreclosure</v>
          </cell>
          <cell r="G22">
            <v>9</v>
          </cell>
          <cell r="H22">
            <v>901138</v>
          </cell>
          <cell r="J22">
            <v>3.3210332103321034E-3</v>
          </cell>
          <cell r="K22">
            <v>8.0235093244810565E-3</v>
          </cell>
        </row>
        <row r="23">
          <cell r="C23" t="str">
            <v>Total Active Portfolio</v>
          </cell>
          <cell r="G23">
            <v>2710</v>
          </cell>
          <cell r="H23">
            <v>112312202</v>
          </cell>
          <cell r="J23">
            <v>1</v>
          </cell>
          <cell r="K23">
            <v>1</v>
          </cell>
        </row>
      </sheetData>
      <sheetData sheetId="33">
        <row r="8">
          <cell r="C8" t="str">
            <v>Current (0 - 29)</v>
          </cell>
          <cell r="G8">
            <v>189851</v>
          </cell>
          <cell r="H8">
            <v>36296197346</v>
          </cell>
          <cell r="J8">
            <v>0.8972164461247637</v>
          </cell>
          <cell r="K8">
            <v>0.88808966460951577</v>
          </cell>
        </row>
        <row r="9">
          <cell r="C9" t="str">
            <v>DLQ 30-59</v>
          </cell>
          <cell r="G9">
            <v>5136</v>
          </cell>
          <cell r="H9">
            <v>895592026</v>
          </cell>
          <cell r="J9">
            <v>2.4272211720226842E-2</v>
          </cell>
          <cell r="K9">
            <v>2.1913205243384803E-2</v>
          </cell>
        </row>
        <row r="10">
          <cell r="C10" t="str">
            <v>DLQ 60-179</v>
          </cell>
          <cell r="G10">
            <v>4308</v>
          </cell>
          <cell r="H10">
            <v>862726735</v>
          </cell>
          <cell r="J10">
            <v>2.0359168241965972E-2</v>
          </cell>
          <cell r="K10">
            <v>2.1109062457206659E-2</v>
          </cell>
        </row>
        <row r="11">
          <cell r="C11" t="str">
            <v>DLQ 180+</v>
          </cell>
          <cell r="G11">
            <v>3906</v>
          </cell>
          <cell r="H11">
            <v>1027778821</v>
          </cell>
          <cell r="J11">
            <v>1.8459357277882799E-2</v>
          </cell>
          <cell r="K11">
            <v>2.5147531013610263E-2</v>
          </cell>
        </row>
        <row r="12">
          <cell r="C12" t="str">
            <v>Bankruptcy</v>
          </cell>
          <cell r="G12">
            <v>1873</v>
          </cell>
          <cell r="H12">
            <v>302770243</v>
          </cell>
          <cell r="J12">
            <v>8.8516068052930056E-3</v>
          </cell>
          <cell r="K12">
            <v>7.4081348246042679E-3</v>
          </cell>
        </row>
        <row r="13">
          <cell r="C13" t="str">
            <v>Foreclosure</v>
          </cell>
          <cell r="G13">
            <v>6526</v>
          </cell>
          <cell r="H13">
            <v>1484904148</v>
          </cell>
          <cell r="J13">
            <v>3.0841209829867676E-2</v>
          </cell>
          <cell r="K13">
            <v>3.6332401827210377E-2</v>
          </cell>
        </row>
        <row r="14">
          <cell r="C14" t="str">
            <v>Total Active Portfolio</v>
          </cell>
          <cell r="G14">
            <v>211600</v>
          </cell>
          <cell r="H14">
            <v>40869969320</v>
          </cell>
          <cell r="J14">
            <v>1</v>
          </cell>
          <cell r="K14">
            <v>1</v>
          </cell>
        </row>
        <row r="17">
          <cell r="C17" t="str">
            <v>Current (0 - 29)</v>
          </cell>
          <cell r="G17">
            <v>59730</v>
          </cell>
          <cell r="H17">
            <v>5031550748</v>
          </cell>
          <cell r="J17">
            <v>0.95284433525827139</v>
          </cell>
          <cell r="K17">
            <v>0.94298943554167602</v>
          </cell>
        </row>
        <row r="18">
          <cell r="C18" t="str">
            <v>DLQ 30-59</v>
          </cell>
          <cell r="G18">
            <v>577</v>
          </cell>
          <cell r="H18">
            <v>52721063</v>
          </cell>
          <cell r="J18">
            <v>9.2046070893022358E-3</v>
          </cell>
          <cell r="K18">
            <v>9.880732189631319E-3</v>
          </cell>
        </row>
        <row r="19">
          <cell r="C19" t="str">
            <v>DLQ 60-179</v>
          </cell>
          <cell r="G19">
            <v>849</v>
          </cell>
          <cell r="H19">
            <v>76641047</v>
          </cell>
          <cell r="J19">
            <v>1.3543693966754937E-2</v>
          </cell>
          <cell r="K19">
            <v>1.4363702418897487E-2</v>
          </cell>
        </row>
        <row r="20">
          <cell r="C20" t="str">
            <v>DLQ 180+</v>
          </cell>
          <cell r="G20">
            <v>399</v>
          </cell>
          <cell r="H20">
            <v>48624850</v>
          </cell>
          <cell r="J20">
            <v>6.3650575886162776E-3</v>
          </cell>
          <cell r="K20">
            <v>9.1130393294800299E-3</v>
          </cell>
        </row>
        <row r="21">
          <cell r="C21" t="str">
            <v>Bankruptcy</v>
          </cell>
          <cell r="G21">
            <v>817</v>
          </cell>
          <cell r="H21">
            <v>64678791</v>
          </cell>
          <cell r="J21">
            <v>1.3033213157642855E-2</v>
          </cell>
          <cell r="K21">
            <v>1.2121792996096009E-2</v>
          </cell>
        </row>
        <row r="22">
          <cell r="C22" t="str">
            <v>Foreclosure</v>
          </cell>
          <cell r="G22">
            <v>314</v>
          </cell>
          <cell r="H22">
            <v>61528059</v>
          </cell>
          <cell r="J22">
            <v>5.0090929394123089E-3</v>
          </cell>
          <cell r="K22">
            <v>1.1531297711634437E-2</v>
          </cell>
        </row>
        <row r="23">
          <cell r="C23" t="str">
            <v>Total Active Portfolio</v>
          </cell>
          <cell r="G23">
            <v>62686</v>
          </cell>
          <cell r="H23">
            <v>5335744557</v>
          </cell>
          <cell r="J23">
            <v>1</v>
          </cell>
          <cell r="K23">
            <v>1</v>
          </cell>
        </row>
      </sheetData>
      <sheetData sheetId="34">
        <row r="8">
          <cell r="C8" t="str">
            <v>Current (0 - 29)</v>
          </cell>
          <cell r="G8">
            <v>61104</v>
          </cell>
          <cell r="H8">
            <v>7011968369</v>
          </cell>
          <cell r="J8">
            <v>0.87262756522856777</v>
          </cell>
          <cell r="K8">
            <v>0.87527307377671215</v>
          </cell>
        </row>
        <row r="9">
          <cell r="C9" t="str">
            <v>DLQ 30-59</v>
          </cell>
          <cell r="G9">
            <v>2700</v>
          </cell>
          <cell r="H9">
            <v>274470635</v>
          </cell>
          <cell r="J9">
            <v>3.8558759264812989E-2</v>
          </cell>
          <cell r="K9">
            <v>3.4260958366553067E-2</v>
          </cell>
        </row>
        <row r="10">
          <cell r="C10" t="str">
            <v>DLQ 60-179</v>
          </cell>
          <cell r="G10">
            <v>2315</v>
          </cell>
          <cell r="H10">
            <v>259310448</v>
          </cell>
          <cell r="J10">
            <v>3.3060565814089657E-2</v>
          </cell>
          <cell r="K10">
            <v>3.2368579112079604E-2</v>
          </cell>
        </row>
        <row r="11">
          <cell r="C11" t="str">
            <v>DLQ 180+</v>
          </cell>
          <cell r="G11">
            <v>1158</v>
          </cell>
          <cell r="H11">
            <v>147873824</v>
          </cell>
          <cell r="J11">
            <v>1.6537423418019795E-2</v>
          </cell>
          <cell r="K11">
            <v>1.8458437011183351E-2</v>
          </cell>
        </row>
        <row r="12">
          <cell r="C12" t="str">
            <v>Bankruptcy</v>
          </cell>
          <cell r="G12">
            <v>1388</v>
          </cell>
          <cell r="H12">
            <v>149058916</v>
          </cell>
          <cell r="J12">
            <v>1.9822058466503863E-2</v>
          </cell>
          <cell r="K12">
            <v>1.8606366816761769E-2</v>
          </cell>
        </row>
        <row r="13">
          <cell r="C13" t="str">
            <v>Foreclosure</v>
          </cell>
          <cell r="G13">
            <v>1358</v>
          </cell>
          <cell r="H13">
            <v>168495781</v>
          </cell>
          <cell r="J13">
            <v>1.939362780800594E-2</v>
          </cell>
          <cell r="K13">
            <v>2.10325849167101E-2</v>
          </cell>
        </row>
        <row r="14">
          <cell r="C14" t="str">
            <v>Total Active Portfolio</v>
          </cell>
          <cell r="G14">
            <v>70023</v>
          </cell>
          <cell r="H14">
            <v>8011177973</v>
          </cell>
          <cell r="J14">
            <v>1</v>
          </cell>
          <cell r="K14">
            <v>1</v>
          </cell>
        </row>
        <row r="17">
          <cell r="C17" t="str">
            <v>Current (0 - 29)</v>
          </cell>
          <cell r="G17">
            <v>8702</v>
          </cell>
          <cell r="H17">
            <v>397953496</v>
          </cell>
          <cell r="J17">
            <v>0.91754533951919026</v>
          </cell>
          <cell r="K17">
            <v>0.91979002012765787</v>
          </cell>
        </row>
        <row r="18">
          <cell r="C18" t="str">
            <v>DLQ 30-59</v>
          </cell>
          <cell r="G18">
            <v>234</v>
          </cell>
          <cell r="H18">
            <v>8380298</v>
          </cell>
          <cell r="J18">
            <v>2.467313369886124E-2</v>
          </cell>
          <cell r="K18">
            <v>1.9369384974810652E-2</v>
          </cell>
        </row>
        <row r="19">
          <cell r="C19" t="str">
            <v>DLQ 60-179</v>
          </cell>
          <cell r="G19">
            <v>204</v>
          </cell>
          <cell r="H19">
            <v>7946452</v>
          </cell>
          <cell r="J19">
            <v>2.1509911429776464E-2</v>
          </cell>
          <cell r="K19">
            <v>1.8366636600733538E-2</v>
          </cell>
        </row>
        <row r="20">
          <cell r="C20" t="str">
            <v>DLQ 180+</v>
          </cell>
          <cell r="G20">
            <v>55</v>
          </cell>
          <cell r="H20">
            <v>3037064</v>
          </cell>
          <cell r="J20">
            <v>5.7992408266554192E-3</v>
          </cell>
          <cell r="K20">
            <v>7.0195668231772118E-3</v>
          </cell>
        </row>
        <row r="21">
          <cell r="C21" t="str">
            <v>Bankruptcy</v>
          </cell>
          <cell r="G21">
            <v>269</v>
          </cell>
          <cell r="H21">
            <v>13052488</v>
          </cell>
          <cell r="J21">
            <v>2.8363559679460144E-2</v>
          </cell>
          <cell r="K21">
            <v>3.0168218952487887E-2</v>
          </cell>
        </row>
        <row r="22">
          <cell r="C22" t="str">
            <v>Foreclosure</v>
          </cell>
          <cell r="G22">
            <v>20</v>
          </cell>
          <cell r="H22">
            <v>2287099</v>
          </cell>
          <cell r="J22">
            <v>2.1088148460565162E-3</v>
          </cell>
          <cell r="K22">
            <v>5.286172521132837E-3</v>
          </cell>
        </row>
        <row r="23">
          <cell r="C23" t="str">
            <v>Total Active Portfolio</v>
          </cell>
          <cell r="G23">
            <v>9484</v>
          </cell>
          <cell r="H23">
            <v>432656897</v>
          </cell>
          <cell r="J23">
            <v>1</v>
          </cell>
          <cell r="K23">
            <v>1</v>
          </cell>
        </row>
      </sheetData>
      <sheetData sheetId="35">
        <row r="8">
          <cell r="C8" t="str">
            <v>Current (0 - 29)</v>
          </cell>
          <cell r="G8">
            <v>3323</v>
          </cell>
          <cell r="H8">
            <v>283926674</v>
          </cell>
          <cell r="J8">
            <v>0.95433658816771971</v>
          </cell>
          <cell r="K8">
            <v>0.94476994795239222</v>
          </cell>
        </row>
        <row r="9">
          <cell r="C9" t="str">
            <v>DLQ 30-59</v>
          </cell>
          <cell r="G9">
            <v>67</v>
          </cell>
          <cell r="H9">
            <v>6581393</v>
          </cell>
          <cell r="J9">
            <v>1.9241815048822514E-2</v>
          </cell>
          <cell r="K9">
            <v>2.1899676541360248E-2</v>
          </cell>
        </row>
        <row r="10">
          <cell r="C10" t="str">
            <v>DLQ 60-179</v>
          </cell>
          <cell r="G10">
            <v>24</v>
          </cell>
          <cell r="H10">
            <v>2845131</v>
          </cell>
          <cell r="J10">
            <v>6.8925904652498565E-3</v>
          </cell>
          <cell r="K10">
            <v>9.4672128860557054E-3</v>
          </cell>
        </row>
        <row r="11">
          <cell r="C11" t="str">
            <v>DLQ 180+</v>
          </cell>
          <cell r="G11">
            <v>25</v>
          </cell>
          <cell r="H11">
            <v>3029555</v>
          </cell>
          <cell r="J11">
            <v>7.1797817346352672E-3</v>
          </cell>
          <cell r="K11">
            <v>1.0080886305415988E-2</v>
          </cell>
        </row>
        <row r="12">
          <cell r="C12" t="str">
            <v>Bankruptcy</v>
          </cell>
          <cell r="G12">
            <v>26</v>
          </cell>
          <cell r="H12">
            <v>2609551</v>
          </cell>
          <cell r="J12">
            <v>7.4669730040206779E-3</v>
          </cell>
          <cell r="K12">
            <v>8.6833171667735354E-3</v>
          </cell>
        </row>
        <row r="13">
          <cell r="C13" t="str">
            <v>Foreclosure</v>
          </cell>
          <cell r="G13">
            <v>17</v>
          </cell>
          <cell r="H13">
            <v>1532363</v>
          </cell>
          <cell r="J13">
            <v>4.8822515795519817E-3</v>
          </cell>
          <cell r="K13">
            <v>5.0989591480023171E-3</v>
          </cell>
        </row>
        <row r="14">
          <cell r="C14" t="str">
            <v>Total Active Portfolio</v>
          </cell>
          <cell r="G14">
            <v>3482</v>
          </cell>
          <cell r="H14">
            <v>300524667</v>
          </cell>
          <cell r="J14">
            <v>1</v>
          </cell>
          <cell r="K14">
            <v>1</v>
          </cell>
        </row>
        <row r="17">
          <cell r="C17" t="str">
            <v>Current (0 - 29)</v>
          </cell>
          <cell r="G17">
            <v>313</v>
          </cell>
          <cell r="H17">
            <v>9695195</v>
          </cell>
          <cell r="J17">
            <v>0.96904024767801855</v>
          </cell>
          <cell r="K17">
            <v>0.96749810620670229</v>
          </cell>
        </row>
        <row r="18">
          <cell r="C18" t="str">
            <v>DLQ 30-59</v>
          </cell>
          <cell r="G18">
            <v>5</v>
          </cell>
          <cell r="H18">
            <v>235510</v>
          </cell>
          <cell r="J18">
            <v>1.5479876160990712E-2</v>
          </cell>
          <cell r="K18">
            <v>2.3501897485583369E-2</v>
          </cell>
        </row>
        <row r="19">
          <cell r="C19" t="str">
            <v>DLQ 60-179</v>
          </cell>
          <cell r="G19">
            <v>1</v>
          </cell>
          <cell r="H19">
            <v>16056</v>
          </cell>
          <cell r="J19">
            <v>3.0959752321981426E-3</v>
          </cell>
          <cell r="K19">
            <v>1.6022524140313643E-3</v>
          </cell>
        </row>
        <row r="20">
          <cell r="C20" t="str">
            <v>DLQ 180+</v>
          </cell>
          <cell r="G20">
            <v>1</v>
          </cell>
          <cell r="H20">
            <v>21643</v>
          </cell>
          <cell r="J20">
            <v>3.0959752321981426E-3</v>
          </cell>
          <cell r="K20">
            <v>2.1597875558595427E-3</v>
          </cell>
        </row>
        <row r="21">
          <cell r="C21" t="str">
            <v>Bankruptcy</v>
          </cell>
          <cell r="G21">
            <v>3</v>
          </cell>
          <cell r="H21">
            <v>52489</v>
          </cell>
          <cell r="J21">
            <v>9.2879256965944269E-3</v>
          </cell>
          <cell r="K21">
            <v>5.2379563378233858E-3</v>
          </cell>
        </row>
        <row r="22">
          <cell r="C22" t="str">
            <v>Foreclosure</v>
          </cell>
          <cell r="G22" t="e">
            <v>#N/A</v>
          </cell>
          <cell r="H22" t="e">
            <v>#N/A</v>
          </cell>
          <cell r="J22" t="e">
            <v>#N/A</v>
          </cell>
          <cell r="K22" t="e">
            <v>#N/A</v>
          </cell>
        </row>
        <row r="23">
          <cell r="C23" t="str">
            <v>Total Active Portfolio</v>
          </cell>
          <cell r="G23">
            <v>323</v>
          </cell>
          <cell r="H23">
            <v>10020893</v>
          </cell>
          <cell r="J23">
            <v>1</v>
          </cell>
          <cell r="K23">
            <v>1</v>
          </cell>
        </row>
      </sheetData>
      <sheetData sheetId="36">
        <row r="8">
          <cell r="C8" t="str">
            <v>Current (0 - 29)</v>
          </cell>
          <cell r="G8">
            <v>88590</v>
          </cell>
          <cell r="H8">
            <v>7922180215</v>
          </cell>
          <cell r="J8">
            <v>0.85690242203822642</v>
          </cell>
          <cell r="K8">
            <v>0.84411676493945209</v>
          </cell>
        </row>
        <row r="9">
          <cell r="C9" t="str">
            <v>DLQ 30-59</v>
          </cell>
          <cell r="G9">
            <v>3964</v>
          </cell>
          <cell r="H9">
            <v>364743317</v>
          </cell>
          <cell r="J9">
            <v>3.8342490133869846E-2</v>
          </cell>
          <cell r="K9">
            <v>3.8863790070865621E-2</v>
          </cell>
        </row>
        <row r="10">
          <cell r="C10" t="str">
            <v>DLQ 60-179</v>
          </cell>
          <cell r="G10">
            <v>3087</v>
          </cell>
          <cell r="H10">
            <v>299387743</v>
          </cell>
          <cell r="J10">
            <v>2.9859552735432948E-2</v>
          </cell>
          <cell r="K10">
            <v>3.1900083843735702E-2</v>
          </cell>
        </row>
        <row r="11">
          <cell r="C11" t="str">
            <v>DLQ 180+</v>
          </cell>
          <cell r="G11">
            <v>1767</v>
          </cell>
          <cell r="H11">
            <v>188522842</v>
          </cell>
          <cell r="J11">
            <v>1.7091619592973766E-2</v>
          </cell>
          <cell r="K11">
            <v>2.0087310208485514E-2</v>
          </cell>
        </row>
        <row r="12">
          <cell r="C12" t="str">
            <v>Bankruptcy</v>
          </cell>
          <cell r="G12">
            <v>3174</v>
          </cell>
          <cell r="H12">
            <v>323848022</v>
          </cell>
          <cell r="J12">
            <v>3.0701075601640485E-2</v>
          </cell>
          <cell r="K12">
            <v>3.4506352701379507E-2</v>
          </cell>
        </row>
        <row r="13">
          <cell r="C13" t="str">
            <v>Foreclosure</v>
          </cell>
          <cell r="G13">
            <v>2802</v>
          </cell>
          <cell r="H13">
            <v>286488898</v>
          </cell>
          <cell r="J13">
            <v>2.7102839897856536E-2</v>
          </cell>
          <cell r="K13">
            <v>3.0525698129530456E-2</v>
          </cell>
        </row>
        <row r="14">
          <cell r="C14" t="str">
            <v>Total Active Portfolio</v>
          </cell>
          <cell r="G14">
            <v>103384</v>
          </cell>
          <cell r="H14">
            <v>9385171038</v>
          </cell>
          <cell r="J14">
            <v>1</v>
          </cell>
          <cell r="K14">
            <v>1</v>
          </cell>
        </row>
        <row r="17">
          <cell r="C17" t="str">
            <v>Current (0 - 29)</v>
          </cell>
          <cell r="G17">
            <v>9737</v>
          </cell>
          <cell r="H17">
            <v>313962239</v>
          </cell>
          <cell r="J17">
            <v>0.90796344647519578</v>
          </cell>
          <cell r="K17">
            <v>0.89724545979273751</v>
          </cell>
        </row>
        <row r="18">
          <cell r="C18" t="str">
            <v>DLQ 30-59</v>
          </cell>
          <cell r="G18">
            <v>226</v>
          </cell>
          <cell r="H18">
            <v>7292575</v>
          </cell>
          <cell r="J18">
            <v>2.1074226035061545E-2</v>
          </cell>
          <cell r="K18">
            <v>2.0840817767731688E-2</v>
          </cell>
        </row>
        <row r="19">
          <cell r="C19" t="str">
            <v>DLQ 60-179</v>
          </cell>
          <cell r="G19">
            <v>259</v>
          </cell>
          <cell r="H19">
            <v>8762879</v>
          </cell>
          <cell r="J19">
            <v>2.4151436031331592E-2</v>
          </cell>
          <cell r="K19">
            <v>2.5042672082177132E-2</v>
          </cell>
        </row>
        <row r="20">
          <cell r="C20" t="str">
            <v>DLQ 180+</v>
          </cell>
          <cell r="G20">
            <v>51</v>
          </cell>
          <cell r="H20">
            <v>2113359</v>
          </cell>
          <cell r="J20">
            <v>4.7556881760537116E-3</v>
          </cell>
          <cell r="K20">
            <v>6.0395854409170521E-3</v>
          </cell>
        </row>
        <row r="21">
          <cell r="C21" t="str">
            <v>Bankruptcy</v>
          </cell>
          <cell r="G21">
            <v>434</v>
          </cell>
          <cell r="H21">
            <v>16018222</v>
          </cell>
          <cell r="J21">
            <v>4.0469973890339427E-2</v>
          </cell>
          <cell r="K21">
            <v>4.5777087745421968E-2</v>
          </cell>
        </row>
        <row r="22">
          <cell r="C22" t="str">
            <v>Foreclosure</v>
          </cell>
          <cell r="G22">
            <v>17</v>
          </cell>
          <cell r="H22">
            <v>1768619</v>
          </cell>
          <cell r="J22">
            <v>1.5852293920179037E-3</v>
          </cell>
          <cell r="K22">
            <v>5.0543828866412548E-3</v>
          </cell>
        </row>
        <row r="23">
          <cell r="C23" t="str">
            <v>Total Active Portfolio</v>
          </cell>
          <cell r="G23">
            <v>10724</v>
          </cell>
          <cell r="H23">
            <v>349917891</v>
          </cell>
          <cell r="J23">
            <v>1</v>
          </cell>
          <cell r="K23">
            <v>1</v>
          </cell>
        </row>
      </sheetData>
      <sheetData sheetId="37">
        <row r="8">
          <cell r="C8" t="str">
            <v>Current (0 - 29)</v>
          </cell>
          <cell r="G8">
            <v>24433</v>
          </cell>
          <cell r="H8">
            <v>3660871698</v>
          </cell>
          <cell r="J8">
            <v>0.90697501763242883</v>
          </cell>
          <cell r="K8">
            <v>0.88712727530337387</v>
          </cell>
        </row>
        <row r="9">
          <cell r="C9" t="str">
            <v>DLQ 30-59</v>
          </cell>
          <cell r="G9">
            <v>482</v>
          </cell>
          <cell r="H9">
            <v>79055359</v>
          </cell>
          <cell r="J9">
            <v>1.7892275140131409E-2</v>
          </cell>
          <cell r="K9">
            <v>1.915723112233475E-2</v>
          </cell>
        </row>
        <row r="10">
          <cell r="C10" t="str">
            <v>DLQ 60-179</v>
          </cell>
          <cell r="G10">
            <v>424</v>
          </cell>
          <cell r="H10">
            <v>76502860</v>
          </cell>
          <cell r="J10">
            <v>1.5739262778870781E-2</v>
          </cell>
          <cell r="K10">
            <v>1.8538692241466113E-2</v>
          </cell>
        </row>
        <row r="11">
          <cell r="C11" t="str">
            <v>DLQ 180+</v>
          </cell>
          <cell r="G11">
            <v>207</v>
          </cell>
          <cell r="H11">
            <v>42712808</v>
          </cell>
          <cell r="J11">
            <v>7.6840268755336127E-3</v>
          </cell>
          <cell r="K11">
            <v>1.0350457515978248E-2</v>
          </cell>
        </row>
        <row r="12">
          <cell r="C12" t="str">
            <v>Bankruptcy</v>
          </cell>
          <cell r="G12">
            <v>398</v>
          </cell>
          <cell r="H12">
            <v>72514549</v>
          </cell>
          <cell r="J12">
            <v>1.4774119306581537E-2</v>
          </cell>
          <cell r="K12">
            <v>1.7572217652251355E-2</v>
          </cell>
        </row>
        <row r="13">
          <cell r="C13" t="str">
            <v>Foreclosure</v>
          </cell>
          <cell r="G13">
            <v>995</v>
          </cell>
          <cell r="H13">
            <v>195001662</v>
          </cell>
          <cell r="J13">
            <v>3.6935298266453843E-2</v>
          </cell>
          <cell r="K13">
            <v>4.7254126164595636E-2</v>
          </cell>
        </row>
        <row r="14">
          <cell r="C14" t="str">
            <v>Total Active Portfolio</v>
          </cell>
          <cell r="G14">
            <v>26939</v>
          </cell>
          <cell r="H14">
            <v>4126658936</v>
          </cell>
          <cell r="J14">
            <v>1</v>
          </cell>
          <cell r="K14">
            <v>1</v>
          </cell>
        </row>
        <row r="17">
          <cell r="C17" t="str">
            <v>Current (0 - 29)</v>
          </cell>
          <cell r="G17">
            <v>6709</v>
          </cell>
          <cell r="H17">
            <v>367249683</v>
          </cell>
          <cell r="J17">
            <v>0.93531297922765932</v>
          </cell>
          <cell r="K17">
            <v>0.92763121457154529</v>
          </cell>
        </row>
        <row r="18">
          <cell r="C18" t="str">
            <v>DLQ 30-59</v>
          </cell>
          <cell r="G18">
            <v>98</v>
          </cell>
          <cell r="H18">
            <v>5282878</v>
          </cell>
          <cell r="J18">
            <v>1.3662344904502997E-2</v>
          </cell>
          <cell r="K18">
            <v>1.334395307176697E-2</v>
          </cell>
        </row>
        <row r="19">
          <cell r="C19" t="str">
            <v>DLQ 60-179</v>
          </cell>
          <cell r="G19">
            <v>160</v>
          </cell>
          <cell r="H19">
            <v>8629914</v>
          </cell>
          <cell r="J19">
            <v>2.2305869231841628E-2</v>
          </cell>
          <cell r="K19">
            <v>2.1798187925101579E-2</v>
          </cell>
        </row>
        <row r="20">
          <cell r="C20" t="str">
            <v>DLQ 180+</v>
          </cell>
          <cell r="G20">
            <v>59</v>
          </cell>
          <cell r="H20">
            <v>4961911</v>
          </cell>
          <cell r="J20">
            <v>8.2252892792416005E-3</v>
          </cell>
          <cell r="K20">
            <v>1.2533226686341103E-2</v>
          </cell>
        </row>
        <row r="21">
          <cell r="C21" t="str">
            <v>Bankruptcy</v>
          </cell>
          <cell r="G21">
            <v>134</v>
          </cell>
          <cell r="H21">
            <v>8495857</v>
          </cell>
          <cell r="J21">
            <v>1.8681165481667365E-2</v>
          </cell>
          <cell r="K21">
            <v>2.1459575086239531E-2</v>
          </cell>
        </row>
        <row r="22">
          <cell r="C22" t="str">
            <v>Foreclosure</v>
          </cell>
          <cell r="G22">
            <v>13</v>
          </cell>
          <cell r="H22">
            <v>1280280</v>
          </cell>
          <cell r="J22">
            <v>1.8123518750871323E-3</v>
          </cell>
          <cell r="K22">
            <v>3.2338426590055301E-3</v>
          </cell>
        </row>
        <row r="23">
          <cell r="C23" t="str">
            <v>Total Active Portfolio</v>
          </cell>
          <cell r="G23">
            <v>7173</v>
          </cell>
          <cell r="H23">
            <v>395900523</v>
          </cell>
          <cell r="J23">
            <v>1</v>
          </cell>
          <cell r="K23">
            <v>1</v>
          </cell>
        </row>
      </sheetData>
      <sheetData sheetId="38">
        <row r="8">
          <cell r="C8" t="str">
            <v>Current (0 - 29)</v>
          </cell>
          <cell r="G8">
            <v>88621</v>
          </cell>
          <cell r="H8">
            <v>9777546804</v>
          </cell>
          <cell r="J8">
            <v>0.89350997650807096</v>
          </cell>
          <cell r="K8">
            <v>0.89085581756461119</v>
          </cell>
        </row>
        <row r="9">
          <cell r="C9" t="str">
            <v>DLQ 30-59</v>
          </cell>
          <cell r="G9">
            <v>3246</v>
          </cell>
          <cell r="H9">
            <v>335133268</v>
          </cell>
          <cell r="J9">
            <v>3.2727382716796226E-2</v>
          </cell>
          <cell r="K9">
            <v>3.0534798497216169E-2</v>
          </cell>
        </row>
        <row r="10">
          <cell r="C10" t="str">
            <v>DLQ 60-179</v>
          </cell>
          <cell r="G10">
            <v>2945</v>
          </cell>
          <cell r="H10">
            <v>330875871</v>
          </cell>
          <cell r="J10">
            <v>2.9692588447617033E-2</v>
          </cell>
          <cell r="K10">
            <v>3.0146896811736074E-2</v>
          </cell>
        </row>
        <row r="11">
          <cell r="C11" t="str">
            <v>DLQ 180+</v>
          </cell>
          <cell r="G11">
            <v>1007</v>
          </cell>
          <cell r="H11">
            <v>121849542</v>
          </cell>
          <cell r="J11">
            <v>1.0152949598217437E-2</v>
          </cell>
          <cell r="K11">
            <v>1.1102004984918652E-2</v>
          </cell>
        </row>
        <row r="12">
          <cell r="C12" t="str">
            <v>Bankruptcy</v>
          </cell>
          <cell r="G12">
            <v>1482</v>
          </cell>
          <cell r="H12">
            <v>164875425</v>
          </cell>
          <cell r="J12">
            <v>1.4942076767187925E-2</v>
          </cell>
          <cell r="K12">
            <v>1.502219672061288E-2</v>
          </cell>
        </row>
        <row r="13">
          <cell r="C13" t="str">
            <v>Foreclosure</v>
          </cell>
          <cell r="G13">
            <v>1882</v>
          </cell>
          <cell r="H13">
            <v>245172819</v>
          </cell>
          <cell r="J13">
            <v>1.8975025962110443E-2</v>
          </cell>
          <cell r="K13">
            <v>2.2338285512017421E-2</v>
          </cell>
        </row>
        <row r="14">
          <cell r="C14" t="str">
            <v>Total Active Portfolio</v>
          </cell>
          <cell r="G14">
            <v>99183</v>
          </cell>
          <cell r="H14">
            <v>10975453728</v>
          </cell>
          <cell r="J14">
            <v>1</v>
          </cell>
          <cell r="K14">
            <v>1</v>
          </cell>
        </row>
        <row r="17">
          <cell r="C17" t="str">
            <v>Current (0 - 29)</v>
          </cell>
          <cell r="G17">
            <v>12346</v>
          </cell>
          <cell r="H17">
            <v>563365671</v>
          </cell>
          <cell r="J17">
            <v>0.92237579379902879</v>
          </cell>
          <cell r="K17">
            <v>0.92263169460012617</v>
          </cell>
        </row>
        <row r="18">
          <cell r="C18" t="str">
            <v>DLQ 30-59</v>
          </cell>
          <cell r="G18">
            <v>297</v>
          </cell>
          <cell r="H18">
            <v>12167159</v>
          </cell>
          <cell r="J18">
            <v>2.2189017556966752E-2</v>
          </cell>
          <cell r="K18">
            <v>1.9926323353556232E-2</v>
          </cell>
        </row>
        <row r="19">
          <cell r="C19" t="str">
            <v>DLQ 60-179</v>
          </cell>
          <cell r="G19">
            <v>319</v>
          </cell>
          <cell r="H19">
            <v>14487916</v>
          </cell>
          <cell r="J19">
            <v>2.3832648487112439E-2</v>
          </cell>
          <cell r="K19">
            <v>2.3727058957243922E-2</v>
          </cell>
        </row>
        <row r="20">
          <cell r="C20" t="str">
            <v>DLQ 180+</v>
          </cell>
          <cell r="G20">
            <v>67</v>
          </cell>
          <cell r="H20">
            <v>4165931</v>
          </cell>
          <cell r="J20">
            <v>5.0056032872618601E-3</v>
          </cell>
          <cell r="K20">
            <v>6.8226023983580606E-3</v>
          </cell>
        </row>
        <row r="21">
          <cell r="C21" t="str">
            <v>Bankruptcy</v>
          </cell>
          <cell r="G21">
            <v>331</v>
          </cell>
          <cell r="H21">
            <v>14237183</v>
          </cell>
          <cell r="J21">
            <v>2.4729174449010086E-2</v>
          </cell>
          <cell r="K21">
            <v>2.3316430080494038E-2</v>
          </cell>
        </row>
        <row r="22">
          <cell r="C22" t="str">
            <v>Foreclosure</v>
          </cell>
          <cell r="G22">
            <v>25</v>
          </cell>
          <cell r="H22">
            <v>2183465</v>
          </cell>
          <cell r="J22">
            <v>1.8677624206200972E-3</v>
          </cell>
          <cell r="K22">
            <v>3.5758906102215529E-3</v>
          </cell>
        </row>
        <row r="23">
          <cell r="C23" t="str">
            <v>Total Active Portfolio</v>
          </cell>
          <cell r="G23">
            <v>13385</v>
          </cell>
          <cell r="H23">
            <v>610607325</v>
          </cell>
          <cell r="J23">
            <v>1</v>
          </cell>
          <cell r="K23">
            <v>1</v>
          </cell>
        </row>
      </sheetData>
      <sheetData sheetId="39">
        <row r="8">
          <cell r="C8" t="str">
            <v>Current (0 - 29)</v>
          </cell>
          <cell r="G8">
            <v>5164</v>
          </cell>
          <cell r="H8">
            <v>780606213</v>
          </cell>
          <cell r="J8">
            <v>0.88017726265553098</v>
          </cell>
          <cell r="K8">
            <v>0.85895485311455788</v>
          </cell>
        </row>
        <row r="9">
          <cell r="C9" t="str">
            <v>DLQ 30-59</v>
          </cell>
          <cell r="G9">
            <v>189</v>
          </cell>
          <cell r="H9">
            <v>31622000</v>
          </cell>
          <cell r="J9">
            <v>3.2214078745525822E-2</v>
          </cell>
          <cell r="K9">
            <v>3.4795867510202035E-2</v>
          </cell>
        </row>
        <row r="10">
          <cell r="C10" t="str">
            <v>DLQ 60-179</v>
          </cell>
          <cell r="G10">
            <v>160</v>
          </cell>
          <cell r="H10">
            <v>29469966</v>
          </cell>
          <cell r="J10">
            <v>2.7271177773990116E-2</v>
          </cell>
          <cell r="K10">
            <v>3.2427836078241686E-2</v>
          </cell>
        </row>
        <row r="11">
          <cell r="C11" t="str">
            <v>DLQ 180+</v>
          </cell>
          <cell r="G11">
            <v>115</v>
          </cell>
          <cell r="H11">
            <v>21957791</v>
          </cell>
          <cell r="J11">
            <v>1.9601159025055395E-2</v>
          </cell>
          <cell r="K11">
            <v>2.416167182508085E-2</v>
          </cell>
        </row>
        <row r="12">
          <cell r="C12" t="str">
            <v>Bankruptcy</v>
          </cell>
          <cell r="G12">
            <v>80</v>
          </cell>
          <cell r="H12">
            <v>15265223</v>
          </cell>
          <cell r="J12">
            <v>1.3635588886995058E-2</v>
          </cell>
          <cell r="K12">
            <v>1.6797377680782013E-2</v>
          </cell>
        </row>
        <row r="13">
          <cell r="C13" t="str">
            <v>Foreclosure</v>
          </cell>
          <cell r="G13">
            <v>159</v>
          </cell>
          <cell r="H13">
            <v>29864887</v>
          </cell>
          <cell r="J13">
            <v>2.7100732912902676E-2</v>
          </cell>
          <cell r="K13">
            <v>3.2862394891504491E-2</v>
          </cell>
        </row>
        <row r="14">
          <cell r="C14" t="str">
            <v>Total Active Portfolio</v>
          </cell>
          <cell r="G14">
            <v>5867</v>
          </cell>
          <cell r="H14">
            <v>908786079</v>
          </cell>
          <cell r="J14">
            <v>1</v>
          </cell>
          <cell r="K14">
            <v>1</v>
          </cell>
        </row>
        <row r="17">
          <cell r="C17" t="str">
            <v>Current (0 - 29)</v>
          </cell>
          <cell r="G17">
            <v>1409</v>
          </cell>
          <cell r="H17">
            <v>80999318</v>
          </cell>
          <cell r="J17">
            <v>0.90610932475884243</v>
          </cell>
          <cell r="K17">
            <v>0.89716107159637126</v>
          </cell>
        </row>
        <row r="18">
          <cell r="C18" t="str">
            <v>DLQ 30-59</v>
          </cell>
          <cell r="G18">
            <v>36</v>
          </cell>
          <cell r="H18">
            <v>1834320</v>
          </cell>
          <cell r="J18">
            <v>2.3151125401929259E-2</v>
          </cell>
          <cell r="K18">
            <v>2.0317214236923026E-2</v>
          </cell>
        </row>
        <row r="19">
          <cell r="C19" t="str">
            <v>DLQ 60-179</v>
          </cell>
          <cell r="G19">
            <v>54</v>
          </cell>
          <cell r="H19">
            <v>3337079</v>
          </cell>
          <cell r="J19">
            <v>3.4726688102893893E-2</v>
          </cell>
          <cell r="K19">
            <v>3.6962007157168249E-2</v>
          </cell>
        </row>
        <row r="20">
          <cell r="C20" t="str">
            <v>DLQ 180+</v>
          </cell>
          <cell r="G20">
            <v>10</v>
          </cell>
          <cell r="H20">
            <v>803503</v>
          </cell>
          <cell r="J20">
            <v>6.4308681672025723E-3</v>
          </cell>
          <cell r="K20">
            <v>8.8997244706541731E-3</v>
          </cell>
        </row>
        <row r="21">
          <cell r="C21" t="str">
            <v>Bankruptcy</v>
          </cell>
          <cell r="G21">
            <v>45</v>
          </cell>
          <cell r="H21">
            <v>3111481</v>
          </cell>
          <cell r="J21">
            <v>2.8938906752411574E-2</v>
          </cell>
          <cell r="K21">
            <v>3.4463248545027858E-2</v>
          </cell>
        </row>
        <row r="22">
          <cell r="C22" t="str">
            <v>Foreclosure</v>
          </cell>
          <cell r="G22">
            <v>1</v>
          </cell>
          <cell r="H22">
            <v>198329</v>
          </cell>
          <cell r="J22">
            <v>6.4308681672025725E-4</v>
          </cell>
          <cell r="K22">
            <v>2.1967229176995872E-3</v>
          </cell>
        </row>
        <row r="23">
          <cell r="C23" t="str">
            <v>Total Active Portfolio</v>
          </cell>
          <cell r="G23">
            <v>1555</v>
          </cell>
          <cell r="H23">
            <v>90284031</v>
          </cell>
          <cell r="J23">
            <v>1</v>
          </cell>
          <cell r="K23">
            <v>1</v>
          </cell>
        </row>
      </sheetData>
      <sheetData sheetId="40">
        <row r="8">
          <cell r="C8" t="str">
            <v>Current (0 - 29)</v>
          </cell>
          <cell r="G8">
            <v>28982</v>
          </cell>
          <cell r="H8">
            <v>3107824151</v>
          </cell>
          <cell r="J8">
            <v>0.86104756528714455</v>
          </cell>
          <cell r="K8">
            <v>0.86010294147769706</v>
          </cell>
        </row>
        <row r="9">
          <cell r="C9" t="str">
            <v>DLQ 30-59</v>
          </cell>
          <cell r="G9">
            <v>1508</v>
          </cell>
          <cell r="H9">
            <v>138679979</v>
          </cell>
          <cell r="J9">
            <v>4.4802281707715622E-2</v>
          </cell>
          <cell r="K9">
            <v>3.8380246779273208E-2</v>
          </cell>
        </row>
        <row r="10">
          <cell r="C10" t="str">
            <v>DLQ 60-179</v>
          </cell>
          <cell r="G10">
            <v>1054</v>
          </cell>
          <cell r="H10">
            <v>106052966</v>
          </cell>
          <cell r="J10">
            <v>3.1314061617992217E-2</v>
          </cell>
          <cell r="K10">
            <v>2.9350588571648625E-2</v>
          </cell>
        </row>
        <row r="11">
          <cell r="C11" t="str">
            <v>DLQ 180+</v>
          </cell>
          <cell r="G11">
            <v>553</v>
          </cell>
          <cell r="H11">
            <v>70580729</v>
          </cell>
          <cell r="J11">
            <v>1.6429483941887757E-2</v>
          </cell>
          <cell r="K11">
            <v>1.9533503079640684E-2</v>
          </cell>
        </row>
        <row r="12">
          <cell r="C12" t="str">
            <v>Bankruptcy</v>
          </cell>
          <cell r="G12">
            <v>613</v>
          </cell>
          <cell r="H12">
            <v>65251137</v>
          </cell>
          <cell r="J12">
            <v>1.8212068094714637E-2</v>
          </cell>
          <cell r="K12">
            <v>1.80585168727792E-2</v>
          </cell>
        </row>
        <row r="13">
          <cell r="C13" t="str">
            <v>Foreclosure</v>
          </cell>
          <cell r="G13">
            <v>949</v>
          </cell>
          <cell r="H13">
            <v>124927540</v>
          </cell>
          <cell r="J13">
            <v>2.8194539350545174E-2</v>
          </cell>
          <cell r="K13">
            <v>3.4574203495715307E-2</v>
          </cell>
        </row>
        <row r="14">
          <cell r="C14" t="str">
            <v>Total Active Portfolio</v>
          </cell>
          <cell r="G14">
            <v>33659</v>
          </cell>
          <cell r="H14">
            <v>3613316501</v>
          </cell>
          <cell r="J14">
            <v>1</v>
          </cell>
          <cell r="K14">
            <v>1</v>
          </cell>
        </row>
        <row r="17">
          <cell r="C17" t="str">
            <v>Current (0 - 29)</v>
          </cell>
          <cell r="G17">
            <v>3919</v>
          </cell>
          <cell r="H17">
            <v>180601539</v>
          </cell>
          <cell r="J17">
            <v>0.93376221110316893</v>
          </cell>
          <cell r="K17">
            <v>0.9345369773803669</v>
          </cell>
        </row>
        <row r="18">
          <cell r="C18" t="str">
            <v>DLQ 30-59</v>
          </cell>
          <cell r="G18">
            <v>73</v>
          </cell>
          <cell r="H18">
            <v>3163008</v>
          </cell>
          <cell r="J18">
            <v>1.7393376221110316E-2</v>
          </cell>
          <cell r="K18">
            <v>1.6367235584575607E-2</v>
          </cell>
        </row>
        <row r="19">
          <cell r="C19" t="str">
            <v>DLQ 60-179</v>
          </cell>
          <cell r="G19">
            <v>87</v>
          </cell>
          <cell r="H19">
            <v>3428818</v>
          </cell>
          <cell r="J19">
            <v>2.0729092208720514E-2</v>
          </cell>
          <cell r="K19">
            <v>1.7742690496714952E-2</v>
          </cell>
        </row>
        <row r="20">
          <cell r="C20" t="str">
            <v>DLQ 180+</v>
          </cell>
          <cell r="G20">
            <v>27</v>
          </cell>
          <cell r="H20">
            <v>1997490</v>
          </cell>
          <cell r="J20">
            <v>6.4331665475339528E-3</v>
          </cell>
          <cell r="K20">
            <v>1.0336170318833823E-2</v>
          </cell>
        </row>
        <row r="21">
          <cell r="C21" t="str">
            <v>Bankruptcy</v>
          </cell>
          <cell r="G21">
            <v>79</v>
          </cell>
          <cell r="H21">
            <v>3083001</v>
          </cell>
          <cell r="J21">
            <v>1.8822968787228972E-2</v>
          </cell>
          <cell r="K21">
            <v>1.595323302201012E-2</v>
          </cell>
        </row>
        <row r="22">
          <cell r="C22" t="str">
            <v>Foreclosure</v>
          </cell>
          <cell r="G22">
            <v>12</v>
          </cell>
          <cell r="H22">
            <v>978572</v>
          </cell>
          <cell r="J22">
            <v>2.8591851322373124E-3</v>
          </cell>
          <cell r="K22">
            <v>5.0636983720778834E-3</v>
          </cell>
        </row>
        <row r="23">
          <cell r="C23" t="str">
            <v>Total Active Portfolio</v>
          </cell>
          <cell r="G23">
            <v>4197</v>
          </cell>
          <cell r="H23">
            <v>193252427</v>
          </cell>
          <cell r="J23">
            <v>1</v>
          </cell>
          <cell r="K23">
            <v>1</v>
          </cell>
        </row>
      </sheetData>
      <sheetData sheetId="41">
        <row r="8">
          <cell r="C8" t="str">
            <v>Current (0 - 29)</v>
          </cell>
          <cell r="G8">
            <v>4970</v>
          </cell>
          <cell r="H8">
            <v>439213587</v>
          </cell>
          <cell r="J8">
            <v>0.92966704077815188</v>
          </cell>
          <cell r="K8">
            <v>0.91350314423795886</v>
          </cell>
        </row>
        <row r="9">
          <cell r="C9" t="str">
            <v>DLQ 30-59</v>
          </cell>
          <cell r="G9">
            <v>124</v>
          </cell>
          <cell r="H9">
            <v>12861217</v>
          </cell>
          <cell r="J9">
            <v>2.3194912083800971E-2</v>
          </cell>
          <cell r="K9">
            <v>2.6749541717220805E-2</v>
          </cell>
        </row>
        <row r="10">
          <cell r="C10" t="str">
            <v>DLQ 60-179</v>
          </cell>
          <cell r="G10">
            <v>85</v>
          </cell>
          <cell r="H10">
            <v>9333430</v>
          </cell>
          <cell r="J10">
            <v>1.5899738121960345E-2</v>
          </cell>
          <cell r="K10">
            <v>1.9412235649997989E-2</v>
          </cell>
        </row>
        <row r="11">
          <cell r="C11" t="str">
            <v>DLQ 180+</v>
          </cell>
          <cell r="G11">
            <v>60</v>
          </cell>
          <cell r="H11">
            <v>7679301</v>
          </cell>
          <cell r="J11">
            <v>1.1223344556677889E-2</v>
          </cell>
          <cell r="K11">
            <v>1.5971877502618567E-2</v>
          </cell>
        </row>
        <row r="12">
          <cell r="C12" t="str">
            <v>Bankruptcy</v>
          </cell>
          <cell r="G12">
            <v>58</v>
          </cell>
          <cell r="H12">
            <v>6182252</v>
          </cell>
          <cell r="J12">
            <v>1.0849233071455293E-2</v>
          </cell>
          <cell r="K12">
            <v>1.2858223897502992E-2</v>
          </cell>
        </row>
        <row r="13">
          <cell r="C13" t="str">
            <v>Foreclosure</v>
          </cell>
          <cell r="G13">
            <v>49</v>
          </cell>
          <cell r="H13">
            <v>5531609</v>
          </cell>
          <cell r="J13">
            <v>9.1657313879536101E-3</v>
          </cell>
          <cell r="K13">
            <v>1.1504976994700739E-2</v>
          </cell>
        </row>
        <row r="14">
          <cell r="C14" t="str">
            <v>Total Active Portfolio</v>
          </cell>
          <cell r="G14">
            <v>5346</v>
          </cell>
          <cell r="H14">
            <v>480801396</v>
          </cell>
          <cell r="J14">
            <v>1</v>
          </cell>
          <cell r="K14">
            <v>1</v>
          </cell>
        </row>
        <row r="17">
          <cell r="C17" t="str">
            <v>Current (0 - 29)</v>
          </cell>
          <cell r="G17">
            <v>371</v>
          </cell>
          <cell r="H17">
            <v>11993793</v>
          </cell>
          <cell r="J17">
            <v>0.96363636363636362</v>
          </cell>
          <cell r="K17">
            <v>0.96624855058201886</v>
          </cell>
        </row>
        <row r="18">
          <cell r="C18" t="str">
            <v>DLQ 30-59</v>
          </cell>
          <cell r="G18">
            <v>4</v>
          </cell>
          <cell r="H18">
            <v>113368</v>
          </cell>
          <cell r="J18">
            <v>1.038961038961039E-2</v>
          </cell>
          <cell r="K18">
            <v>9.133196285977448E-3</v>
          </cell>
        </row>
        <row r="19">
          <cell r="C19" t="str">
            <v>DLQ 60-179</v>
          </cell>
          <cell r="G19">
            <v>4</v>
          </cell>
          <cell r="H19">
            <v>115052</v>
          </cell>
          <cell r="J19">
            <v>1.038961038961039E-2</v>
          </cell>
          <cell r="K19">
            <v>9.2688633396926599E-3</v>
          </cell>
        </row>
        <row r="20">
          <cell r="C20" t="str">
            <v>DLQ 180+</v>
          </cell>
          <cell r="G20" t="e">
            <v>#N/A</v>
          </cell>
          <cell r="H20" t="e">
            <v>#N/A</v>
          </cell>
          <cell r="J20" t="e">
            <v>#N/A</v>
          </cell>
          <cell r="K20" t="e">
            <v>#N/A</v>
          </cell>
        </row>
        <row r="21">
          <cell r="C21" t="str">
            <v>Bankruptcy</v>
          </cell>
          <cell r="G21">
            <v>5</v>
          </cell>
          <cell r="H21">
            <v>150377</v>
          </cell>
          <cell r="J21">
            <v>1.2987012987012988E-2</v>
          </cell>
          <cell r="K21">
            <v>1.2114729534757875E-2</v>
          </cell>
        </row>
        <row r="22">
          <cell r="C22" t="str">
            <v>Foreclosure</v>
          </cell>
          <cell r="G22">
            <v>1</v>
          </cell>
          <cell r="H22">
            <v>40152</v>
          </cell>
          <cell r="J22">
            <v>2.5974025974025974E-3</v>
          </cell>
          <cell r="K22">
            <v>3.2347408199365473E-3</v>
          </cell>
        </row>
        <row r="23">
          <cell r="C23" t="str">
            <v>Total Active Portfolio</v>
          </cell>
          <cell r="G23">
            <v>385</v>
          </cell>
          <cell r="H23">
            <v>12412741</v>
          </cell>
          <cell r="J23">
            <v>1</v>
          </cell>
          <cell r="K23">
            <v>1</v>
          </cell>
        </row>
      </sheetData>
      <sheetData sheetId="42">
        <row r="8">
          <cell r="C8" t="str">
            <v>Current (0 - 29)</v>
          </cell>
          <cell r="G8">
            <v>32654</v>
          </cell>
          <cell r="H8">
            <v>3487917825</v>
          </cell>
          <cell r="J8">
            <v>0.85703787302170542</v>
          </cell>
          <cell r="K8">
            <v>0.86596485771286302</v>
          </cell>
        </row>
        <row r="9">
          <cell r="C9" t="str">
            <v>DLQ 30-59</v>
          </cell>
          <cell r="G9">
            <v>1479</v>
          </cell>
          <cell r="H9">
            <v>143209103</v>
          </cell>
          <cell r="J9">
            <v>3.8817878795832129E-2</v>
          </cell>
          <cell r="K9">
            <v>3.5555324616221927E-2</v>
          </cell>
        </row>
        <row r="10">
          <cell r="C10" t="str">
            <v>DLQ 60-179</v>
          </cell>
          <cell r="G10">
            <v>1234</v>
          </cell>
          <cell r="H10">
            <v>127401829</v>
          </cell>
          <cell r="J10">
            <v>3.2387601375291987E-2</v>
          </cell>
          <cell r="K10">
            <v>3.163076432924377E-2</v>
          </cell>
        </row>
        <row r="11">
          <cell r="C11" t="str">
            <v>DLQ 180+</v>
          </cell>
          <cell r="G11">
            <v>690</v>
          </cell>
          <cell r="H11">
            <v>75066443</v>
          </cell>
          <cell r="J11">
            <v>1.8109760898664076E-2</v>
          </cell>
          <cell r="K11">
            <v>1.8637165464615194E-2</v>
          </cell>
        </row>
        <row r="12">
          <cell r="C12" t="str">
            <v>Bankruptcy</v>
          </cell>
          <cell r="G12">
            <v>1718</v>
          </cell>
          <cell r="H12">
            <v>159653065</v>
          </cell>
          <cell r="J12">
            <v>4.509068003464476E-2</v>
          </cell>
          <cell r="K12">
            <v>3.9637958992381789E-2</v>
          </cell>
        </row>
        <row r="13">
          <cell r="C13" t="str">
            <v>Foreclosure</v>
          </cell>
          <cell r="G13">
            <v>326</v>
          </cell>
          <cell r="H13">
            <v>34533919</v>
          </cell>
          <cell r="J13">
            <v>8.5562058738615776E-3</v>
          </cell>
          <cell r="K13">
            <v>8.5739291329498396E-3</v>
          </cell>
        </row>
        <row r="14">
          <cell r="C14" t="str">
            <v>Total Active Portfolio</v>
          </cell>
          <cell r="G14">
            <v>38101</v>
          </cell>
          <cell r="H14">
            <v>4027782183</v>
          </cell>
          <cell r="J14">
            <v>1</v>
          </cell>
          <cell r="K14">
            <v>1</v>
          </cell>
        </row>
        <row r="17">
          <cell r="C17" t="str">
            <v>Current (0 - 29)</v>
          </cell>
          <cell r="G17">
            <v>3543</v>
          </cell>
          <cell r="H17">
            <v>127315115</v>
          </cell>
          <cell r="J17">
            <v>0.90544339381548689</v>
          </cell>
          <cell r="K17">
            <v>0.90985776452219114</v>
          </cell>
        </row>
        <row r="18">
          <cell r="C18" t="str">
            <v>DLQ 30-59</v>
          </cell>
          <cell r="G18">
            <v>84</v>
          </cell>
          <cell r="H18">
            <v>2508331</v>
          </cell>
          <cell r="J18">
            <v>2.1466905187835419E-2</v>
          </cell>
          <cell r="K18">
            <v>1.7925793306958974E-2</v>
          </cell>
        </row>
        <row r="19">
          <cell r="C19" t="str">
            <v>DLQ 60-179</v>
          </cell>
          <cell r="G19">
            <v>96</v>
          </cell>
          <cell r="H19">
            <v>3330466</v>
          </cell>
          <cell r="J19">
            <v>2.4533605928954767E-2</v>
          </cell>
          <cell r="K19">
            <v>2.3801182990544085E-2</v>
          </cell>
        </row>
        <row r="20">
          <cell r="C20" t="str">
            <v>DLQ 180+</v>
          </cell>
          <cell r="G20">
            <v>24</v>
          </cell>
          <cell r="H20">
            <v>1012508</v>
          </cell>
          <cell r="J20">
            <v>6.1334014822386918E-3</v>
          </cell>
          <cell r="K20">
            <v>7.2358907694568299E-3</v>
          </cell>
        </row>
        <row r="21">
          <cell r="C21" t="str">
            <v>Bankruptcy</v>
          </cell>
          <cell r="G21">
            <v>163</v>
          </cell>
          <cell r="H21">
            <v>5482820</v>
          </cell>
          <cell r="J21">
            <v>4.1656018400204449E-2</v>
          </cell>
          <cell r="K21">
            <v>3.9182985841685496E-2</v>
          </cell>
        </row>
        <row r="22">
          <cell r="C22" t="str">
            <v>Foreclosure</v>
          </cell>
          <cell r="G22">
            <v>3</v>
          </cell>
          <cell r="H22">
            <v>279351</v>
          </cell>
          <cell r="J22">
            <v>7.6667518527983648E-4</v>
          </cell>
          <cell r="K22">
            <v>1.9963825691634387E-3</v>
          </cell>
        </row>
        <row r="23">
          <cell r="C23" t="str">
            <v>Total Active Portfolio</v>
          </cell>
          <cell r="G23">
            <v>3913</v>
          </cell>
          <cell r="H23">
            <v>139928591</v>
          </cell>
          <cell r="J23">
            <v>1</v>
          </cell>
          <cell r="K23">
            <v>1</v>
          </cell>
        </row>
      </sheetData>
      <sheetData sheetId="43">
        <row r="8">
          <cell r="C8" t="str">
            <v>Current (0 - 29)</v>
          </cell>
          <cell r="G8">
            <v>212183</v>
          </cell>
          <cell r="H8">
            <v>23659263656</v>
          </cell>
          <cell r="J8">
            <v>0.89974006369075632</v>
          </cell>
          <cell r="K8">
            <v>0.90983987144959222</v>
          </cell>
        </row>
        <row r="9">
          <cell r="C9" t="str">
            <v>DLQ 30-59</v>
          </cell>
          <cell r="G9">
            <v>8734</v>
          </cell>
          <cell r="H9">
            <v>787963309</v>
          </cell>
          <cell r="J9">
            <v>3.7035623571516407E-2</v>
          </cell>
          <cell r="K9">
            <v>3.0301891309527037E-2</v>
          </cell>
        </row>
        <row r="10">
          <cell r="C10" t="str">
            <v>DLQ 60-179</v>
          </cell>
          <cell r="G10">
            <v>6238</v>
          </cell>
          <cell r="H10">
            <v>616448558</v>
          </cell>
          <cell r="J10">
            <v>2.6451593753047786E-2</v>
          </cell>
          <cell r="K10">
            <v>2.3706125639449887E-2</v>
          </cell>
        </row>
        <row r="11">
          <cell r="C11" t="str">
            <v>DLQ 180+</v>
          </cell>
          <cell r="G11">
            <v>3063</v>
          </cell>
          <cell r="H11">
            <v>347187775</v>
          </cell>
          <cell r="J11">
            <v>1.298833466905825E-2</v>
          </cell>
          <cell r="K11">
            <v>1.3351441751009918E-2</v>
          </cell>
        </row>
        <row r="12">
          <cell r="C12" t="str">
            <v>Bankruptcy</v>
          </cell>
          <cell r="G12">
            <v>3759</v>
          </cell>
          <cell r="H12">
            <v>399853834</v>
          </cell>
          <cell r="J12">
            <v>1.5939650676131231E-2</v>
          </cell>
          <cell r="K12">
            <v>1.5376765998079826E-2</v>
          </cell>
        </row>
        <row r="13">
          <cell r="C13" t="str">
            <v>Foreclosure</v>
          </cell>
          <cell r="G13">
            <v>1850</v>
          </cell>
          <cell r="H13">
            <v>193049464</v>
          </cell>
          <cell r="J13">
            <v>7.8447336394899658E-3</v>
          </cell>
          <cell r="K13">
            <v>7.423903890797094E-3</v>
          </cell>
        </row>
        <row r="14">
          <cell r="C14" t="str">
            <v>Total Active Portfolio</v>
          </cell>
          <cell r="G14">
            <v>235827</v>
          </cell>
          <cell r="H14">
            <v>26003766595</v>
          </cell>
          <cell r="J14">
            <v>1</v>
          </cell>
          <cell r="K14">
            <v>1</v>
          </cell>
        </row>
        <row r="17">
          <cell r="C17" t="str">
            <v>Current (0 - 29)</v>
          </cell>
          <cell r="G17">
            <v>24693</v>
          </cell>
          <cell r="H17">
            <v>684959722</v>
          </cell>
          <cell r="J17">
            <v>0.94779871799792725</v>
          </cell>
          <cell r="K17">
            <v>0.94385124812307242</v>
          </cell>
        </row>
        <row r="18">
          <cell r="C18" t="str">
            <v>DLQ 30-59</v>
          </cell>
          <cell r="G18">
            <v>454</v>
          </cell>
          <cell r="H18">
            <v>11938622</v>
          </cell>
          <cell r="J18">
            <v>1.7426016197750738E-2</v>
          </cell>
          <cell r="K18">
            <v>1.6451015897208581E-2</v>
          </cell>
        </row>
        <row r="19">
          <cell r="C19" t="str">
            <v>DLQ 60-179</v>
          </cell>
          <cell r="G19">
            <v>367</v>
          </cell>
          <cell r="H19">
            <v>10894115</v>
          </cell>
          <cell r="J19">
            <v>1.4086669481441676E-2</v>
          </cell>
          <cell r="K19">
            <v>1.5011720703697502E-2</v>
          </cell>
        </row>
        <row r="20">
          <cell r="C20" t="str">
            <v>DLQ 180+</v>
          </cell>
          <cell r="G20">
            <v>88</v>
          </cell>
          <cell r="H20">
            <v>2675094</v>
          </cell>
          <cell r="J20">
            <v>3.3777300118988216E-3</v>
          </cell>
          <cell r="K20">
            <v>3.6861887343888847E-3</v>
          </cell>
        </row>
        <row r="21">
          <cell r="C21" t="str">
            <v>Bankruptcy</v>
          </cell>
          <cell r="G21">
            <v>432</v>
          </cell>
          <cell r="H21">
            <v>13811589</v>
          </cell>
          <cell r="J21">
            <v>1.6581583694776032E-2</v>
          </cell>
          <cell r="K21">
            <v>1.9031900851263335E-2</v>
          </cell>
        </row>
        <row r="22">
          <cell r="C22" t="str">
            <v>Foreclosure</v>
          </cell>
          <cell r="G22">
            <v>19</v>
          </cell>
          <cell r="H22">
            <v>1428138</v>
          </cell>
          <cell r="J22">
            <v>7.2928261620542744E-4</v>
          </cell>
          <cell r="K22">
            <v>1.9679256903692628E-3</v>
          </cell>
        </row>
        <row r="23">
          <cell r="C23" t="str">
            <v>Total Active Portfolio</v>
          </cell>
          <cell r="G23">
            <v>26053</v>
          </cell>
          <cell r="H23">
            <v>725707280</v>
          </cell>
          <cell r="J23">
            <v>1</v>
          </cell>
          <cell r="K23">
            <v>1</v>
          </cell>
        </row>
      </sheetData>
      <sheetData sheetId="44">
        <row r="8">
          <cell r="C8" t="str">
            <v>Current (0 - 29)</v>
          </cell>
          <cell r="G8">
            <v>17752</v>
          </cell>
          <cell r="H8">
            <v>2660505357</v>
          </cell>
          <cell r="J8">
            <v>0.9011624955581502</v>
          </cell>
          <cell r="K8">
            <v>0.89124251017742206</v>
          </cell>
        </row>
        <row r="9">
          <cell r="C9" t="str">
            <v>DLQ 30-59</v>
          </cell>
          <cell r="G9">
            <v>504</v>
          </cell>
          <cell r="H9">
            <v>74529409</v>
          </cell>
          <cell r="J9">
            <v>2.5585055078938018E-2</v>
          </cell>
          <cell r="K9">
            <v>2.4966601696340712E-2</v>
          </cell>
        </row>
        <row r="10">
          <cell r="C10" t="str">
            <v>DLQ 60-179</v>
          </cell>
          <cell r="G10">
            <v>431</v>
          </cell>
          <cell r="H10">
            <v>69005299</v>
          </cell>
          <cell r="J10">
            <v>2.1879283212345804E-2</v>
          </cell>
          <cell r="K10">
            <v>2.3116080459861129E-2</v>
          </cell>
        </row>
        <row r="11">
          <cell r="C11" t="str">
            <v>DLQ 180+</v>
          </cell>
          <cell r="G11">
            <v>284</v>
          </cell>
          <cell r="H11">
            <v>53314260</v>
          </cell>
          <cell r="J11">
            <v>1.4416975480988883E-2</v>
          </cell>
          <cell r="K11">
            <v>1.7859740363098141E-2</v>
          </cell>
        </row>
        <row r="12">
          <cell r="C12" t="str">
            <v>Bankruptcy</v>
          </cell>
          <cell r="G12">
            <v>451</v>
          </cell>
          <cell r="H12">
            <v>80957048</v>
          </cell>
          <cell r="J12">
            <v>2.2894563175795725E-2</v>
          </cell>
          <cell r="K12">
            <v>2.7119796051616841E-2</v>
          </cell>
        </row>
        <row r="13">
          <cell r="C13" t="str">
            <v>Foreclosure</v>
          </cell>
          <cell r="G13">
            <v>277</v>
          </cell>
          <cell r="H13">
            <v>46852965</v>
          </cell>
          <cell r="J13">
            <v>1.406162749378141E-2</v>
          </cell>
          <cell r="K13">
            <v>1.5695271586651009E-2</v>
          </cell>
        </row>
        <row r="14">
          <cell r="C14" t="str">
            <v>Total Active Portfolio</v>
          </cell>
          <cell r="G14">
            <v>19699</v>
          </cell>
          <cell r="H14">
            <v>2985164337</v>
          </cell>
          <cell r="J14">
            <v>1</v>
          </cell>
          <cell r="K14">
            <v>1</v>
          </cell>
        </row>
        <row r="17">
          <cell r="C17" t="str">
            <v>Current (0 - 29)</v>
          </cell>
          <cell r="G17">
            <v>4254</v>
          </cell>
          <cell r="H17">
            <v>234857390</v>
          </cell>
          <cell r="J17">
            <v>0.92157712305025996</v>
          </cell>
          <cell r="K17">
            <v>0.915783281077164</v>
          </cell>
        </row>
        <row r="18">
          <cell r="C18" t="str">
            <v>DLQ 30-59</v>
          </cell>
          <cell r="G18">
            <v>71</v>
          </cell>
          <cell r="H18">
            <v>3908315</v>
          </cell>
          <cell r="J18">
            <v>1.5381282495667245E-2</v>
          </cell>
          <cell r="K18">
            <v>1.5239756918796961E-2</v>
          </cell>
        </row>
        <row r="19">
          <cell r="C19" t="str">
            <v>DLQ 60-179</v>
          </cell>
          <cell r="G19">
            <v>101</v>
          </cell>
          <cell r="H19">
            <v>6724382</v>
          </cell>
          <cell r="J19">
            <v>2.1880415944540727E-2</v>
          </cell>
          <cell r="K19">
            <v>2.6220493258382129E-2</v>
          </cell>
        </row>
        <row r="20">
          <cell r="C20" t="str">
            <v>DLQ 180+</v>
          </cell>
          <cell r="G20">
            <v>28</v>
          </cell>
          <cell r="H20">
            <v>1913674</v>
          </cell>
          <cell r="J20">
            <v>6.0658578856152513E-3</v>
          </cell>
          <cell r="K20">
            <v>7.4620204824385585E-3</v>
          </cell>
        </row>
        <row r="21">
          <cell r="C21" t="str">
            <v>Bankruptcy</v>
          </cell>
          <cell r="G21">
            <v>159</v>
          </cell>
          <cell r="H21">
            <v>8835775</v>
          </cell>
          <cell r="J21">
            <v>3.4445407279029464E-2</v>
          </cell>
          <cell r="K21">
            <v>3.4453482687343065E-2</v>
          </cell>
        </row>
        <row r="22">
          <cell r="C22" t="str">
            <v>Foreclosure</v>
          </cell>
          <cell r="G22">
            <v>3</v>
          </cell>
          <cell r="H22">
            <v>215669</v>
          </cell>
          <cell r="J22">
            <v>6.499133448873484E-4</v>
          </cell>
          <cell r="K22">
            <v>8.4096167655882956E-4</v>
          </cell>
        </row>
        <row r="23">
          <cell r="C23" t="str">
            <v>Total Active Portfolio</v>
          </cell>
          <cell r="G23">
            <v>4616</v>
          </cell>
          <cell r="H23">
            <v>256455206</v>
          </cell>
          <cell r="J23">
            <v>1</v>
          </cell>
          <cell r="K23">
            <v>1</v>
          </cell>
        </row>
      </sheetData>
      <sheetData sheetId="45">
        <row r="8">
          <cell r="C8" t="str">
            <v>Current (0 - 29)</v>
          </cell>
          <cell r="G8">
            <v>2722</v>
          </cell>
          <cell r="H8">
            <v>334144753</v>
          </cell>
          <cell r="J8">
            <v>0.90072799470549303</v>
          </cell>
          <cell r="K8">
            <v>0.88294878937892873</v>
          </cell>
        </row>
        <row r="9">
          <cell r="C9" t="str">
            <v>DLQ 30-59</v>
          </cell>
          <cell r="G9">
            <v>87</v>
          </cell>
          <cell r="H9">
            <v>10783982</v>
          </cell>
          <cell r="J9">
            <v>2.8788881535407016E-2</v>
          </cell>
          <cell r="K9">
            <v>2.8495745529735009E-2</v>
          </cell>
        </row>
        <row r="10">
          <cell r="C10" t="str">
            <v>DLQ 60-179</v>
          </cell>
          <cell r="G10">
            <v>66</v>
          </cell>
          <cell r="H10">
            <v>9255231</v>
          </cell>
          <cell r="J10">
            <v>2.183984116479153E-2</v>
          </cell>
          <cell r="K10">
            <v>2.4456152411503923E-2</v>
          </cell>
        </row>
        <row r="11">
          <cell r="C11" t="str">
            <v>DLQ 180+</v>
          </cell>
          <cell r="G11">
            <v>18</v>
          </cell>
          <cell r="H11">
            <v>2573792</v>
          </cell>
          <cell r="J11">
            <v>5.9563203176704171E-3</v>
          </cell>
          <cell r="K11">
            <v>6.8010241373240169E-3</v>
          </cell>
        </row>
        <row r="12">
          <cell r="C12" t="str">
            <v>Bankruptcy</v>
          </cell>
          <cell r="G12">
            <v>38</v>
          </cell>
          <cell r="H12">
            <v>5597362</v>
          </cell>
          <cell r="J12">
            <v>1.257445400397088E-2</v>
          </cell>
          <cell r="K12">
            <v>1.4790547980310854E-2</v>
          </cell>
        </row>
        <row r="13">
          <cell r="C13" t="str">
            <v>Foreclosure</v>
          </cell>
          <cell r="G13">
            <v>91</v>
          </cell>
          <cell r="H13">
            <v>16086706</v>
          </cell>
          <cell r="J13">
            <v>3.0112508272667107E-2</v>
          </cell>
          <cell r="K13">
            <v>4.2507737919783378E-2</v>
          </cell>
        </row>
        <row r="14">
          <cell r="C14" t="str">
            <v>Total Active Portfolio</v>
          </cell>
          <cell r="G14">
            <v>3022</v>
          </cell>
          <cell r="H14">
            <v>378441827</v>
          </cell>
          <cell r="J14">
            <v>1</v>
          </cell>
          <cell r="K14">
            <v>1</v>
          </cell>
        </row>
        <row r="17">
          <cell r="C17" t="str">
            <v>Current (0 - 29)</v>
          </cell>
          <cell r="G17">
            <v>621</v>
          </cell>
          <cell r="H17">
            <v>38348542</v>
          </cell>
          <cell r="J17">
            <v>0.93383458646616546</v>
          </cell>
          <cell r="K17">
            <v>0.94044064715959208</v>
          </cell>
        </row>
        <row r="18">
          <cell r="C18" t="str">
            <v>DLQ 30-59</v>
          </cell>
          <cell r="G18">
            <v>15</v>
          </cell>
          <cell r="H18">
            <v>813546</v>
          </cell>
          <cell r="J18">
            <v>2.2556390977443608E-2</v>
          </cell>
          <cell r="K18">
            <v>1.9950999094935539E-2</v>
          </cell>
        </row>
        <row r="19">
          <cell r="C19" t="str">
            <v>DLQ 60-179</v>
          </cell>
          <cell r="G19">
            <v>10</v>
          </cell>
          <cell r="H19">
            <v>621865</v>
          </cell>
          <cell r="J19">
            <v>1.5037593984962405E-2</v>
          </cell>
          <cell r="K19">
            <v>1.5250309204608084E-2</v>
          </cell>
        </row>
        <row r="20">
          <cell r="C20" t="str">
            <v>DLQ 180+</v>
          </cell>
          <cell r="G20">
            <v>2</v>
          </cell>
          <cell r="H20">
            <v>51729</v>
          </cell>
          <cell r="J20">
            <v>3.0075187969924814E-3</v>
          </cell>
          <cell r="K20">
            <v>1.2685763708283496E-3</v>
          </cell>
        </row>
        <row r="21">
          <cell r="C21" t="str">
            <v>Bankruptcy</v>
          </cell>
          <cell r="G21">
            <v>16</v>
          </cell>
          <cell r="H21">
            <v>893393</v>
          </cell>
          <cell r="J21">
            <v>2.4060150375939851E-2</v>
          </cell>
          <cell r="K21">
            <v>2.1909127368854059E-2</v>
          </cell>
        </row>
        <row r="22">
          <cell r="C22" t="str">
            <v>Foreclosure</v>
          </cell>
          <cell r="G22">
            <v>1</v>
          </cell>
          <cell r="H22">
            <v>48131</v>
          </cell>
          <cell r="J22">
            <v>1.5037593984962407E-3</v>
          </cell>
          <cell r="K22">
            <v>1.1803408011819153E-3</v>
          </cell>
        </row>
        <row r="23">
          <cell r="C23" t="str">
            <v>Total Active Portfolio</v>
          </cell>
          <cell r="G23">
            <v>665</v>
          </cell>
          <cell r="H23">
            <v>40777206</v>
          </cell>
          <cell r="J23">
            <v>1</v>
          </cell>
          <cell r="K23">
            <v>1</v>
          </cell>
        </row>
      </sheetData>
      <sheetData sheetId="46">
        <row r="8">
          <cell r="C8" t="str">
            <v>Current (0 - 29)</v>
          </cell>
          <cell r="G8">
            <v>61195</v>
          </cell>
          <cell r="H8">
            <v>9626058236</v>
          </cell>
          <cell r="J8">
            <v>0.92337754439968012</v>
          </cell>
          <cell r="K8">
            <v>0.92397186799201103</v>
          </cell>
        </row>
        <row r="9">
          <cell r="C9" t="str">
            <v>DLQ 30-59</v>
          </cell>
          <cell r="G9">
            <v>1656</v>
          </cell>
          <cell r="H9">
            <v>244137198</v>
          </cell>
          <cell r="J9">
            <v>2.4987551491557649E-2</v>
          </cell>
          <cell r="K9">
            <v>2.3433880966850559E-2</v>
          </cell>
        </row>
        <row r="10">
          <cell r="C10" t="str">
            <v>DLQ 60-179</v>
          </cell>
          <cell r="G10">
            <v>1237</v>
          </cell>
          <cell r="H10">
            <v>196491063</v>
          </cell>
          <cell r="J10">
            <v>1.8665218112957013E-2</v>
          </cell>
          <cell r="K10">
            <v>1.8860494095586097E-2</v>
          </cell>
        </row>
        <row r="11">
          <cell r="C11" t="str">
            <v>DLQ 180+</v>
          </cell>
          <cell r="G11">
            <v>731</v>
          </cell>
          <cell r="H11">
            <v>127008532</v>
          </cell>
          <cell r="J11">
            <v>1.1030132934981063E-2</v>
          </cell>
          <cell r="K11">
            <v>1.219110747991148E-2</v>
          </cell>
        </row>
        <row r="12">
          <cell r="C12" t="str">
            <v>Bankruptcy</v>
          </cell>
          <cell r="G12">
            <v>1099</v>
          </cell>
          <cell r="H12">
            <v>162862575</v>
          </cell>
          <cell r="J12">
            <v>1.6582922155327206E-2</v>
          </cell>
          <cell r="K12">
            <v>1.5632612431739187E-2</v>
          </cell>
        </row>
        <row r="13">
          <cell r="C13" t="str">
            <v>Foreclosure</v>
          </cell>
          <cell r="G13">
            <v>355</v>
          </cell>
          <cell r="H13">
            <v>61571530</v>
          </cell>
          <cell r="J13">
            <v>5.3566309054969598E-3</v>
          </cell>
          <cell r="K13">
            <v>5.9100371298882034E-3</v>
          </cell>
        </row>
        <row r="14">
          <cell r="C14" t="str">
            <v>Total Active Portfolio</v>
          </cell>
          <cell r="G14">
            <v>66273</v>
          </cell>
          <cell r="H14">
            <v>10418129133</v>
          </cell>
          <cell r="J14">
            <v>1</v>
          </cell>
          <cell r="K14">
            <v>1</v>
          </cell>
        </row>
        <row r="17">
          <cell r="C17" t="str">
            <v>Current (0 - 29)</v>
          </cell>
          <cell r="G17">
            <v>14825</v>
          </cell>
          <cell r="H17">
            <v>965171566</v>
          </cell>
          <cell r="J17">
            <v>0.93716416966938487</v>
          </cell>
          <cell r="K17">
            <v>0.93534037746402732</v>
          </cell>
        </row>
        <row r="18">
          <cell r="C18" t="str">
            <v>DLQ 30-59</v>
          </cell>
          <cell r="G18">
            <v>237</v>
          </cell>
          <cell r="H18">
            <v>15521451</v>
          </cell>
          <cell r="J18">
            <v>1.4981983690498767E-2</v>
          </cell>
          <cell r="K18">
            <v>1.5041719367362096E-2</v>
          </cell>
        </row>
        <row r="19">
          <cell r="C19" t="str">
            <v>DLQ 60-179</v>
          </cell>
          <cell r="G19">
            <v>265</v>
          </cell>
          <cell r="H19">
            <v>17187537</v>
          </cell>
          <cell r="J19">
            <v>1.675200708009356E-2</v>
          </cell>
          <cell r="K19">
            <v>1.665631055821731E-2</v>
          </cell>
        </row>
        <row r="20">
          <cell r="C20" t="str">
            <v>DLQ 180+</v>
          </cell>
          <cell r="G20">
            <v>94</v>
          </cell>
          <cell r="H20">
            <v>6999883</v>
          </cell>
          <cell r="J20">
            <v>5.9422213793539416E-3</v>
          </cell>
          <cell r="K20">
            <v>6.7835330402015049E-3</v>
          </cell>
        </row>
        <row r="21">
          <cell r="C21" t="str">
            <v>Bankruptcy</v>
          </cell>
          <cell r="G21">
            <v>384</v>
          </cell>
          <cell r="H21">
            <v>24984976</v>
          </cell>
          <cell r="J21">
            <v>2.427460648587142E-2</v>
          </cell>
          <cell r="K21">
            <v>2.421274901375375E-2</v>
          </cell>
        </row>
        <row r="22">
          <cell r="C22" t="str">
            <v>Foreclosure</v>
          </cell>
          <cell r="G22">
            <v>14</v>
          </cell>
          <cell r="H22">
            <v>2027990</v>
          </cell>
          <cell r="J22">
            <v>8.8501169479739551E-4</v>
          </cell>
          <cell r="K22">
            <v>1.96530958734571E-3</v>
          </cell>
        </row>
        <row r="23">
          <cell r="C23" t="str">
            <v>Total Active Portfolio</v>
          </cell>
          <cell r="G23">
            <v>15819</v>
          </cell>
          <cell r="H23">
            <v>1031893404</v>
          </cell>
          <cell r="J23">
            <v>1</v>
          </cell>
          <cell r="K23">
            <v>1</v>
          </cell>
        </row>
      </sheetData>
      <sheetData sheetId="47">
        <row r="8">
          <cell r="C8" t="str">
            <v>Current (0 - 29)</v>
          </cell>
          <cell r="G8">
            <v>43398</v>
          </cell>
          <cell r="H8">
            <v>7292713043</v>
          </cell>
          <cell r="J8">
            <v>0.91475907423801694</v>
          </cell>
          <cell r="K8">
            <v>0.90239879088900199</v>
          </cell>
        </row>
        <row r="9">
          <cell r="C9" t="str">
            <v>DLQ 30-59</v>
          </cell>
          <cell r="G9">
            <v>995</v>
          </cell>
          <cell r="H9">
            <v>169999777</v>
          </cell>
          <cell r="J9">
            <v>2.0972977530458244E-2</v>
          </cell>
          <cell r="K9">
            <v>2.1035736948878048E-2</v>
          </cell>
        </row>
        <row r="10">
          <cell r="C10" t="str">
            <v>DLQ 60-179</v>
          </cell>
          <cell r="G10">
            <v>832</v>
          </cell>
          <cell r="H10">
            <v>157556711</v>
          </cell>
          <cell r="J10">
            <v>1.7537203321951012E-2</v>
          </cell>
          <cell r="K10">
            <v>1.9496034557306512E-2</v>
          </cell>
        </row>
        <row r="11">
          <cell r="C11" t="str">
            <v>DLQ 180+</v>
          </cell>
          <cell r="G11">
            <v>711</v>
          </cell>
          <cell r="H11">
            <v>160125982</v>
          </cell>
          <cell r="J11">
            <v>1.4986720627292272E-2</v>
          </cell>
          <cell r="K11">
            <v>1.9813955614969903E-2</v>
          </cell>
        </row>
        <row r="12">
          <cell r="C12" t="str">
            <v>Bankruptcy</v>
          </cell>
          <cell r="G12">
            <v>579</v>
          </cell>
          <cell r="H12">
            <v>109528046</v>
          </cell>
          <cell r="J12">
            <v>1.2204375869482737E-2</v>
          </cell>
          <cell r="K12">
            <v>1.3552977567615367E-2</v>
          </cell>
        </row>
        <row r="13">
          <cell r="C13" t="str">
            <v>Foreclosure</v>
          </cell>
          <cell r="G13">
            <v>927</v>
          </cell>
          <cell r="H13">
            <v>191551192</v>
          </cell>
          <cell r="J13">
            <v>1.9539648412798784E-2</v>
          </cell>
          <cell r="K13">
            <v>2.3702504545967926E-2</v>
          </cell>
        </row>
        <row r="14">
          <cell r="C14" t="str">
            <v>Total Active Portfolio</v>
          </cell>
          <cell r="G14">
            <v>47442</v>
          </cell>
          <cell r="H14">
            <v>8081474750</v>
          </cell>
          <cell r="J14">
            <v>1</v>
          </cell>
          <cell r="K14">
            <v>1</v>
          </cell>
        </row>
        <row r="17">
          <cell r="C17" t="str">
            <v>Current (0 - 29)</v>
          </cell>
          <cell r="G17">
            <v>8858</v>
          </cell>
          <cell r="H17">
            <v>575498570</v>
          </cell>
          <cell r="J17">
            <v>0.93134265587214804</v>
          </cell>
          <cell r="K17">
            <v>0.92901957387601697</v>
          </cell>
        </row>
        <row r="18">
          <cell r="C18" t="str">
            <v>DLQ 30-59</v>
          </cell>
          <cell r="G18">
            <v>168</v>
          </cell>
          <cell r="H18">
            <v>9373493</v>
          </cell>
          <cell r="J18">
            <v>1.766375775417937E-2</v>
          </cell>
          <cell r="K18">
            <v>1.5131503233083323E-2</v>
          </cell>
        </row>
        <row r="19">
          <cell r="C19" t="str">
            <v>DLQ 60-179</v>
          </cell>
          <cell r="G19">
            <v>203</v>
          </cell>
          <cell r="H19">
            <v>13175010</v>
          </cell>
          <cell r="J19">
            <v>2.1343707286300074E-2</v>
          </cell>
          <cell r="K19">
            <v>2.1268240815980242E-2</v>
          </cell>
        </row>
        <row r="20">
          <cell r="C20" t="str">
            <v>DLQ 180+</v>
          </cell>
          <cell r="G20">
            <v>78</v>
          </cell>
          <cell r="H20">
            <v>5890962</v>
          </cell>
          <cell r="J20">
            <v>8.2010303858689945E-3</v>
          </cell>
          <cell r="K20">
            <v>9.5097004445376977E-3</v>
          </cell>
        </row>
        <row r="21">
          <cell r="C21" t="str">
            <v>Bankruptcy</v>
          </cell>
          <cell r="G21">
            <v>192</v>
          </cell>
          <cell r="H21">
            <v>13142557</v>
          </cell>
          <cell r="J21">
            <v>2.018715171906214E-2</v>
          </cell>
          <cell r="K21">
            <v>2.1215852376108013E-2</v>
          </cell>
        </row>
        <row r="22">
          <cell r="C22" t="str">
            <v>Foreclosure</v>
          </cell>
          <cell r="G22">
            <v>12</v>
          </cell>
          <cell r="H22">
            <v>2388132</v>
          </cell>
          <cell r="J22">
            <v>1.2616969824413838E-3</v>
          </cell>
          <cell r="K22">
            <v>3.8551292542736994E-3</v>
          </cell>
        </row>
        <row r="23">
          <cell r="C23" t="str">
            <v>Total Active Portfolio</v>
          </cell>
          <cell r="G23">
            <v>9511</v>
          </cell>
          <cell r="H23">
            <v>619468724</v>
          </cell>
          <cell r="J23">
            <v>1</v>
          </cell>
          <cell r="K23">
            <v>1</v>
          </cell>
        </row>
      </sheetData>
      <sheetData sheetId="48">
        <row r="8">
          <cell r="C8" t="str">
            <v>Current (0 - 29)</v>
          </cell>
          <cell r="G8">
            <v>7445</v>
          </cell>
          <cell r="H8">
            <v>565523207</v>
          </cell>
          <cell r="J8">
            <v>0.86059415096520631</v>
          </cell>
          <cell r="K8">
            <v>0.85676038803353594</v>
          </cell>
        </row>
        <row r="9">
          <cell r="C9" t="str">
            <v>DLQ 30-59</v>
          </cell>
          <cell r="G9">
            <v>527</v>
          </cell>
          <cell r="H9">
            <v>37449419</v>
          </cell>
          <cell r="J9">
            <v>6.0917812969598889E-2</v>
          </cell>
          <cell r="K9">
            <v>5.6735388321686453E-2</v>
          </cell>
        </row>
        <row r="10">
          <cell r="C10" t="str">
            <v>DLQ 60-179</v>
          </cell>
          <cell r="G10">
            <v>304</v>
          </cell>
          <cell r="H10">
            <v>23506339</v>
          </cell>
          <cell r="J10">
            <v>3.514044619119177E-2</v>
          </cell>
          <cell r="K10">
            <v>3.5611801378980082E-2</v>
          </cell>
        </row>
        <row r="11">
          <cell r="C11" t="str">
            <v>DLQ 180+</v>
          </cell>
          <cell r="G11">
            <v>138</v>
          </cell>
          <cell r="H11">
            <v>12923682</v>
          </cell>
          <cell r="J11">
            <v>1.5951913073633105E-2</v>
          </cell>
          <cell r="K11">
            <v>1.9579212078456795E-2</v>
          </cell>
        </row>
        <row r="12">
          <cell r="C12" t="str">
            <v>Bankruptcy</v>
          </cell>
          <cell r="G12">
            <v>103</v>
          </cell>
          <cell r="H12">
            <v>9661163</v>
          </cell>
          <cell r="J12">
            <v>1.190613801872616E-2</v>
          </cell>
          <cell r="K12">
            <v>1.4636537737584374E-2</v>
          </cell>
        </row>
        <row r="13">
          <cell r="C13" t="str">
            <v>Foreclosure</v>
          </cell>
          <cell r="G13">
            <v>134</v>
          </cell>
          <cell r="H13">
            <v>11007798</v>
          </cell>
          <cell r="J13">
            <v>1.548953878164374E-2</v>
          </cell>
          <cell r="K13">
            <v>1.6676672449756392E-2</v>
          </cell>
        </row>
        <row r="14">
          <cell r="C14" t="str">
            <v>Total Active Portfolio</v>
          </cell>
          <cell r="G14">
            <v>8651</v>
          </cell>
          <cell r="H14">
            <v>660071608</v>
          </cell>
          <cell r="J14">
            <v>1</v>
          </cell>
          <cell r="K14">
            <v>1</v>
          </cell>
        </row>
        <row r="17">
          <cell r="C17" t="str">
            <v>Current (0 - 29)</v>
          </cell>
          <cell r="G17">
            <v>916</v>
          </cell>
          <cell r="H17">
            <v>34200991</v>
          </cell>
          <cell r="J17">
            <v>0.9169169169169169</v>
          </cell>
          <cell r="K17">
            <v>0.91306261882318018</v>
          </cell>
        </row>
        <row r="18">
          <cell r="C18" t="str">
            <v>DLQ 30-59</v>
          </cell>
          <cell r="G18">
            <v>29</v>
          </cell>
          <cell r="H18">
            <v>838500</v>
          </cell>
          <cell r="J18">
            <v>2.9029029029029031E-2</v>
          </cell>
          <cell r="K18">
            <v>2.2385404150518231E-2</v>
          </cell>
        </row>
        <row r="19">
          <cell r="C19" t="str">
            <v>DLQ 60-179</v>
          </cell>
          <cell r="G19">
            <v>15</v>
          </cell>
          <cell r="H19">
            <v>763427</v>
          </cell>
          <cell r="J19">
            <v>1.5015015015015015E-2</v>
          </cell>
          <cell r="K19">
            <v>2.038118298678316E-2</v>
          </cell>
        </row>
        <row r="20">
          <cell r="C20" t="str">
            <v>DLQ 180+</v>
          </cell>
          <cell r="G20">
            <v>9</v>
          </cell>
          <cell r="H20">
            <v>806548</v>
          </cell>
          <cell r="J20">
            <v>9.0090090090090089E-3</v>
          </cell>
          <cell r="K20">
            <v>2.153238276301989E-2</v>
          </cell>
        </row>
        <row r="21">
          <cell r="C21" t="str">
            <v>Bankruptcy</v>
          </cell>
          <cell r="G21">
            <v>29</v>
          </cell>
          <cell r="H21">
            <v>807601</v>
          </cell>
          <cell r="J21">
            <v>2.9029029029029031E-2</v>
          </cell>
          <cell r="K21">
            <v>2.1560494665906586E-2</v>
          </cell>
        </row>
        <row r="22">
          <cell r="C22" t="str">
            <v>Foreclosure</v>
          </cell>
          <cell r="G22">
            <v>1</v>
          </cell>
          <cell r="H22">
            <v>40376</v>
          </cell>
          <cell r="J22">
            <v>1.001001001001001E-3</v>
          </cell>
          <cell r="K22">
            <v>1.077916610591919E-3</v>
          </cell>
        </row>
        <row r="23">
          <cell r="C23" t="str">
            <v>Total Active Portfolio</v>
          </cell>
          <cell r="G23">
            <v>999</v>
          </cell>
          <cell r="H23">
            <v>37457443</v>
          </cell>
          <cell r="J23">
            <v>1</v>
          </cell>
          <cell r="K23">
            <v>1</v>
          </cell>
        </row>
      </sheetData>
      <sheetData sheetId="49">
        <row r="8">
          <cell r="C8" t="str">
            <v>Current (0 - 29)</v>
          </cell>
          <cell r="G8">
            <v>27762</v>
          </cell>
          <cell r="H8">
            <v>3044571539</v>
          </cell>
          <cell r="J8">
            <v>0.88949408862260104</v>
          </cell>
          <cell r="K8">
            <v>0.87181994285308595</v>
          </cell>
        </row>
        <row r="9">
          <cell r="C9" t="str">
            <v>DLQ 30-59</v>
          </cell>
          <cell r="G9">
            <v>886</v>
          </cell>
          <cell r="H9">
            <v>104296592</v>
          </cell>
          <cell r="J9">
            <v>2.8387427509531896E-2</v>
          </cell>
          <cell r="K9">
            <v>2.9865564895570556E-2</v>
          </cell>
        </row>
        <row r="10">
          <cell r="C10" t="str">
            <v>DLQ 60-179</v>
          </cell>
          <cell r="G10">
            <v>830</v>
          </cell>
          <cell r="H10">
            <v>104618684</v>
          </cell>
          <cell r="J10">
            <v>2.6593188298997147E-2</v>
          </cell>
          <cell r="K10">
            <v>2.9957796667902523E-2</v>
          </cell>
        </row>
        <row r="11">
          <cell r="C11" t="str">
            <v>DLQ 180+</v>
          </cell>
          <cell r="G11">
            <v>422</v>
          </cell>
          <cell r="H11">
            <v>58409731</v>
          </cell>
          <cell r="J11">
            <v>1.3520874050815418E-2</v>
          </cell>
          <cell r="K11">
            <v>1.6725758514845042E-2</v>
          </cell>
        </row>
        <row r="12">
          <cell r="C12" t="str">
            <v>Bankruptcy</v>
          </cell>
          <cell r="G12">
            <v>673</v>
          </cell>
          <cell r="H12">
            <v>90202901</v>
          </cell>
          <cell r="J12">
            <v>2.1562910512319376E-2</v>
          </cell>
          <cell r="K12">
            <v>2.5829804617050443E-2</v>
          </cell>
        </row>
        <row r="13">
          <cell r="C13" t="str">
            <v>Foreclosure</v>
          </cell>
          <cell r="G13">
            <v>638</v>
          </cell>
          <cell r="H13">
            <v>90102774</v>
          </cell>
          <cell r="J13">
            <v>2.0441511005735158E-2</v>
          </cell>
          <cell r="K13">
            <v>2.5801133024249991E-2</v>
          </cell>
        </row>
        <row r="14">
          <cell r="C14" t="str">
            <v>Total Active Portfolio</v>
          </cell>
          <cell r="G14">
            <v>31211</v>
          </cell>
          <cell r="H14">
            <v>3492202219</v>
          </cell>
          <cell r="J14">
            <v>1</v>
          </cell>
          <cell r="K14">
            <v>1</v>
          </cell>
        </row>
        <row r="17">
          <cell r="C17" t="str">
            <v>Current (0 - 29)</v>
          </cell>
          <cell r="G17">
            <v>4825</v>
          </cell>
          <cell r="H17">
            <v>193643770</v>
          </cell>
          <cell r="J17">
            <v>0.91451857467778619</v>
          </cell>
          <cell r="K17">
            <v>0.90483973952599006</v>
          </cell>
        </row>
        <row r="18">
          <cell r="C18" t="str">
            <v>DLQ 30-59</v>
          </cell>
          <cell r="G18">
            <v>99</v>
          </cell>
          <cell r="H18">
            <v>3893946</v>
          </cell>
          <cell r="J18">
            <v>1.8764215314632297E-2</v>
          </cell>
          <cell r="K18">
            <v>1.8195251437049954E-2</v>
          </cell>
        </row>
        <row r="19">
          <cell r="C19" t="str">
            <v>DLQ 60-179</v>
          </cell>
          <cell r="G19">
            <v>124</v>
          </cell>
          <cell r="H19">
            <v>6143846</v>
          </cell>
          <cell r="J19">
            <v>2.3502653525398029E-2</v>
          </cell>
          <cell r="K19">
            <v>2.8708364923528372E-2</v>
          </cell>
        </row>
        <row r="20">
          <cell r="C20" t="str">
            <v>DLQ 180+</v>
          </cell>
          <cell r="G20">
            <v>16</v>
          </cell>
          <cell r="H20">
            <v>863651</v>
          </cell>
          <cell r="J20">
            <v>3.0326004548900682E-3</v>
          </cell>
          <cell r="K20">
            <v>4.0355842373930272E-3</v>
          </cell>
        </row>
        <row r="21">
          <cell r="C21" t="str">
            <v>Bankruptcy</v>
          </cell>
          <cell r="G21">
            <v>206</v>
          </cell>
          <cell r="H21">
            <v>8741735</v>
          </cell>
          <cell r="J21">
            <v>3.9044730856709627E-2</v>
          </cell>
          <cell r="K21">
            <v>4.0847527500653548E-2</v>
          </cell>
        </row>
        <row r="22">
          <cell r="C22" t="str">
            <v>Foreclosure</v>
          </cell>
          <cell r="G22">
            <v>6</v>
          </cell>
          <cell r="H22">
            <v>721966</v>
          </cell>
          <cell r="J22">
            <v>1.1372251705837756E-3</v>
          </cell>
          <cell r="K22">
            <v>3.373532375385074E-3</v>
          </cell>
        </row>
        <row r="23">
          <cell r="C23" t="str">
            <v>Total Active Portfolio</v>
          </cell>
          <cell r="G23">
            <v>5276</v>
          </cell>
          <cell r="H23">
            <v>214008914</v>
          </cell>
          <cell r="J23">
            <v>1</v>
          </cell>
          <cell r="K23">
            <v>1</v>
          </cell>
        </row>
      </sheetData>
      <sheetData sheetId="50">
        <row r="8">
          <cell r="C8" t="str">
            <v>Current (0 - 29)</v>
          </cell>
          <cell r="G8">
            <v>3149</v>
          </cell>
          <cell r="H8">
            <v>354786483</v>
          </cell>
          <cell r="J8">
            <v>0.94992458521870282</v>
          </cell>
          <cell r="K8">
            <v>0.93282501880694735</v>
          </cell>
        </row>
        <row r="9">
          <cell r="C9" t="str">
            <v>DLQ 30-59</v>
          </cell>
          <cell r="G9">
            <v>60</v>
          </cell>
          <cell r="H9">
            <v>10607731</v>
          </cell>
          <cell r="J9">
            <v>1.8099547511312219E-2</v>
          </cell>
          <cell r="K9">
            <v>2.7890456214404422E-2</v>
          </cell>
        </row>
        <row r="10">
          <cell r="C10" t="str">
            <v>DLQ 60-179</v>
          </cell>
          <cell r="G10">
            <v>56</v>
          </cell>
          <cell r="H10">
            <v>7213709</v>
          </cell>
          <cell r="J10">
            <v>1.6892911010558068E-2</v>
          </cell>
          <cell r="K10">
            <v>1.8966698439841199E-2</v>
          </cell>
        </row>
        <row r="11">
          <cell r="C11" t="str">
            <v>DLQ 180+</v>
          </cell>
          <cell r="G11">
            <v>21</v>
          </cell>
          <cell r="H11">
            <v>3286312</v>
          </cell>
          <cell r="J11">
            <v>6.3348416289592761E-3</v>
          </cell>
          <cell r="K11">
            <v>8.6405604500030993E-3</v>
          </cell>
        </row>
        <row r="12">
          <cell r="C12" t="str">
            <v>Bankruptcy</v>
          </cell>
          <cell r="G12">
            <v>26</v>
          </cell>
          <cell r="H12">
            <v>3946228</v>
          </cell>
          <cell r="J12">
            <v>7.8431372549019607E-3</v>
          </cell>
          <cell r="K12">
            <v>1.0375649537686875E-2</v>
          </cell>
        </row>
        <row r="13">
          <cell r="C13" t="str">
            <v>Foreclosure</v>
          </cell>
          <cell r="G13">
            <v>3</v>
          </cell>
          <cell r="H13">
            <v>495051</v>
          </cell>
          <cell r="J13">
            <v>9.049773755656109E-4</v>
          </cell>
          <cell r="K13">
            <v>1.3016165511170225E-3</v>
          </cell>
        </row>
        <row r="14">
          <cell r="C14" t="str">
            <v>Total Active Portfolio</v>
          </cell>
          <cell r="G14">
            <v>3315</v>
          </cell>
          <cell r="H14">
            <v>380335514</v>
          </cell>
          <cell r="J14">
            <v>1</v>
          </cell>
          <cell r="K14">
            <v>1</v>
          </cell>
        </row>
        <row r="17">
          <cell r="C17" t="str">
            <v>Current (0 - 29)</v>
          </cell>
          <cell r="G17">
            <v>454</v>
          </cell>
          <cell r="H17">
            <v>23912894</v>
          </cell>
          <cell r="J17">
            <v>0.94386694386694392</v>
          </cell>
          <cell r="K17">
            <v>0.95392246454478713</v>
          </cell>
        </row>
        <row r="18">
          <cell r="C18" t="str">
            <v>DLQ 30-59</v>
          </cell>
          <cell r="G18">
            <v>7</v>
          </cell>
          <cell r="H18">
            <v>230132</v>
          </cell>
          <cell r="J18">
            <v>1.4553014553014554E-2</v>
          </cell>
          <cell r="K18">
            <v>9.1803227418070336E-3</v>
          </cell>
        </row>
        <row r="19">
          <cell r="C19" t="str">
            <v>DLQ 60-179</v>
          </cell>
          <cell r="G19">
            <v>6</v>
          </cell>
          <cell r="H19">
            <v>339487</v>
          </cell>
          <cell r="J19">
            <v>1.2474012474012475E-2</v>
          </cell>
          <cell r="K19">
            <v>1.3542663456832792E-2</v>
          </cell>
        </row>
        <row r="20">
          <cell r="C20" t="str">
            <v>DLQ 180+</v>
          </cell>
          <cell r="G20">
            <v>5</v>
          </cell>
          <cell r="H20">
            <v>339756</v>
          </cell>
          <cell r="J20">
            <v>1.0395010395010396E-2</v>
          </cell>
          <cell r="K20">
            <v>1.3553394284434108E-2</v>
          </cell>
        </row>
        <row r="21">
          <cell r="C21" t="str">
            <v>Bankruptcy</v>
          </cell>
          <cell r="G21">
            <v>7</v>
          </cell>
          <cell r="H21">
            <v>176007</v>
          </cell>
          <cell r="J21">
            <v>1.4553014553014554E-2</v>
          </cell>
          <cell r="K21">
            <v>7.021192467006894E-3</v>
          </cell>
        </row>
        <row r="22">
          <cell r="C22" t="str">
            <v>Foreclosure</v>
          </cell>
          <cell r="G22">
            <v>2</v>
          </cell>
          <cell r="H22">
            <v>69688</v>
          </cell>
          <cell r="J22">
            <v>4.1580041580041582E-3</v>
          </cell>
          <cell r="K22">
            <v>2.7799625051320481E-3</v>
          </cell>
        </row>
        <row r="23">
          <cell r="C23" t="str">
            <v>Total Active Portfolio</v>
          </cell>
          <cell r="G23">
            <v>481</v>
          </cell>
          <cell r="H23">
            <v>25067964</v>
          </cell>
          <cell r="J23">
            <v>1</v>
          </cell>
          <cell r="K23">
            <v>1</v>
          </cell>
        </row>
      </sheetData>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ional Totals"/>
      <sheetName val="AL"/>
      <sheetName val="AK"/>
      <sheetName val="AZ"/>
      <sheetName val="AR"/>
      <sheetName val="CA"/>
      <sheetName val="CO"/>
      <sheetName val="CT"/>
      <sheetName val="DE"/>
      <sheetName val="DC"/>
      <sheetName val="FL"/>
      <sheetName val="GA"/>
      <sheetName val="HI"/>
      <sheetName val="ID"/>
      <sheetName val="IL"/>
      <sheetName val="IN"/>
      <sheetName val="IA"/>
      <sheetName val="KS"/>
      <sheetName val="KY"/>
      <sheetName val="LA"/>
      <sheetName val="ME"/>
      <sheetName val="MD"/>
      <sheetName val="MA"/>
      <sheetName val="MI"/>
      <sheetName val="MN"/>
      <sheetName val="MS"/>
      <sheetName val="MO"/>
      <sheetName val="MT"/>
      <sheetName val="NE"/>
      <sheetName val="NV"/>
      <sheetName val="NH"/>
      <sheetName val="NJ"/>
      <sheetName val="NM"/>
      <sheetName val="NY"/>
      <sheetName val="NC"/>
      <sheetName val="ND"/>
      <sheetName val="OH"/>
      <sheetName val="OR"/>
      <sheetName val="PA"/>
      <sheetName val="RI"/>
      <sheetName val="SC"/>
      <sheetName val="SD"/>
      <sheetName val="TN"/>
      <sheetName val="TX"/>
      <sheetName val="UT"/>
      <sheetName val="VT"/>
      <sheetName val="VA"/>
      <sheetName val="WA"/>
      <sheetName val="WV"/>
      <sheetName val="WI"/>
      <sheetName val="WY"/>
    </sheetNames>
    <sheetDataSet>
      <sheetData sheetId="0">
        <row r="8">
          <cell r="C8" t="str">
            <v>Current (0 - 29)</v>
          </cell>
        </row>
      </sheetData>
      <sheetData sheetId="1">
        <row r="8">
          <cell r="C8" t="str">
            <v>Current (0 - 29)</v>
          </cell>
          <cell r="G8">
            <v>65185</v>
          </cell>
          <cell r="H8">
            <v>6744968451.9499998</v>
          </cell>
          <cell r="J8">
            <v>0.85749427767107789</v>
          </cell>
          <cell r="K8">
            <v>0.86192348101036265</v>
          </cell>
        </row>
        <row r="9">
          <cell r="C9" t="str">
            <v>DLQ 30-59</v>
          </cell>
          <cell r="G9">
            <v>4027</v>
          </cell>
          <cell r="H9">
            <v>388674776.44</v>
          </cell>
          <cell r="J9">
            <v>5.2974295561577518E-2</v>
          </cell>
          <cell r="K9">
            <v>4.9667825531969245E-2</v>
          </cell>
        </row>
        <row r="10">
          <cell r="C10" t="str">
            <v>DLQ 60-179</v>
          </cell>
          <cell r="G10">
            <v>2291</v>
          </cell>
          <cell r="H10">
            <v>230832302.91999999</v>
          </cell>
          <cell r="J10">
            <v>3.0137598989712962E-2</v>
          </cell>
          <cell r="K10">
            <v>2.9497511141794108E-2</v>
          </cell>
        </row>
        <row r="11">
          <cell r="C11" t="str">
            <v>DLQ 180+</v>
          </cell>
          <cell r="G11">
            <v>366</v>
          </cell>
          <cell r="H11">
            <v>41787941.82</v>
          </cell>
          <cell r="J11">
            <v>4.8146491620405692E-3</v>
          </cell>
          <cell r="K11">
            <v>5.3399817262807132E-3</v>
          </cell>
        </row>
        <row r="12">
          <cell r="C12" t="str">
            <v>Bankruptcy</v>
          </cell>
          <cell r="G12">
            <v>2469</v>
          </cell>
          <cell r="H12">
            <v>230225601.15000001</v>
          </cell>
          <cell r="J12">
            <v>3.2479149675076958E-2</v>
          </cell>
          <cell r="K12">
            <v>2.9419982165156369E-2</v>
          </cell>
        </row>
        <row r="13">
          <cell r="C13" t="str">
            <v>Foreclosure</v>
          </cell>
          <cell r="G13">
            <v>1680</v>
          </cell>
          <cell r="H13">
            <v>188994974.53999999</v>
          </cell>
          <cell r="J13">
            <v>2.2100028940514087E-2</v>
          </cell>
          <cell r="K13">
            <v>2.4151218424437074E-2</v>
          </cell>
        </row>
        <row r="14">
          <cell r="C14" t="str">
            <v>Total Active Portfolio</v>
          </cell>
          <cell r="G14">
            <v>76018</v>
          </cell>
          <cell r="H14">
            <v>7825484048.8199987</v>
          </cell>
          <cell r="J14">
            <v>0.99999999999999989</v>
          </cell>
          <cell r="K14">
            <v>1.0000000000000002</v>
          </cell>
        </row>
        <row r="17">
          <cell r="C17" t="str">
            <v>Current (0 - 29)</v>
          </cell>
          <cell r="G17">
            <v>3011</v>
          </cell>
          <cell r="H17">
            <v>85933813.209999993</v>
          </cell>
          <cell r="J17">
            <v>0.90884394808330815</v>
          </cell>
          <cell r="K17">
            <v>0.90160593788314258</v>
          </cell>
        </row>
        <row r="18">
          <cell r="C18" t="str">
            <v>DLQ 30-59</v>
          </cell>
          <cell r="G18">
            <v>96</v>
          </cell>
          <cell r="H18">
            <v>2851864.17</v>
          </cell>
          <cell r="J18">
            <v>2.8976758225173559E-2</v>
          </cell>
          <cell r="K18">
            <v>2.9921372899218285E-2</v>
          </cell>
        </row>
        <row r="19">
          <cell r="C19" t="str">
            <v>DLQ 60-179</v>
          </cell>
          <cell r="G19">
            <v>70</v>
          </cell>
          <cell r="H19">
            <v>2468905.2400000002</v>
          </cell>
          <cell r="J19">
            <v>2.1128886205855721E-2</v>
          </cell>
          <cell r="K19">
            <v>2.5903419635470937E-2</v>
          </cell>
        </row>
        <row r="20">
          <cell r="C20" t="str">
            <v>DLQ 180+</v>
          </cell>
          <cell r="G20">
            <v>10</v>
          </cell>
          <cell r="H20">
            <v>459556.51</v>
          </cell>
          <cell r="J20">
            <v>3.0184123151222458E-3</v>
          </cell>
          <cell r="K20">
            <v>4.8216047063606602E-3</v>
          </cell>
        </row>
        <row r="21">
          <cell r="C21" t="str">
            <v>Bankruptcy</v>
          </cell>
          <cell r="G21">
            <v>117</v>
          </cell>
          <cell r="H21">
            <v>3272028.49</v>
          </cell>
          <cell r="J21">
            <v>3.5315424086930274E-2</v>
          </cell>
          <cell r="K21">
            <v>3.432968007945348E-2</v>
          </cell>
        </row>
        <row r="22">
          <cell r="C22" t="str">
            <v>Foreclosure</v>
          </cell>
          <cell r="G22">
            <v>9</v>
          </cell>
          <cell r="H22">
            <v>325774.77</v>
          </cell>
          <cell r="J22">
            <v>2.7165710836100213E-3</v>
          </cell>
          <cell r="K22">
            <v>3.417984796354123E-3</v>
          </cell>
        </row>
        <row r="23">
          <cell r="C23" t="str">
            <v>Total Active Portfolio</v>
          </cell>
          <cell r="G23">
            <v>3313</v>
          </cell>
          <cell r="H23">
            <v>95311942.389999986</v>
          </cell>
          <cell r="J23">
            <v>0.99999999999999989</v>
          </cell>
          <cell r="K23">
            <v>1</v>
          </cell>
        </row>
      </sheetData>
      <sheetData sheetId="2">
        <row r="8">
          <cell r="C8" t="str">
            <v>Current (0 - 29)</v>
          </cell>
          <cell r="G8">
            <v>1771</v>
          </cell>
          <cell r="H8">
            <v>333257724.72000003</v>
          </cell>
          <cell r="J8">
            <v>0.88109452736318405</v>
          </cell>
          <cell r="K8">
            <v>0.86986134159069239</v>
          </cell>
        </row>
        <row r="9">
          <cell r="C9" t="str">
            <v>DLQ 30-59</v>
          </cell>
          <cell r="G9">
            <v>81</v>
          </cell>
          <cell r="H9">
            <v>16785672.699999999</v>
          </cell>
          <cell r="J9">
            <v>4.0298507462686567E-2</v>
          </cell>
          <cell r="K9">
            <v>4.38135613708341E-2</v>
          </cell>
        </row>
        <row r="10">
          <cell r="C10" t="str">
            <v>DLQ 60-179</v>
          </cell>
          <cell r="G10">
            <v>66</v>
          </cell>
          <cell r="H10">
            <v>13600294.26</v>
          </cell>
          <cell r="J10">
            <v>3.2835820895522387E-2</v>
          </cell>
          <cell r="K10">
            <v>3.5499162760507824E-2</v>
          </cell>
        </row>
        <row r="11">
          <cell r="C11" t="str">
            <v>DLQ 180+</v>
          </cell>
          <cell r="G11">
            <v>17</v>
          </cell>
          <cell r="H11">
            <v>3754746.65</v>
          </cell>
          <cell r="J11">
            <v>8.4577114427860697E-3</v>
          </cell>
          <cell r="K11">
            <v>9.8005498928683838E-3</v>
          </cell>
        </row>
        <row r="12">
          <cell r="C12" t="str">
            <v>Bankruptcy</v>
          </cell>
          <cell r="G12">
            <v>12</v>
          </cell>
          <cell r="H12">
            <v>2806152.27</v>
          </cell>
          <cell r="J12">
            <v>5.9701492537313433E-3</v>
          </cell>
          <cell r="K12">
            <v>7.3245515324238649E-3</v>
          </cell>
        </row>
        <row r="13">
          <cell r="C13" t="str">
            <v>Foreclosure</v>
          </cell>
          <cell r="G13">
            <v>63</v>
          </cell>
          <cell r="H13">
            <v>12911325.449999999</v>
          </cell>
          <cell r="J13">
            <v>3.134328358208955E-2</v>
          </cell>
          <cell r="K13">
            <v>3.3700832852673654E-2</v>
          </cell>
        </row>
        <row r="14">
          <cell r="C14" t="str">
            <v>Total Active Portfolio</v>
          </cell>
          <cell r="G14">
            <v>2010</v>
          </cell>
          <cell r="H14">
            <v>383115916.04999995</v>
          </cell>
          <cell r="J14">
            <v>1</v>
          </cell>
          <cell r="K14">
            <v>1.0000000000000002</v>
          </cell>
        </row>
        <row r="17">
          <cell r="C17" t="str">
            <v>Current (0 - 29)</v>
          </cell>
          <cell r="G17">
            <v>92</v>
          </cell>
          <cell r="H17">
            <v>4718488.5999999996</v>
          </cell>
          <cell r="J17">
            <v>0.80701754385964908</v>
          </cell>
          <cell r="K17">
            <v>0.77949388599350433</v>
          </cell>
        </row>
        <row r="18">
          <cell r="C18" t="str">
            <v>DLQ 30-59</v>
          </cell>
          <cell r="G18">
            <v>6</v>
          </cell>
          <cell r="H18">
            <v>287263.40999999997</v>
          </cell>
          <cell r="J18">
            <v>5.2631578947368418E-2</v>
          </cell>
          <cell r="K18">
            <v>4.7455889109204438E-2</v>
          </cell>
        </row>
        <row r="19">
          <cell r="C19" t="str">
            <v>DLQ 60-179</v>
          </cell>
          <cell r="G19">
            <v>10</v>
          </cell>
          <cell r="H19">
            <v>551642.25</v>
          </cell>
          <cell r="J19">
            <v>8.771929824561403E-2</v>
          </cell>
          <cell r="K19">
            <v>9.1131249343423287E-2</v>
          </cell>
        </row>
        <row r="20">
          <cell r="C20" t="str">
            <v>DLQ 180+</v>
          </cell>
          <cell r="G20">
            <v>1</v>
          </cell>
          <cell r="H20">
            <v>77943</v>
          </cell>
          <cell r="J20">
            <v>8.771929824561403E-3</v>
          </cell>
          <cell r="K20">
            <v>1.2876176484985407E-2</v>
          </cell>
        </row>
        <row r="21">
          <cell r="C21" t="str">
            <v>Bankruptcy</v>
          </cell>
          <cell r="G21">
            <v>4</v>
          </cell>
          <cell r="H21">
            <v>246702.19</v>
          </cell>
          <cell r="J21">
            <v>3.5087719298245612E-2</v>
          </cell>
          <cell r="K21">
            <v>4.0755179267829081E-2</v>
          </cell>
        </row>
        <row r="22">
          <cell r="C22" t="str">
            <v>Foreclosure</v>
          </cell>
          <cell r="G22">
            <v>1</v>
          </cell>
          <cell r="H22">
            <v>171232.66</v>
          </cell>
          <cell r="J22">
            <v>8.771929824561403E-3</v>
          </cell>
          <cell r="K22">
            <v>2.8287619801053349E-2</v>
          </cell>
        </row>
        <row r="23">
          <cell r="C23" t="str">
            <v>Total Active Portfolio</v>
          </cell>
          <cell r="G23">
            <v>114</v>
          </cell>
          <cell r="H23">
            <v>6053272.1100000003</v>
          </cell>
          <cell r="J23">
            <v>1</v>
          </cell>
          <cell r="K23">
            <v>0.99999999999999989</v>
          </cell>
        </row>
      </sheetData>
      <sheetData sheetId="3">
        <row r="8">
          <cell r="C8" t="str">
            <v>Current (0 - 29)</v>
          </cell>
          <cell r="G8">
            <v>147120</v>
          </cell>
          <cell r="H8">
            <v>20217864512.290001</v>
          </cell>
          <cell r="J8">
            <v>0.92011532712501487</v>
          </cell>
          <cell r="K8">
            <v>0.89527497959534552</v>
          </cell>
        </row>
        <row r="9">
          <cell r="C9" t="str">
            <v>DLQ 30-59</v>
          </cell>
          <cell r="G9">
            <v>3856</v>
          </cell>
          <cell r="H9">
            <v>591566701.34000003</v>
          </cell>
          <cell r="J9">
            <v>2.4116127660372876E-2</v>
          </cell>
          <cell r="K9">
            <v>2.6195391019141166E-2</v>
          </cell>
        </row>
        <row r="10">
          <cell r="C10" t="str">
            <v>DLQ 60-179</v>
          </cell>
          <cell r="G10">
            <v>2861</v>
          </cell>
          <cell r="H10">
            <v>503148712.52999997</v>
          </cell>
          <cell r="J10">
            <v>1.7893216088259022E-2</v>
          </cell>
          <cell r="K10">
            <v>2.2280120290147233E-2</v>
          </cell>
        </row>
        <row r="11">
          <cell r="C11" t="str">
            <v>DLQ 180+</v>
          </cell>
          <cell r="G11">
            <v>541</v>
          </cell>
          <cell r="H11">
            <v>112492452.22</v>
          </cell>
          <cell r="J11">
            <v>3.3835127241342647E-3</v>
          </cell>
          <cell r="K11">
            <v>4.9813212371994306E-3</v>
          </cell>
        </row>
        <row r="12">
          <cell r="C12" t="str">
            <v>Bankruptcy</v>
          </cell>
          <cell r="G12">
            <v>2127</v>
          </cell>
          <cell r="H12">
            <v>429023714.99000001</v>
          </cell>
          <cell r="J12">
            <v>1.3302646144609208E-2</v>
          </cell>
          <cell r="K12">
            <v>1.8997762966019932E-2</v>
          </cell>
        </row>
        <row r="13">
          <cell r="C13" t="str">
            <v>Foreclosure</v>
          </cell>
          <cell r="G13">
            <v>3388</v>
          </cell>
          <cell r="H13">
            <v>728758306.76999998</v>
          </cell>
          <cell r="J13">
            <v>2.1189170257609777E-2</v>
          </cell>
          <cell r="K13">
            <v>3.2270424892146585E-2</v>
          </cell>
        </row>
        <row r="14">
          <cell r="C14" t="str">
            <v>Total Active Portfolio</v>
          </cell>
          <cell r="G14">
            <v>159893</v>
          </cell>
          <cell r="H14">
            <v>22582854400.140003</v>
          </cell>
          <cell r="J14">
            <v>1</v>
          </cell>
          <cell r="K14">
            <v>0.99999999999999989</v>
          </cell>
        </row>
        <row r="17">
          <cell r="C17" t="str">
            <v>Current (0 - 29)</v>
          </cell>
          <cell r="G17">
            <v>50359</v>
          </cell>
          <cell r="H17">
            <v>2404306695.3000002</v>
          </cell>
          <cell r="J17">
            <v>0.9534078000757289</v>
          </cell>
          <cell r="K17">
            <v>0.93545330406298222</v>
          </cell>
        </row>
        <row r="18">
          <cell r="C18" t="str">
            <v>DLQ 30-59</v>
          </cell>
          <cell r="G18">
            <v>527</v>
          </cell>
          <cell r="H18">
            <v>30488385.949999999</v>
          </cell>
          <cell r="J18">
            <v>9.9772813328284742E-3</v>
          </cell>
          <cell r="K18">
            <v>1.1862239300929214E-2</v>
          </cell>
        </row>
        <row r="19">
          <cell r="C19" t="str">
            <v>DLQ 60-179</v>
          </cell>
          <cell r="G19">
            <v>680</v>
          </cell>
          <cell r="H19">
            <v>43606734.020000003</v>
          </cell>
          <cell r="J19">
            <v>1.2873911397198031E-2</v>
          </cell>
          <cell r="K19">
            <v>1.6966247899299212E-2</v>
          </cell>
        </row>
        <row r="20">
          <cell r="C20" t="str">
            <v>DLQ 180+</v>
          </cell>
          <cell r="G20">
            <v>138</v>
          </cell>
          <cell r="H20">
            <v>10124031.439999999</v>
          </cell>
          <cell r="J20">
            <v>2.6126467247254829E-3</v>
          </cell>
          <cell r="K20">
            <v>3.9389977491219403E-3</v>
          </cell>
        </row>
        <row r="21">
          <cell r="C21" t="str">
            <v>Bankruptcy</v>
          </cell>
          <cell r="G21">
            <v>939</v>
          </cell>
          <cell r="H21">
            <v>64803512.329999998</v>
          </cell>
          <cell r="J21">
            <v>1.7777357061719047E-2</v>
          </cell>
          <cell r="K21">
            <v>2.5213363936675597E-2</v>
          </cell>
        </row>
        <row r="22">
          <cell r="C22" t="str">
            <v>Foreclosure</v>
          </cell>
          <cell r="G22">
            <v>177</v>
          </cell>
          <cell r="H22">
            <v>16875572.469999999</v>
          </cell>
          <cell r="J22">
            <v>3.3510034078000758E-3</v>
          </cell>
          <cell r="K22">
            <v>6.5658470509919889E-3</v>
          </cell>
        </row>
        <row r="23">
          <cell r="C23" t="str">
            <v>Total Active Portfolio</v>
          </cell>
          <cell r="G23">
            <v>52820</v>
          </cell>
          <cell r="H23">
            <v>2570204931.5099998</v>
          </cell>
          <cell r="J23">
            <v>1</v>
          </cell>
          <cell r="K23">
            <v>1.0000000000000002</v>
          </cell>
        </row>
      </sheetData>
      <sheetData sheetId="4">
        <row r="8">
          <cell r="C8" t="str">
            <v>Current (0 - 29)</v>
          </cell>
          <cell r="G8">
            <v>37993</v>
          </cell>
          <cell r="H8">
            <v>3503439085.6599998</v>
          </cell>
          <cell r="J8">
            <v>0.81987483815278372</v>
          </cell>
          <cell r="K8">
            <v>0.81623071155041105</v>
          </cell>
        </row>
        <row r="9">
          <cell r="C9" t="str">
            <v>DLQ 30-59</v>
          </cell>
          <cell r="G9">
            <v>2424</v>
          </cell>
          <cell r="H9">
            <v>219231958.78999999</v>
          </cell>
          <cell r="J9">
            <v>5.2309020284851099E-2</v>
          </cell>
          <cell r="K9">
            <v>5.1076628804591163E-2</v>
          </cell>
        </row>
        <row r="10">
          <cell r="C10" t="str">
            <v>DLQ 60-179</v>
          </cell>
          <cell r="G10">
            <v>1571</v>
          </cell>
          <cell r="H10">
            <v>146238948.19</v>
          </cell>
          <cell r="J10">
            <v>3.3901596892533449E-2</v>
          </cell>
          <cell r="K10">
            <v>3.4070728167097761E-2</v>
          </cell>
        </row>
        <row r="11">
          <cell r="C11" t="str">
            <v>DLQ 180+</v>
          </cell>
          <cell r="G11">
            <v>990</v>
          </cell>
          <cell r="H11">
            <v>98228718.180000007</v>
          </cell>
          <cell r="J11">
            <v>2.1363832542080276E-2</v>
          </cell>
          <cell r="K11">
            <v>2.2885311996124487E-2</v>
          </cell>
        </row>
        <row r="12">
          <cell r="C12" t="str">
            <v>Bankruptcy</v>
          </cell>
          <cell r="G12">
            <v>1179</v>
          </cell>
          <cell r="H12">
            <v>105513711.36</v>
          </cell>
          <cell r="J12">
            <v>2.5442382391022873E-2</v>
          </cell>
          <cell r="K12">
            <v>2.4582568612142145E-2</v>
          </cell>
        </row>
        <row r="13">
          <cell r="C13" t="str">
            <v>Foreclosure</v>
          </cell>
          <cell r="G13">
            <v>2183</v>
          </cell>
          <cell r="H13">
            <v>219564271.06999999</v>
          </cell>
          <cell r="J13">
            <v>4.710832973672853E-2</v>
          </cell>
          <cell r="K13">
            <v>5.1154050869633358E-2</v>
          </cell>
        </row>
        <row r="14">
          <cell r="C14" t="str">
            <v>Total Active Portfolio</v>
          </cell>
          <cell r="G14">
            <v>46340</v>
          </cell>
          <cell r="H14">
            <v>4292216693.25</v>
          </cell>
          <cell r="J14">
            <v>1</v>
          </cell>
          <cell r="K14">
            <v>1</v>
          </cell>
        </row>
        <row r="17">
          <cell r="C17" t="str">
            <v>Current (0 - 29)</v>
          </cell>
          <cell r="G17">
            <v>1892</v>
          </cell>
          <cell r="H17">
            <v>55703322.009999998</v>
          </cell>
          <cell r="J17">
            <v>0.92112950340798438</v>
          </cell>
          <cell r="K17">
            <v>0.91664731943080946</v>
          </cell>
        </row>
        <row r="18">
          <cell r="C18" t="str">
            <v>DLQ 30-59</v>
          </cell>
          <cell r="G18">
            <v>39</v>
          </cell>
          <cell r="H18">
            <v>1177744.56</v>
          </cell>
          <cell r="J18">
            <v>1.8987341772151899E-2</v>
          </cell>
          <cell r="K18">
            <v>1.9380826043093265E-2</v>
          </cell>
        </row>
        <row r="19">
          <cell r="C19" t="str">
            <v>DLQ 60-179</v>
          </cell>
          <cell r="G19">
            <v>29</v>
          </cell>
          <cell r="H19">
            <v>1109795.52</v>
          </cell>
          <cell r="J19">
            <v>1.4118792599805257E-2</v>
          </cell>
          <cell r="K19">
            <v>1.8262664627824079E-2</v>
          </cell>
        </row>
        <row r="20">
          <cell r="C20" t="str">
            <v>DLQ 180+</v>
          </cell>
          <cell r="G20">
            <v>11</v>
          </cell>
          <cell r="H20">
            <v>587347.36</v>
          </cell>
          <cell r="J20">
            <v>5.3554040895813044E-3</v>
          </cell>
          <cell r="K20">
            <v>9.6653191172711289E-3</v>
          </cell>
        </row>
        <row r="21">
          <cell r="C21" t="str">
            <v>Bankruptcy</v>
          </cell>
          <cell r="G21">
            <v>78</v>
          </cell>
          <cell r="H21">
            <v>2037217.31</v>
          </cell>
          <cell r="J21">
            <v>3.7974683544303799E-2</v>
          </cell>
          <cell r="K21">
            <v>3.3524208591622286E-2</v>
          </cell>
        </row>
        <row r="22">
          <cell r="C22" t="str">
            <v>Foreclosure</v>
          </cell>
          <cell r="G22">
            <v>5</v>
          </cell>
          <cell r="H22">
            <v>153116.20000000001</v>
          </cell>
          <cell r="J22">
            <v>2.4342745861733205E-3</v>
          </cell>
          <cell r="K22">
            <v>2.5196621893795691E-3</v>
          </cell>
        </row>
        <row r="23">
          <cell r="C23" t="str">
            <v>Total Active Portfolio</v>
          </cell>
          <cell r="G23">
            <v>2054</v>
          </cell>
          <cell r="H23">
            <v>60768542.960000008</v>
          </cell>
          <cell r="J23">
            <v>1</v>
          </cell>
          <cell r="K23">
            <v>0.99999999999999978</v>
          </cell>
        </row>
      </sheetData>
      <sheetData sheetId="5">
        <row r="8">
          <cell r="C8" t="str">
            <v>Current (0 - 29)</v>
          </cell>
          <cell r="G8">
            <v>736635</v>
          </cell>
          <cell r="H8">
            <v>182505861588.31</v>
          </cell>
          <cell r="J8">
            <v>0.91007871077896618</v>
          </cell>
          <cell r="K8">
            <v>0.86555521077846809</v>
          </cell>
        </row>
        <row r="9">
          <cell r="C9" t="str">
            <v>DLQ 30-59</v>
          </cell>
          <cell r="G9">
            <v>18329</v>
          </cell>
          <cell r="H9">
            <v>5732759710.79</v>
          </cell>
          <cell r="J9">
            <v>2.2644637696915937E-2</v>
          </cell>
          <cell r="K9">
            <v>2.7188277662052798E-2</v>
          </cell>
        </row>
        <row r="10">
          <cell r="C10" t="str">
            <v>DLQ 60-179</v>
          </cell>
          <cell r="G10">
            <v>14524</v>
          </cell>
          <cell r="H10">
            <v>5424505134.4700003</v>
          </cell>
          <cell r="J10">
            <v>1.7943734950625078E-2</v>
          </cell>
          <cell r="K10">
            <v>2.5726344590653982E-2</v>
          </cell>
        </row>
        <row r="11">
          <cell r="C11" t="str">
            <v>DLQ 180+</v>
          </cell>
          <cell r="G11">
            <v>4262</v>
          </cell>
          <cell r="H11">
            <v>1959285227.5699999</v>
          </cell>
          <cell r="J11">
            <v>5.2655052574748064E-3</v>
          </cell>
          <cell r="K11">
            <v>9.2921373777570503E-3</v>
          </cell>
        </row>
        <row r="12">
          <cell r="C12" t="str">
            <v>Bankruptcy</v>
          </cell>
          <cell r="G12">
            <v>13815</v>
          </cell>
          <cell r="H12">
            <v>5672231565.1899996</v>
          </cell>
          <cell r="J12">
            <v>1.706779801314276E-2</v>
          </cell>
          <cell r="K12">
            <v>2.6901215913093642E-2</v>
          </cell>
        </row>
        <row r="13">
          <cell r="C13" t="str">
            <v>Foreclosure</v>
          </cell>
          <cell r="G13">
            <v>21854</v>
          </cell>
          <cell r="H13">
            <v>9559452867.8600006</v>
          </cell>
          <cell r="J13">
            <v>2.6999613302875272E-2</v>
          </cell>
          <cell r="K13">
            <v>4.5336813677974395E-2</v>
          </cell>
        </row>
        <row r="14">
          <cell r="C14" t="str">
            <v>Total Active Portfolio</v>
          </cell>
          <cell r="G14">
            <v>809419</v>
          </cell>
          <cell r="H14">
            <v>210854096094.19</v>
          </cell>
          <cell r="J14">
            <v>1</v>
          </cell>
          <cell r="K14">
            <v>1</v>
          </cell>
        </row>
        <row r="17">
          <cell r="C17" t="str">
            <v>Current (0 - 29)</v>
          </cell>
          <cell r="G17">
            <v>274122</v>
          </cell>
          <cell r="H17">
            <v>21385697844.400002</v>
          </cell>
          <cell r="J17">
            <v>0.95324567839842544</v>
          </cell>
          <cell r="K17">
            <v>0.93596423006426177</v>
          </cell>
        </row>
        <row r="18">
          <cell r="C18" t="str">
            <v>DLQ 30-59</v>
          </cell>
          <cell r="G18">
            <v>2816</v>
          </cell>
          <cell r="H18">
            <v>287273632.67000002</v>
          </cell>
          <cell r="J18">
            <v>9.7925005303111969E-3</v>
          </cell>
          <cell r="K18">
            <v>1.2572787962126179E-2</v>
          </cell>
        </row>
        <row r="19">
          <cell r="C19" t="str">
            <v>DLQ 60-179</v>
          </cell>
          <cell r="G19">
            <v>3616</v>
          </cell>
          <cell r="H19">
            <v>363139265.73000002</v>
          </cell>
          <cell r="J19">
            <v>1.2574460908240515E-2</v>
          </cell>
          <cell r="K19">
            <v>1.5893115376830327E-2</v>
          </cell>
        </row>
        <row r="20">
          <cell r="C20" t="str">
            <v>DLQ 180+</v>
          </cell>
          <cell r="G20">
            <v>1014</v>
          </cell>
          <cell r="H20">
            <v>125414613.51000001</v>
          </cell>
          <cell r="J20">
            <v>3.5261347790254099E-3</v>
          </cell>
          <cell r="K20">
            <v>5.4888829453574204E-3</v>
          </cell>
        </row>
        <row r="21">
          <cell r="C21" t="str">
            <v>Bankruptcy</v>
          </cell>
          <cell r="G21">
            <v>4871</v>
          </cell>
          <cell r="H21">
            <v>491022096.14999998</v>
          </cell>
          <cell r="J21">
            <v>1.6938661251117131E-2</v>
          </cell>
          <cell r="K21">
            <v>2.149002204704387E-2</v>
          </cell>
        </row>
        <row r="22">
          <cell r="C22" t="str">
            <v>Foreclosure</v>
          </cell>
          <cell r="G22">
            <v>1128</v>
          </cell>
          <cell r="H22">
            <v>196293515.46000001</v>
          </cell>
          <cell r="J22">
            <v>3.9225641328803377E-3</v>
          </cell>
          <cell r="K22">
            <v>8.5909616043806369E-3</v>
          </cell>
        </row>
        <row r="23">
          <cell r="C23" t="str">
            <v>Total Active Portfolio</v>
          </cell>
          <cell r="G23">
            <v>287567</v>
          </cell>
          <cell r="H23">
            <v>22848840967.919998</v>
          </cell>
          <cell r="J23">
            <v>1</v>
          </cell>
          <cell r="K23">
            <v>1.0000000000000002</v>
          </cell>
        </row>
      </sheetData>
      <sheetData sheetId="6">
        <row r="8">
          <cell r="C8" t="str">
            <v>Current (0 - 29)</v>
          </cell>
          <cell r="G8">
            <v>115393</v>
          </cell>
          <cell r="H8">
            <v>20464020590.150002</v>
          </cell>
          <cell r="J8">
            <v>0.93440167133625929</v>
          </cell>
          <cell r="K8">
            <v>0.92709046684541441</v>
          </cell>
        </row>
        <row r="9">
          <cell r="C9" t="str">
            <v>DLQ 30-59</v>
          </cell>
          <cell r="G9">
            <v>2694</v>
          </cell>
          <cell r="H9">
            <v>478499277.99000001</v>
          </cell>
          <cell r="J9">
            <v>2.1814825011741461E-2</v>
          </cell>
          <cell r="K9">
            <v>2.1677661877962915E-2</v>
          </cell>
        </row>
        <row r="10">
          <cell r="C10" t="str">
            <v>DLQ 60-179</v>
          </cell>
          <cell r="G10">
            <v>1553</v>
          </cell>
          <cell r="H10">
            <v>299598696.29000002</v>
          </cell>
          <cell r="J10">
            <v>1.2575509741363953E-2</v>
          </cell>
          <cell r="K10">
            <v>1.3572850652010495E-2</v>
          </cell>
        </row>
        <row r="11">
          <cell r="C11" t="str">
            <v>DLQ 180+</v>
          </cell>
          <cell r="G11">
            <v>322</v>
          </cell>
          <cell r="H11">
            <v>67869090.450000003</v>
          </cell>
          <cell r="J11">
            <v>2.6074141253826098E-3</v>
          </cell>
          <cell r="K11">
            <v>3.0747030610372814E-3</v>
          </cell>
        </row>
        <row r="12">
          <cell r="C12" t="str">
            <v>Bankruptcy</v>
          </cell>
          <cell r="G12">
            <v>1795</v>
          </cell>
          <cell r="H12">
            <v>345412054.69999999</v>
          </cell>
          <cell r="J12">
            <v>1.4535119115098709E-2</v>
          </cell>
          <cell r="K12">
            <v>1.564835324686846E-2</v>
          </cell>
        </row>
        <row r="13">
          <cell r="C13" t="str">
            <v>Foreclosure</v>
          </cell>
          <cell r="G13">
            <v>1737</v>
          </cell>
          <cell r="H13">
            <v>417980744.63</v>
          </cell>
          <cell r="J13">
            <v>1.4065460670154016E-2</v>
          </cell>
          <cell r="K13">
            <v>1.8935964316706164E-2</v>
          </cell>
        </row>
        <row r="14">
          <cell r="C14" t="str">
            <v>Total Active Portfolio</v>
          </cell>
          <cell r="G14">
            <v>123494</v>
          </cell>
          <cell r="H14">
            <v>22073380454.210007</v>
          </cell>
          <cell r="J14">
            <v>1</v>
          </cell>
          <cell r="K14">
            <v>0.99999999999999978</v>
          </cell>
        </row>
        <row r="17">
          <cell r="C17" t="str">
            <v>Current (0 - 29)</v>
          </cell>
          <cell r="G17">
            <v>26537</v>
          </cell>
          <cell r="H17">
            <v>1222970813.79</v>
          </cell>
          <cell r="J17">
            <v>0.94876653557382906</v>
          </cell>
          <cell r="K17">
            <v>0.9363480206659317</v>
          </cell>
        </row>
        <row r="18">
          <cell r="C18" t="str">
            <v>DLQ 30-59</v>
          </cell>
          <cell r="G18">
            <v>355</v>
          </cell>
          <cell r="H18">
            <v>17539216.84</v>
          </cell>
          <cell r="J18">
            <v>1.269217018233822E-2</v>
          </cell>
          <cell r="K18">
            <v>1.3428620525513692E-2</v>
          </cell>
        </row>
        <row r="19">
          <cell r="C19" t="str">
            <v>DLQ 60-179</v>
          </cell>
          <cell r="G19">
            <v>272</v>
          </cell>
          <cell r="H19">
            <v>16084147.939999999</v>
          </cell>
          <cell r="J19">
            <v>9.724705041115481E-3</v>
          </cell>
          <cell r="K19">
            <v>1.2314570321629182E-2</v>
          </cell>
        </row>
        <row r="20">
          <cell r="C20" t="str">
            <v>DLQ 180+</v>
          </cell>
          <cell r="G20">
            <v>73</v>
          </cell>
          <cell r="H20">
            <v>5021261.6100000003</v>
          </cell>
          <cell r="J20">
            <v>2.609939220593493E-3</v>
          </cell>
          <cell r="K20">
            <v>3.8444485483663097E-3</v>
          </cell>
        </row>
        <row r="21">
          <cell r="C21" t="str">
            <v>Bankruptcy</v>
          </cell>
          <cell r="G21">
            <v>659</v>
          </cell>
          <cell r="H21">
            <v>38167496.640000001</v>
          </cell>
          <cell r="J21">
            <v>2.3560958169467287E-2</v>
          </cell>
          <cell r="K21">
            <v>2.9222332642497788E-2</v>
          </cell>
        </row>
        <row r="22">
          <cell r="C22" t="str">
            <v>Foreclosure</v>
          </cell>
          <cell r="G22">
            <v>74</v>
          </cell>
          <cell r="H22">
            <v>6324180.1900000004</v>
          </cell>
          <cell r="J22">
            <v>2.6456918126564178E-3</v>
          </cell>
          <cell r="K22">
            <v>4.8420072960612924E-3</v>
          </cell>
        </row>
        <row r="23">
          <cell r="C23" t="str">
            <v>Total Active Portfolio</v>
          </cell>
          <cell r="G23">
            <v>27970</v>
          </cell>
          <cell r="H23">
            <v>1306107117.01</v>
          </cell>
          <cell r="J23">
            <v>0.99999999999999989</v>
          </cell>
          <cell r="K23">
            <v>1</v>
          </cell>
        </row>
      </sheetData>
      <sheetData sheetId="7">
        <row r="8">
          <cell r="C8" t="str">
            <v>Current (0 - 29)</v>
          </cell>
          <cell r="G8">
            <v>64733</v>
          </cell>
          <cell r="H8">
            <v>13093323994.700001</v>
          </cell>
          <cell r="J8">
            <v>0.86989182288517097</v>
          </cell>
          <cell r="K8">
            <v>0.84131631815721364</v>
          </cell>
        </row>
        <row r="9">
          <cell r="C9" t="str">
            <v>DLQ 30-59</v>
          </cell>
          <cell r="G9">
            <v>2399</v>
          </cell>
          <cell r="H9">
            <v>498216537.16000003</v>
          </cell>
          <cell r="J9">
            <v>3.2238124034132905E-2</v>
          </cell>
          <cell r="K9">
            <v>3.2013085665500769E-2</v>
          </cell>
        </row>
        <row r="10">
          <cell r="C10" t="str">
            <v>DLQ 60-179</v>
          </cell>
          <cell r="G10">
            <v>2131</v>
          </cell>
          <cell r="H10">
            <v>507628279.66000003</v>
          </cell>
          <cell r="J10">
            <v>2.8636699590136396E-2</v>
          </cell>
          <cell r="K10">
            <v>3.261784061930386E-2</v>
          </cell>
        </row>
        <row r="11">
          <cell r="C11" t="str">
            <v>DLQ 180+</v>
          </cell>
          <cell r="G11">
            <v>663</v>
          </cell>
          <cell r="H11">
            <v>175053156.80000001</v>
          </cell>
          <cell r="J11">
            <v>8.9094940536182214E-3</v>
          </cell>
          <cell r="K11">
            <v>1.1248104562324156E-2</v>
          </cell>
        </row>
        <row r="12">
          <cell r="C12" t="str">
            <v>Bankruptcy</v>
          </cell>
          <cell r="G12">
            <v>349</v>
          </cell>
          <cell r="H12">
            <v>82193543.439999998</v>
          </cell>
          <cell r="J12">
            <v>4.6899146677417186E-3</v>
          </cell>
          <cell r="K12">
            <v>5.2813761708812128E-3</v>
          </cell>
        </row>
        <row r="13">
          <cell r="C13" t="str">
            <v>Foreclosure</v>
          </cell>
          <cell r="G13">
            <v>4140</v>
          </cell>
          <cell r="H13">
            <v>1206487182.6500001</v>
          </cell>
          <cell r="J13">
            <v>5.5633944769199757E-2</v>
          </cell>
          <cell r="K13">
            <v>7.7523274824776431E-2</v>
          </cell>
        </row>
        <row r="14">
          <cell r="C14" t="str">
            <v>Total Active Portfolio</v>
          </cell>
          <cell r="G14">
            <v>74415</v>
          </cell>
          <cell r="H14">
            <v>15562902694.41</v>
          </cell>
          <cell r="J14">
            <v>1</v>
          </cell>
          <cell r="K14">
            <v>1</v>
          </cell>
        </row>
        <row r="17">
          <cell r="C17" t="str">
            <v>Current (0 - 29)</v>
          </cell>
          <cell r="G17">
            <v>15678</v>
          </cell>
          <cell r="H17">
            <v>1140065107.3800001</v>
          </cell>
          <cell r="J17">
            <v>0.95463678986786826</v>
          </cell>
          <cell r="K17">
            <v>0.94771764250710477</v>
          </cell>
        </row>
        <row r="18">
          <cell r="C18" t="str">
            <v>DLQ 30-59</v>
          </cell>
          <cell r="G18">
            <v>251</v>
          </cell>
          <cell r="H18">
            <v>17687191.190000001</v>
          </cell>
          <cell r="J18">
            <v>1.5283443950557146E-2</v>
          </cell>
          <cell r="K18">
            <v>1.4703075314427692E-2</v>
          </cell>
        </row>
        <row r="19">
          <cell r="C19" t="str">
            <v>DLQ 60-179</v>
          </cell>
          <cell r="G19">
            <v>291</v>
          </cell>
          <cell r="H19">
            <v>23912502.829999998</v>
          </cell>
          <cell r="J19">
            <v>1.7719052548255496E-2</v>
          </cell>
          <cell r="K19">
            <v>1.987807596407597E-2</v>
          </cell>
        </row>
        <row r="20">
          <cell r="C20" t="str">
            <v>DLQ 180+</v>
          </cell>
          <cell r="G20">
            <v>28</v>
          </cell>
          <cell r="H20">
            <v>1940024.75</v>
          </cell>
          <cell r="J20">
            <v>1.704926018388845E-3</v>
          </cell>
          <cell r="K20">
            <v>1.6127111255082075E-3</v>
          </cell>
        </row>
        <row r="21">
          <cell r="C21" t="str">
            <v>Bankruptcy</v>
          </cell>
          <cell r="G21">
            <v>84</v>
          </cell>
          <cell r="H21">
            <v>7380106.54</v>
          </cell>
          <cell r="J21">
            <v>5.1147780551665349E-3</v>
          </cell>
          <cell r="K21">
            <v>6.134962929980085E-3</v>
          </cell>
        </row>
        <row r="22">
          <cell r="C22" t="str">
            <v>Foreclosure</v>
          </cell>
          <cell r="G22">
            <v>91</v>
          </cell>
          <cell r="H22">
            <v>11973687.310000001</v>
          </cell>
          <cell r="J22">
            <v>5.5410095597637462E-3</v>
          </cell>
          <cell r="K22">
            <v>9.9535321589033551E-3</v>
          </cell>
        </row>
        <row r="23">
          <cell r="C23" t="str">
            <v>Total Active Portfolio</v>
          </cell>
          <cell r="G23">
            <v>16423</v>
          </cell>
          <cell r="H23">
            <v>1202958620</v>
          </cell>
          <cell r="J23">
            <v>1</v>
          </cell>
          <cell r="K23">
            <v>1</v>
          </cell>
        </row>
      </sheetData>
      <sheetData sheetId="8">
        <row r="8">
          <cell r="C8" t="str">
            <v>Current (0 - 29)</v>
          </cell>
          <cell r="G8">
            <v>18963</v>
          </cell>
          <cell r="H8">
            <v>2878871173.77</v>
          </cell>
          <cell r="J8">
            <v>0.86054637865311312</v>
          </cell>
          <cell r="K8">
            <v>0.84807833336162575</v>
          </cell>
        </row>
        <row r="9">
          <cell r="C9" t="str">
            <v>DLQ 30-59</v>
          </cell>
          <cell r="G9">
            <v>911</v>
          </cell>
          <cell r="H9">
            <v>137594325.72</v>
          </cell>
          <cell r="J9">
            <v>4.1341441277908876E-2</v>
          </cell>
          <cell r="K9">
            <v>4.0533514489925204E-2</v>
          </cell>
        </row>
        <row r="10">
          <cell r="C10" t="str">
            <v>DLQ 60-179</v>
          </cell>
          <cell r="G10">
            <v>560</v>
          </cell>
          <cell r="H10">
            <v>95737186.980000004</v>
          </cell>
          <cell r="J10">
            <v>2.5412960609911054E-2</v>
          </cell>
          <cell r="K10">
            <v>2.8202941039700519E-2</v>
          </cell>
        </row>
        <row r="11">
          <cell r="C11" t="str">
            <v>DLQ 180+</v>
          </cell>
          <cell r="G11">
            <v>157</v>
          </cell>
          <cell r="H11">
            <v>30291272.289999999</v>
          </cell>
          <cell r="J11">
            <v>7.1247050281357778E-3</v>
          </cell>
          <cell r="K11">
            <v>8.9234183013007524E-3</v>
          </cell>
        </row>
        <row r="12">
          <cell r="C12" t="str">
            <v>Bankruptcy</v>
          </cell>
          <cell r="G12">
            <v>286</v>
          </cell>
          <cell r="H12">
            <v>51590762.039999999</v>
          </cell>
          <cell r="J12">
            <v>1.2978762025776002E-2</v>
          </cell>
          <cell r="K12">
            <v>1.5197973388452484E-2</v>
          </cell>
        </row>
        <row r="13">
          <cell r="C13" t="str">
            <v>Foreclosure</v>
          </cell>
          <cell r="G13">
            <v>1159</v>
          </cell>
          <cell r="H13">
            <v>200496959.36000001</v>
          </cell>
          <cell r="J13">
            <v>5.2595752405155204E-2</v>
          </cell>
          <cell r="K13">
            <v>5.9063819418995335E-2</v>
          </cell>
        </row>
        <row r="14">
          <cell r="C14" t="str">
            <v>Total Active Portfolio</v>
          </cell>
          <cell r="G14">
            <v>22036</v>
          </cell>
          <cell r="H14">
            <v>3394581680.1599998</v>
          </cell>
          <cell r="J14">
            <v>1</v>
          </cell>
          <cell r="K14">
            <v>1.0000000000000002</v>
          </cell>
        </row>
        <row r="17">
          <cell r="C17" t="str">
            <v>Current (0 - 29)</v>
          </cell>
          <cell r="G17">
            <v>3200</v>
          </cell>
          <cell r="H17">
            <v>145905544.40000001</v>
          </cell>
          <cell r="J17">
            <v>0.94983674680914221</v>
          </cell>
          <cell r="K17">
            <v>0.94376661680918539</v>
          </cell>
        </row>
        <row r="18">
          <cell r="C18" t="str">
            <v>DLQ 30-59</v>
          </cell>
          <cell r="G18">
            <v>55</v>
          </cell>
          <cell r="H18">
            <v>2546671.73</v>
          </cell>
          <cell r="J18">
            <v>1.6325319085782133E-2</v>
          </cell>
          <cell r="K18">
            <v>1.6472737705954477E-2</v>
          </cell>
        </row>
        <row r="19">
          <cell r="C19" t="str">
            <v>DLQ 60-179</v>
          </cell>
          <cell r="G19">
            <v>53</v>
          </cell>
          <cell r="H19">
            <v>2969455.9</v>
          </cell>
          <cell r="J19">
            <v>1.5731671119026416E-2</v>
          </cell>
          <cell r="K19">
            <v>1.9207449312714907E-2</v>
          </cell>
        </row>
        <row r="20">
          <cell r="C20" t="str">
            <v>DLQ 180+</v>
          </cell>
          <cell r="G20">
            <v>10</v>
          </cell>
          <cell r="H20">
            <v>641549.81000000006</v>
          </cell>
          <cell r="J20">
            <v>2.9682398337785693E-3</v>
          </cell>
          <cell r="K20">
            <v>4.1497620682485574E-3</v>
          </cell>
        </row>
        <row r="21">
          <cell r="C21" t="str">
            <v>Bankruptcy</v>
          </cell>
          <cell r="G21">
            <v>44</v>
          </cell>
          <cell r="H21">
            <v>2208229.37</v>
          </cell>
          <cell r="J21">
            <v>1.3060255268625705E-2</v>
          </cell>
          <cell r="K21">
            <v>1.4283577572282984E-2</v>
          </cell>
        </row>
        <row r="22">
          <cell r="C22" t="str">
            <v>Foreclosure</v>
          </cell>
          <cell r="G22">
            <v>7</v>
          </cell>
          <cell r="H22">
            <v>327728.08</v>
          </cell>
          <cell r="J22">
            <v>2.0777678836449986E-3</v>
          </cell>
          <cell r="K22">
            <v>2.1198565316135447E-3</v>
          </cell>
        </row>
        <row r="23">
          <cell r="C23" t="str">
            <v>Total Active Portfolio</v>
          </cell>
          <cell r="G23">
            <v>3369</v>
          </cell>
          <cell r="H23">
            <v>154599179.29000002</v>
          </cell>
          <cell r="J23">
            <v>1</v>
          </cell>
          <cell r="K23">
            <v>0.99999999999999978</v>
          </cell>
        </row>
      </sheetData>
      <sheetData sheetId="9">
        <row r="8">
          <cell r="C8" t="str">
            <v>Current (0 - 29)</v>
          </cell>
          <cell r="G8">
            <v>7738</v>
          </cell>
          <cell r="H8">
            <v>1968703587.3099999</v>
          </cell>
          <cell r="J8">
            <v>0.85587877447185046</v>
          </cell>
          <cell r="K8">
            <v>0.84149802248201544</v>
          </cell>
        </row>
        <row r="9">
          <cell r="C9" t="str">
            <v>DLQ 30-59</v>
          </cell>
          <cell r="G9">
            <v>307</v>
          </cell>
          <cell r="H9">
            <v>78985183.709999993</v>
          </cell>
          <cell r="J9">
            <v>3.3956420749917046E-2</v>
          </cell>
          <cell r="K9">
            <v>3.3761240811351109E-2</v>
          </cell>
        </row>
        <row r="10">
          <cell r="C10" t="str">
            <v>DLQ 60-179</v>
          </cell>
          <cell r="G10">
            <v>249</v>
          </cell>
          <cell r="H10">
            <v>59483416.100000001</v>
          </cell>
          <cell r="J10">
            <v>2.7541201194558124E-2</v>
          </cell>
          <cell r="K10">
            <v>2.5425451216360785E-2</v>
          </cell>
        </row>
        <row r="11">
          <cell r="C11" t="str">
            <v>DLQ 180+</v>
          </cell>
          <cell r="G11">
            <v>380</v>
          </cell>
          <cell r="H11">
            <v>109303957.41</v>
          </cell>
          <cell r="J11">
            <v>4.203074881097224E-2</v>
          </cell>
          <cell r="K11">
            <v>4.6720626001221406E-2</v>
          </cell>
        </row>
        <row r="12">
          <cell r="C12" t="str">
            <v>Bankruptcy</v>
          </cell>
          <cell r="G12">
            <v>72</v>
          </cell>
          <cell r="H12">
            <v>21021304.140000001</v>
          </cell>
          <cell r="J12">
            <v>7.9637208273421085E-3</v>
          </cell>
          <cell r="K12">
            <v>8.985296708872997E-3</v>
          </cell>
        </row>
        <row r="13">
          <cell r="C13" t="str">
            <v>Foreclosure</v>
          </cell>
          <cell r="G13">
            <v>295</v>
          </cell>
          <cell r="H13">
            <v>102025086.98999999</v>
          </cell>
          <cell r="J13">
            <v>3.2629133945360024E-2</v>
          </cell>
          <cell r="K13">
            <v>4.3609362780178497E-2</v>
          </cell>
        </row>
        <row r="14">
          <cell r="C14" t="str">
            <v>Total Active Portfolio</v>
          </cell>
          <cell r="G14">
            <v>9041</v>
          </cell>
          <cell r="H14">
            <v>2339522535.6599994</v>
          </cell>
          <cell r="J14">
            <v>1</v>
          </cell>
          <cell r="K14">
            <v>1.0000000000000002</v>
          </cell>
        </row>
        <row r="17">
          <cell r="C17" t="str">
            <v>Current (0 - 29)</v>
          </cell>
          <cell r="G17">
            <v>1328</v>
          </cell>
          <cell r="H17">
            <v>96406669.920000002</v>
          </cell>
          <cell r="J17">
            <v>0.95539568345323744</v>
          </cell>
          <cell r="K17">
            <v>0.95144192636776437</v>
          </cell>
        </row>
        <row r="18">
          <cell r="C18" t="str">
            <v>DLQ 30-59</v>
          </cell>
          <cell r="G18">
            <v>24</v>
          </cell>
          <cell r="H18">
            <v>1305075.46</v>
          </cell>
          <cell r="J18">
            <v>1.7266187050359712E-2</v>
          </cell>
          <cell r="K18">
            <v>1.2879850644650253E-2</v>
          </cell>
        </row>
        <row r="19">
          <cell r="C19" t="str">
            <v>DLQ 60-179</v>
          </cell>
          <cell r="G19">
            <v>21</v>
          </cell>
          <cell r="H19">
            <v>1894854.49</v>
          </cell>
          <cell r="J19">
            <v>1.5107913669064749E-2</v>
          </cell>
          <cell r="K19">
            <v>1.8700407426667058E-2</v>
          </cell>
        </row>
        <row r="20">
          <cell r="C20" t="str">
            <v>DLQ 180+</v>
          </cell>
          <cell r="G20">
            <v>9</v>
          </cell>
          <cell r="H20">
            <v>931760.74</v>
          </cell>
          <cell r="J20">
            <v>6.4748201438848919E-3</v>
          </cell>
          <cell r="K20">
            <v>9.1955902440681841E-3</v>
          </cell>
        </row>
        <row r="21">
          <cell r="C21" t="str">
            <v>Bankruptcy</v>
          </cell>
          <cell r="G21">
            <v>4</v>
          </cell>
          <cell r="H21">
            <v>190928.24</v>
          </cell>
          <cell r="J21">
            <v>2.8776978417266188E-3</v>
          </cell>
          <cell r="K21">
            <v>1.8842797144051258E-3</v>
          </cell>
        </row>
        <row r="22">
          <cell r="C22" t="str">
            <v>Foreclosure</v>
          </cell>
          <cell r="G22">
            <v>4</v>
          </cell>
          <cell r="H22">
            <v>597620.6</v>
          </cell>
          <cell r="J22">
            <v>2.8776978417266188E-3</v>
          </cell>
          <cell r="K22">
            <v>5.897945602445295E-3</v>
          </cell>
        </row>
        <row r="23">
          <cell r="C23" t="str">
            <v>Total Active Portfolio</v>
          </cell>
          <cell r="G23">
            <v>1390</v>
          </cell>
          <cell r="H23">
            <v>101326909.44999997</v>
          </cell>
          <cell r="J23">
            <v>1</v>
          </cell>
          <cell r="K23">
            <v>1.0000000000000002</v>
          </cell>
        </row>
      </sheetData>
      <sheetData sheetId="10">
        <row r="8">
          <cell r="C8" t="str">
            <v>Current (0 - 29)</v>
          </cell>
          <cell r="G8">
            <v>389185</v>
          </cell>
          <cell r="H8">
            <v>52663360725.519997</v>
          </cell>
          <cell r="J8">
            <v>0.80181837660544975</v>
          </cell>
          <cell r="K8">
            <v>0.73452525500320787</v>
          </cell>
        </row>
        <row r="9">
          <cell r="C9" t="str">
            <v>DLQ 30-59</v>
          </cell>
          <cell r="G9">
            <v>15249</v>
          </cell>
          <cell r="H9">
            <v>2239529314.4099998</v>
          </cell>
          <cell r="J9">
            <v>3.1416751480289586E-2</v>
          </cell>
          <cell r="K9">
            <v>3.1235964019231736E-2</v>
          </cell>
        </row>
        <row r="10">
          <cell r="C10" t="str">
            <v>DLQ 60-179</v>
          </cell>
          <cell r="G10">
            <v>9883</v>
          </cell>
          <cell r="H10">
            <v>1620531460.01</v>
          </cell>
          <cell r="J10">
            <v>2.0361450251144469E-2</v>
          </cell>
          <cell r="K10">
            <v>2.2602455815694866E-2</v>
          </cell>
        </row>
        <row r="11">
          <cell r="C11" t="str">
            <v>DLQ 180+</v>
          </cell>
          <cell r="G11">
            <v>2448</v>
          </cell>
          <cell r="H11">
            <v>501243775.30000001</v>
          </cell>
          <cell r="J11">
            <v>5.0434918764344491E-3</v>
          </cell>
          <cell r="K11">
            <v>6.991126407407372E-3</v>
          </cell>
        </row>
        <row r="12">
          <cell r="C12" t="str">
            <v>Bankruptcy</v>
          </cell>
          <cell r="G12">
            <v>6526</v>
          </cell>
          <cell r="H12">
            <v>1214542489.4100001</v>
          </cell>
          <cell r="J12">
            <v>1.3445191170592816E-2</v>
          </cell>
          <cell r="K12">
            <v>1.6939901279672889E-2</v>
          </cell>
        </row>
        <row r="13">
          <cell r="C13" t="str">
            <v>Foreclosure</v>
          </cell>
          <cell r="G13">
            <v>62087</v>
          </cell>
          <cell r="H13">
            <v>13457933166.59</v>
          </cell>
          <cell r="J13">
            <v>0.1279147386160889</v>
          </cell>
          <cell r="K13">
            <v>0.18770529747478515</v>
          </cell>
        </row>
        <row r="14">
          <cell r="C14" t="str">
            <v>Total Active Portfolio</v>
          </cell>
          <cell r="G14">
            <v>485378</v>
          </cell>
          <cell r="H14">
            <v>71697140931.240005</v>
          </cell>
          <cell r="J14">
            <v>1</v>
          </cell>
          <cell r="K14">
            <v>1</v>
          </cell>
        </row>
        <row r="17">
          <cell r="C17" t="str">
            <v>Current (0 - 29)</v>
          </cell>
          <cell r="G17">
            <v>75883</v>
          </cell>
          <cell r="H17">
            <v>3705014552.77</v>
          </cell>
          <cell r="J17">
            <v>0.93316362920878526</v>
          </cell>
          <cell r="K17">
            <v>0.90763263818793782</v>
          </cell>
        </row>
        <row r="18">
          <cell r="C18" t="str">
            <v>DLQ 30-59</v>
          </cell>
          <cell r="G18">
            <v>1111</v>
          </cell>
          <cell r="H18">
            <v>66023288.229999997</v>
          </cell>
          <cell r="J18">
            <v>1.3662411766152635E-2</v>
          </cell>
          <cell r="K18">
            <v>1.617399619476138E-2</v>
          </cell>
        </row>
        <row r="19">
          <cell r="C19" t="str">
            <v>DLQ 60-179</v>
          </cell>
          <cell r="G19">
            <v>1513</v>
          </cell>
          <cell r="H19">
            <v>93603458.060000002</v>
          </cell>
          <cell r="J19">
            <v>1.8605966698639908E-2</v>
          </cell>
          <cell r="K19">
            <v>2.2930423719657058E-2</v>
          </cell>
        </row>
        <row r="20">
          <cell r="C20" t="str">
            <v>DLQ 180+</v>
          </cell>
          <cell r="G20">
            <v>374</v>
          </cell>
          <cell r="H20">
            <v>26731565.82</v>
          </cell>
          <cell r="J20">
            <v>4.5992277232593031E-3</v>
          </cell>
          <cell r="K20">
            <v>6.5485415138144725E-3</v>
          </cell>
        </row>
        <row r="21">
          <cell r="C21" t="str">
            <v>Bankruptcy</v>
          </cell>
          <cell r="G21">
            <v>1957</v>
          </cell>
          <cell r="H21">
            <v>125308511.55</v>
          </cell>
          <cell r="J21">
            <v>2.4066012444969132E-2</v>
          </cell>
          <cell r="K21">
            <v>3.0697340943100625E-2</v>
          </cell>
        </row>
        <row r="22">
          <cell r="C22" t="str">
            <v>Foreclosure</v>
          </cell>
          <cell r="G22">
            <v>480</v>
          </cell>
          <cell r="H22">
            <v>65382662.350000001</v>
          </cell>
          <cell r="J22">
            <v>5.9027521581937583E-3</v>
          </cell>
          <cell r="K22">
            <v>1.601705944072862E-2</v>
          </cell>
        </row>
        <row r="23">
          <cell r="C23" t="str">
            <v>Total Active Portfolio</v>
          </cell>
          <cell r="G23">
            <v>81318</v>
          </cell>
          <cell r="H23">
            <v>4082064038.7800002</v>
          </cell>
          <cell r="J23">
            <v>1</v>
          </cell>
          <cell r="K23">
            <v>0.99999999999999989</v>
          </cell>
        </row>
      </sheetData>
      <sheetData sheetId="11">
        <row r="8">
          <cell r="C8" t="str">
            <v>Current (0 - 29)</v>
          </cell>
          <cell r="G8">
            <v>181521</v>
          </cell>
          <cell r="H8">
            <v>22531735200</v>
          </cell>
          <cell r="J8">
            <v>0.85267163022289028</v>
          </cell>
          <cell r="K8">
            <v>0.84082327537525436</v>
          </cell>
        </row>
        <row r="9">
          <cell r="C9" t="str">
            <v>DLQ 30-59</v>
          </cell>
          <cell r="G9">
            <v>10315</v>
          </cell>
          <cell r="H9">
            <v>1273406703.22</v>
          </cell>
          <cell r="J9">
            <v>4.8453390328111419E-2</v>
          </cell>
          <cell r="K9">
            <v>4.7520086028982125E-2</v>
          </cell>
        </row>
        <row r="10">
          <cell r="C10" t="str">
            <v>DLQ 60-179</v>
          </cell>
          <cell r="G10">
            <v>6941</v>
          </cell>
          <cell r="H10">
            <v>928177992.95000005</v>
          </cell>
          <cell r="J10">
            <v>3.260445780585762E-2</v>
          </cell>
          <cell r="K10">
            <v>3.4637086457657673E-2</v>
          </cell>
        </row>
        <row r="11">
          <cell r="C11" t="str">
            <v>DLQ 180+</v>
          </cell>
          <cell r="G11">
            <v>1370</v>
          </cell>
          <cell r="H11">
            <v>207568113.93000001</v>
          </cell>
          <cell r="J11">
            <v>6.4353993940390354E-3</v>
          </cell>
          <cell r="K11">
            <v>7.7458793061835098E-3</v>
          </cell>
        </row>
        <row r="12">
          <cell r="C12" t="str">
            <v>Bankruptcy</v>
          </cell>
          <cell r="G12">
            <v>5742</v>
          </cell>
          <cell r="H12">
            <v>741668431.70000005</v>
          </cell>
          <cell r="J12">
            <v>2.6972308993118352E-2</v>
          </cell>
          <cell r="K12">
            <v>2.7677055248919405E-2</v>
          </cell>
        </row>
        <row r="13">
          <cell r="C13" t="str">
            <v>Foreclosure</v>
          </cell>
          <cell r="G13">
            <v>6996</v>
          </cell>
          <cell r="H13">
            <v>1114674153.3499999</v>
          </cell>
          <cell r="J13">
            <v>3.2862813255983274E-2</v>
          </cell>
          <cell r="K13">
            <v>4.1596617583002905E-2</v>
          </cell>
        </row>
        <row r="14">
          <cell r="C14" t="str">
            <v>Total Active Portfolio</v>
          </cell>
          <cell r="G14">
            <v>212885</v>
          </cell>
          <cell r="H14">
            <v>26797230595.150002</v>
          </cell>
          <cell r="J14">
            <v>1</v>
          </cell>
          <cell r="K14">
            <v>1</v>
          </cell>
        </row>
        <row r="17">
          <cell r="C17" t="str">
            <v>Current (0 - 29)</v>
          </cell>
          <cell r="G17">
            <v>26088</v>
          </cell>
          <cell r="H17">
            <v>930727784.09000003</v>
          </cell>
          <cell r="J17">
            <v>0.918818018525693</v>
          </cell>
          <cell r="K17">
            <v>0.91218268609909292</v>
          </cell>
        </row>
        <row r="18">
          <cell r="C18" t="str">
            <v>DLQ 30-59</v>
          </cell>
          <cell r="G18">
            <v>724</v>
          </cell>
          <cell r="H18">
            <v>27453932.489999998</v>
          </cell>
          <cell r="J18">
            <v>2.5499242771105553E-2</v>
          </cell>
          <cell r="K18">
            <v>2.6906902652741409E-2</v>
          </cell>
        </row>
        <row r="19">
          <cell r="C19" t="str">
            <v>DLQ 60-179</v>
          </cell>
          <cell r="G19">
            <v>571</v>
          </cell>
          <cell r="H19">
            <v>22194390</v>
          </cell>
          <cell r="J19">
            <v>2.0110590638537668E-2</v>
          </cell>
          <cell r="K19">
            <v>2.1752158507146437E-2</v>
          </cell>
        </row>
        <row r="20">
          <cell r="C20" t="str">
            <v>DLQ 180+</v>
          </cell>
          <cell r="G20">
            <v>124</v>
          </cell>
          <cell r="H20">
            <v>5480265.8499999996</v>
          </cell>
          <cell r="J20">
            <v>4.3672736237805095E-3</v>
          </cell>
          <cell r="K20">
            <v>5.3710695103808478E-3</v>
          </cell>
        </row>
        <row r="21">
          <cell r="C21" t="str">
            <v>Bankruptcy</v>
          </cell>
          <cell r="G21">
            <v>839</v>
          </cell>
          <cell r="H21">
            <v>31256757.149999999</v>
          </cell>
          <cell r="J21">
            <v>2.9549536857676188E-2</v>
          </cell>
          <cell r="K21">
            <v>3.0633954614034568E-2</v>
          </cell>
        </row>
        <row r="22">
          <cell r="C22" t="str">
            <v>Foreclosure</v>
          </cell>
          <cell r="G22">
            <v>47</v>
          </cell>
          <cell r="H22">
            <v>3217335.22</v>
          </cell>
          <cell r="J22">
            <v>1.6553375832071284E-3</v>
          </cell>
          <cell r="K22">
            <v>3.1532286166037842E-3</v>
          </cell>
        </row>
        <row r="23">
          <cell r="C23" t="str">
            <v>Total Active Portfolio</v>
          </cell>
          <cell r="G23">
            <v>28393</v>
          </cell>
          <cell r="H23">
            <v>1020330464.8000001</v>
          </cell>
          <cell r="J23">
            <v>1.0000000000000002</v>
          </cell>
          <cell r="K23">
            <v>1</v>
          </cell>
        </row>
      </sheetData>
      <sheetData sheetId="12">
        <row r="8">
          <cell r="C8" t="str">
            <v>Current (0 - 29)</v>
          </cell>
          <cell r="G8">
            <v>10429</v>
          </cell>
          <cell r="H8">
            <v>2683038137.7600002</v>
          </cell>
          <cell r="J8">
            <v>0.85708415516107828</v>
          </cell>
          <cell r="K8">
            <v>0.80074105529165873</v>
          </cell>
        </row>
        <row r="9">
          <cell r="C9" t="str">
            <v>DLQ 30-59</v>
          </cell>
          <cell r="G9">
            <v>311</v>
          </cell>
          <cell r="H9">
            <v>93111286.829999998</v>
          </cell>
          <cell r="J9">
            <v>2.5558842866535175E-2</v>
          </cell>
          <cell r="K9">
            <v>2.7788658322264889E-2</v>
          </cell>
        </row>
        <row r="10">
          <cell r="C10" t="str">
            <v>DLQ 60-179</v>
          </cell>
          <cell r="G10">
            <v>232</v>
          </cell>
          <cell r="H10">
            <v>73989662.060000002</v>
          </cell>
          <cell r="J10">
            <v>1.9066403681788299E-2</v>
          </cell>
          <cell r="K10">
            <v>2.208189262939849E-2</v>
          </cell>
        </row>
        <row r="11">
          <cell r="C11" t="str">
            <v>DLQ 180+</v>
          </cell>
          <cell r="G11">
            <v>92</v>
          </cell>
          <cell r="H11">
            <v>34920852.479999997</v>
          </cell>
          <cell r="J11">
            <v>7.5608152531229456E-3</v>
          </cell>
          <cell r="K11">
            <v>1.042197644266986E-2</v>
          </cell>
        </row>
        <row r="12">
          <cell r="C12" t="str">
            <v>Bankruptcy</v>
          </cell>
          <cell r="G12">
            <v>111</v>
          </cell>
          <cell r="H12">
            <v>44784220.479999997</v>
          </cell>
          <cell r="J12">
            <v>9.1222879684418143E-3</v>
          </cell>
          <cell r="K12">
            <v>1.3365655695639338E-2</v>
          </cell>
        </row>
        <row r="13">
          <cell r="C13" t="str">
            <v>Foreclosure</v>
          </cell>
          <cell r="G13">
            <v>993</v>
          </cell>
          <cell r="H13">
            <v>420849700.81999999</v>
          </cell>
          <cell r="J13">
            <v>8.1607495069033531E-2</v>
          </cell>
          <cell r="K13">
            <v>0.12560076161836869</v>
          </cell>
        </row>
        <row r="14">
          <cell r="C14" t="str">
            <v>Total Active Portfolio</v>
          </cell>
          <cell r="G14">
            <v>12168</v>
          </cell>
          <cell r="H14">
            <v>3350693860.4300003</v>
          </cell>
          <cell r="J14">
            <v>1</v>
          </cell>
          <cell r="K14">
            <v>1</v>
          </cell>
        </row>
        <row r="17">
          <cell r="C17" t="str">
            <v>Current (0 - 29)</v>
          </cell>
          <cell r="G17">
            <v>682</v>
          </cell>
          <cell r="H17">
            <v>44487986.049999997</v>
          </cell>
          <cell r="J17">
            <v>0.938101788170564</v>
          </cell>
          <cell r="K17">
            <v>0.88625710370985289</v>
          </cell>
        </row>
        <row r="18">
          <cell r="C18" t="str">
            <v>DLQ 30-59</v>
          </cell>
          <cell r="G18">
            <v>12</v>
          </cell>
          <cell r="H18">
            <v>992488.56</v>
          </cell>
          <cell r="J18">
            <v>1.6506189821182942E-2</v>
          </cell>
          <cell r="K18">
            <v>1.9771630832247186E-2</v>
          </cell>
        </row>
        <row r="19">
          <cell r="C19" t="str">
            <v>DLQ 60-179</v>
          </cell>
          <cell r="G19">
            <v>11</v>
          </cell>
          <cell r="H19">
            <v>1251999.3999999999</v>
          </cell>
          <cell r="J19">
            <v>1.5130674002751032E-2</v>
          </cell>
          <cell r="K19">
            <v>2.4941415887952373E-2</v>
          </cell>
        </row>
        <row r="20">
          <cell r="C20" t="str">
            <v>DLQ 180+</v>
          </cell>
          <cell r="G20">
            <v>6</v>
          </cell>
          <cell r="H20">
            <v>559856.88</v>
          </cell>
          <cell r="J20">
            <v>8.253094910591471E-3</v>
          </cell>
          <cell r="K20">
            <v>1.1153059084382506E-2</v>
          </cell>
        </row>
        <row r="21">
          <cell r="C21" t="str">
            <v>Bankruptcy</v>
          </cell>
          <cell r="G21">
            <v>10</v>
          </cell>
          <cell r="H21">
            <v>2250814.36</v>
          </cell>
          <cell r="J21">
            <v>1.3755158184319119E-2</v>
          </cell>
          <cell r="K21">
            <v>4.4839076631614481E-2</v>
          </cell>
        </row>
        <row r="22">
          <cell r="C22" t="str">
            <v>Foreclosure</v>
          </cell>
          <cell r="G22">
            <v>6</v>
          </cell>
          <cell r="H22">
            <v>654462.04</v>
          </cell>
          <cell r="J22">
            <v>8.253094910591471E-3</v>
          </cell>
          <cell r="K22">
            <v>1.3037713853950509E-2</v>
          </cell>
        </row>
        <row r="23">
          <cell r="C23" t="str">
            <v>Total Active Portfolio</v>
          </cell>
          <cell r="G23">
            <v>727</v>
          </cell>
          <cell r="H23">
            <v>50197607.289999999</v>
          </cell>
          <cell r="J23">
            <v>1</v>
          </cell>
          <cell r="K23">
            <v>0.99999999999999989</v>
          </cell>
        </row>
      </sheetData>
      <sheetData sheetId="13">
        <row r="8">
          <cell r="C8" t="str">
            <v>Current (0 - 29)</v>
          </cell>
          <cell r="G8">
            <v>21077</v>
          </cell>
          <cell r="H8">
            <v>2662572918.7199998</v>
          </cell>
          <cell r="J8">
            <v>0.90277123399151926</v>
          </cell>
          <cell r="K8">
            <v>0.8855403678031134</v>
          </cell>
        </row>
        <row r="9">
          <cell r="C9" t="str">
            <v>DLQ 30-59</v>
          </cell>
          <cell r="G9">
            <v>629</v>
          </cell>
          <cell r="H9">
            <v>79279110.409999996</v>
          </cell>
          <cell r="J9">
            <v>2.694136291600634E-2</v>
          </cell>
          <cell r="K9">
            <v>2.6367297623279811E-2</v>
          </cell>
        </row>
        <row r="10">
          <cell r="C10" t="str">
            <v>DLQ 60-179</v>
          </cell>
          <cell r="G10">
            <v>376</v>
          </cell>
          <cell r="H10">
            <v>61200569.57</v>
          </cell>
          <cell r="J10">
            <v>1.6104852871889321E-2</v>
          </cell>
          <cell r="K10">
            <v>2.0354588039914304E-2</v>
          </cell>
        </row>
        <row r="11">
          <cell r="C11" t="str">
            <v>DLQ 180+</v>
          </cell>
          <cell r="G11">
            <v>87</v>
          </cell>
          <cell r="H11">
            <v>16871783.039999999</v>
          </cell>
          <cell r="J11">
            <v>3.7263888293999231E-3</v>
          </cell>
          <cell r="K11">
            <v>5.6113561636908964E-3</v>
          </cell>
        </row>
        <row r="12">
          <cell r="C12" t="str">
            <v>Bankruptcy</v>
          </cell>
          <cell r="G12">
            <v>196</v>
          </cell>
          <cell r="H12">
            <v>28054115</v>
          </cell>
          <cell r="J12">
            <v>8.3950828800274119E-3</v>
          </cell>
          <cell r="K12">
            <v>9.330467962332405E-3</v>
          </cell>
        </row>
        <row r="13">
          <cell r="C13" t="str">
            <v>Foreclosure</v>
          </cell>
          <cell r="G13">
            <v>982</v>
          </cell>
          <cell r="H13">
            <v>158742614.49000001</v>
          </cell>
          <cell r="J13">
            <v>4.206107851115775E-2</v>
          </cell>
          <cell r="K13">
            <v>5.2795922407669213E-2</v>
          </cell>
        </row>
        <row r="14">
          <cell r="C14" t="str">
            <v>Total Active Portfolio</v>
          </cell>
          <cell r="G14">
            <v>23347</v>
          </cell>
          <cell r="H14">
            <v>3006721111.2299995</v>
          </cell>
          <cell r="J14">
            <v>1</v>
          </cell>
          <cell r="K14">
            <v>1</v>
          </cell>
        </row>
        <row r="17">
          <cell r="C17" t="str">
            <v>Current (0 - 29)</v>
          </cell>
          <cell r="G17">
            <v>4152</v>
          </cell>
          <cell r="H17">
            <v>180766722</v>
          </cell>
          <cell r="J17">
            <v>0.96111111111111114</v>
          </cell>
          <cell r="K17">
            <v>0.94659457474831799</v>
          </cell>
        </row>
        <row r="18">
          <cell r="C18" t="str">
            <v>DLQ 30-59</v>
          </cell>
          <cell r="G18">
            <v>49</v>
          </cell>
          <cell r="H18">
            <v>2585566.11</v>
          </cell>
          <cell r="J18">
            <v>1.1342592592592593E-2</v>
          </cell>
          <cell r="K18">
            <v>1.3539454747534298E-2</v>
          </cell>
        </row>
        <row r="19">
          <cell r="C19" t="str">
            <v>DLQ 60-179</v>
          </cell>
          <cell r="G19">
            <v>36</v>
          </cell>
          <cell r="H19">
            <v>1711954.39</v>
          </cell>
          <cell r="J19">
            <v>8.3333333333333332E-3</v>
          </cell>
          <cell r="K19">
            <v>8.9647404116260185E-3</v>
          </cell>
        </row>
        <row r="20">
          <cell r="C20" t="str">
            <v>DLQ 180+</v>
          </cell>
          <cell r="G20">
            <v>12</v>
          </cell>
          <cell r="H20">
            <v>649697.46</v>
          </cell>
          <cell r="J20">
            <v>2.7777777777777779E-3</v>
          </cell>
          <cell r="K20">
            <v>3.4021753786283864E-3</v>
          </cell>
        </row>
        <row r="21">
          <cell r="C21" t="str">
            <v>Bankruptcy</v>
          </cell>
          <cell r="G21">
            <v>56</v>
          </cell>
          <cell r="H21">
            <v>3148012.44</v>
          </cell>
          <cell r="J21">
            <v>1.2962962962962963E-2</v>
          </cell>
          <cell r="K21">
            <v>1.6484734933370174E-2</v>
          </cell>
        </row>
        <row r="22">
          <cell r="C22" t="str">
            <v>Foreclosure</v>
          </cell>
          <cell r="G22">
            <v>15</v>
          </cell>
          <cell r="H22">
            <v>2103352.94</v>
          </cell>
          <cell r="J22">
            <v>3.472222222222222E-3</v>
          </cell>
          <cell r="K22">
            <v>1.1014319780523123E-2</v>
          </cell>
        </row>
        <row r="23">
          <cell r="C23" t="str">
            <v>Total Active Portfolio</v>
          </cell>
          <cell r="G23">
            <v>4320</v>
          </cell>
          <cell r="H23">
            <v>190965305.34</v>
          </cell>
          <cell r="J23">
            <v>1</v>
          </cell>
          <cell r="K23">
            <v>1</v>
          </cell>
        </row>
      </sheetData>
      <sheetData sheetId="14">
        <row r="8">
          <cell r="C8" t="str">
            <v>Current (0 - 29)</v>
          </cell>
          <cell r="G8">
            <v>290538</v>
          </cell>
          <cell r="H8">
            <v>46373055105.860001</v>
          </cell>
          <cell r="J8">
            <v>0.87115490136697959</v>
          </cell>
          <cell r="K8">
            <v>0.86141218707601463</v>
          </cell>
        </row>
        <row r="9">
          <cell r="C9" t="str">
            <v>DLQ 30-59</v>
          </cell>
          <cell r="G9">
            <v>8702</v>
          </cell>
          <cell r="H9">
            <v>1245637553.02</v>
          </cell>
          <cell r="J9">
            <v>2.6092249384574329E-2</v>
          </cell>
          <cell r="K9">
            <v>2.3138595600430498E-2</v>
          </cell>
        </row>
        <row r="10">
          <cell r="C10" t="str">
            <v>DLQ 60-179</v>
          </cell>
          <cell r="G10">
            <v>6982</v>
          </cell>
          <cell r="H10">
            <v>1107380389.6199999</v>
          </cell>
          <cell r="J10">
            <v>2.0934967272247525E-2</v>
          </cell>
          <cell r="K10">
            <v>2.057037133244885E-2</v>
          </cell>
        </row>
        <row r="11">
          <cell r="C11" t="str">
            <v>DLQ 180+</v>
          </cell>
          <cell r="G11">
            <v>1292</v>
          </cell>
          <cell r="H11">
            <v>248709725.58000001</v>
          </cell>
          <cell r="J11">
            <v>3.8739584239105992E-3</v>
          </cell>
          <cell r="K11">
            <v>4.619958468767572E-3</v>
          </cell>
        </row>
        <row r="12">
          <cell r="C12" t="str">
            <v>Bankruptcy</v>
          </cell>
          <cell r="G12">
            <v>4437</v>
          </cell>
          <cell r="H12">
            <v>684568475.51999998</v>
          </cell>
          <cell r="J12">
            <v>1.3303988797903505E-2</v>
          </cell>
          <cell r="K12">
            <v>1.271634198684612E-2</v>
          </cell>
        </row>
        <row r="13">
          <cell r="C13" t="str">
            <v>Foreclosure</v>
          </cell>
          <cell r="G13">
            <v>21558</v>
          </cell>
          <cell r="H13">
            <v>4174406621.0300002</v>
          </cell>
          <cell r="J13">
            <v>6.463993475438444E-2</v>
          </cell>
          <cell r="K13">
            <v>7.7542545535492419E-2</v>
          </cell>
        </row>
        <row r="14">
          <cell r="C14" t="str">
            <v>Total Active Portfolio</v>
          </cell>
          <cell r="G14">
            <v>333509</v>
          </cell>
          <cell r="H14">
            <v>53833757870.629997</v>
          </cell>
          <cell r="J14">
            <v>1</v>
          </cell>
          <cell r="K14">
            <v>1.0000000000000002</v>
          </cell>
        </row>
        <row r="17">
          <cell r="C17" t="str">
            <v>Current (0 - 29)</v>
          </cell>
          <cell r="G17">
            <v>79369</v>
          </cell>
          <cell r="H17">
            <v>3581613890.48</v>
          </cell>
          <cell r="J17">
            <v>0.95512527377313539</v>
          </cell>
          <cell r="K17">
            <v>0.94424733870600785</v>
          </cell>
        </row>
        <row r="18">
          <cell r="C18" t="str">
            <v>DLQ 30-59</v>
          </cell>
          <cell r="G18">
            <v>833</v>
          </cell>
          <cell r="H18">
            <v>43111054.939999998</v>
          </cell>
          <cell r="J18">
            <v>1.0024308647620881E-2</v>
          </cell>
          <cell r="K18">
            <v>1.1365686012136824E-2</v>
          </cell>
        </row>
        <row r="19">
          <cell r="C19" t="str">
            <v>DLQ 60-179</v>
          </cell>
          <cell r="G19">
            <v>1046</v>
          </cell>
          <cell r="H19">
            <v>55955758.619999997</v>
          </cell>
          <cell r="J19">
            <v>1.2587547233387085E-2</v>
          </cell>
          <cell r="K19">
            <v>1.4752030167922366E-2</v>
          </cell>
        </row>
        <row r="20">
          <cell r="C20" t="str">
            <v>DLQ 180+</v>
          </cell>
          <cell r="G20">
            <v>176</v>
          </cell>
          <cell r="H20">
            <v>10948475.57</v>
          </cell>
          <cell r="J20">
            <v>2.1179811788490698E-3</v>
          </cell>
          <cell r="K20">
            <v>2.886427525685846E-3</v>
          </cell>
        </row>
        <row r="21">
          <cell r="C21" t="str">
            <v>Bankruptcy</v>
          </cell>
          <cell r="G21">
            <v>1470</v>
          </cell>
          <cell r="H21">
            <v>78825560.689999998</v>
          </cell>
          <cell r="J21">
            <v>1.7689956436978026E-2</v>
          </cell>
          <cell r="K21">
            <v>2.0781365099510028E-2</v>
          </cell>
        </row>
        <row r="22">
          <cell r="C22" t="str">
            <v>Foreclosure</v>
          </cell>
          <cell r="G22">
            <v>204</v>
          </cell>
          <cell r="H22">
            <v>22633938.550000001</v>
          </cell>
          <cell r="J22">
            <v>2.4549327300296036E-3</v>
          </cell>
          <cell r="K22">
            <v>5.9671524887370212E-3</v>
          </cell>
        </row>
        <row r="23">
          <cell r="C23" t="str">
            <v>Total Active Portfolio</v>
          </cell>
          <cell r="G23">
            <v>83098</v>
          </cell>
          <cell r="H23">
            <v>3793088678.8500004</v>
          </cell>
          <cell r="J23">
            <v>1</v>
          </cell>
          <cell r="K23">
            <v>0.99999999999999989</v>
          </cell>
        </row>
      </sheetData>
      <sheetData sheetId="15">
        <row r="8">
          <cell r="C8" t="str">
            <v>Current (0 - 29)</v>
          </cell>
          <cell r="G8">
            <v>113891</v>
          </cell>
          <cell r="H8">
            <v>10937492241.93</v>
          </cell>
          <cell r="J8">
            <v>0.86501902584628942</v>
          </cell>
          <cell r="K8">
            <v>0.8631526627503896</v>
          </cell>
        </row>
        <row r="9">
          <cell r="C9" t="str">
            <v>DLQ 30-59</v>
          </cell>
          <cell r="G9">
            <v>5038</v>
          </cell>
          <cell r="H9">
            <v>465699618.97000003</v>
          </cell>
          <cell r="J9">
            <v>3.8264356728921568E-2</v>
          </cell>
          <cell r="K9">
            <v>3.6751556688177991E-2</v>
          </cell>
        </row>
        <row r="10">
          <cell r="C10" t="str">
            <v>DLQ 60-179</v>
          </cell>
          <cell r="G10">
            <v>2958</v>
          </cell>
          <cell r="H10">
            <v>283023180.67000002</v>
          </cell>
          <cell r="J10">
            <v>2.2466448432741166E-2</v>
          </cell>
          <cell r="K10">
            <v>2.2335303798331013E-2</v>
          </cell>
        </row>
        <row r="11">
          <cell r="C11" t="str">
            <v>DLQ 180+</v>
          </cell>
          <cell r="G11">
            <v>448</v>
          </cell>
          <cell r="H11">
            <v>44812058.57</v>
          </cell>
          <cell r="J11">
            <v>3.4026264022542401E-3</v>
          </cell>
          <cell r="K11">
            <v>3.5364274389827234E-3</v>
          </cell>
        </row>
        <row r="12">
          <cell r="C12" t="str">
            <v>Bankruptcy</v>
          </cell>
          <cell r="G12">
            <v>2910</v>
          </cell>
          <cell r="H12">
            <v>292001602.02999997</v>
          </cell>
          <cell r="J12">
            <v>2.2101881318213924E-2</v>
          </cell>
          <cell r="K12">
            <v>2.3043852717293395E-2</v>
          </cell>
        </row>
        <row r="13">
          <cell r="C13" t="str">
            <v>Foreclosure</v>
          </cell>
          <cell r="G13">
            <v>6418</v>
          </cell>
          <cell r="H13">
            <v>648533020.26999998</v>
          </cell>
          <cell r="J13">
            <v>4.8745661271579713E-2</v>
          </cell>
          <cell r="K13">
            <v>5.1180196606825212E-2</v>
          </cell>
        </row>
        <row r="14">
          <cell r="C14" t="str">
            <v>Total Active Portfolio</v>
          </cell>
          <cell r="G14">
            <v>131663</v>
          </cell>
          <cell r="H14">
            <v>12671561722.440001</v>
          </cell>
          <cell r="J14">
            <v>1</v>
          </cell>
          <cell r="K14">
            <v>1</v>
          </cell>
        </row>
        <row r="17">
          <cell r="C17" t="str">
            <v>Current (0 - 29)</v>
          </cell>
          <cell r="G17">
            <v>22563</v>
          </cell>
          <cell r="H17">
            <v>555258817.69000006</v>
          </cell>
          <cell r="J17">
            <v>0.94224505136557257</v>
          </cell>
          <cell r="K17">
            <v>0.92961527978092173</v>
          </cell>
        </row>
        <row r="18">
          <cell r="C18" t="str">
            <v>DLQ 30-59</v>
          </cell>
          <cell r="G18">
            <v>394</v>
          </cell>
          <cell r="H18">
            <v>9948189.25</v>
          </cell>
          <cell r="J18">
            <v>1.6453687463459449E-2</v>
          </cell>
          <cell r="K18">
            <v>1.6655275771082743E-2</v>
          </cell>
        </row>
        <row r="19">
          <cell r="C19" t="str">
            <v>DLQ 60-179</v>
          </cell>
          <cell r="G19">
            <v>238</v>
          </cell>
          <cell r="H19">
            <v>6805610.0899999999</v>
          </cell>
          <cell r="J19">
            <v>9.939029483003424E-3</v>
          </cell>
          <cell r="K19">
            <v>1.1393964267357825E-2</v>
          </cell>
        </row>
        <row r="20">
          <cell r="C20" t="str">
            <v>DLQ 180+</v>
          </cell>
          <cell r="G20">
            <v>37</v>
          </cell>
          <cell r="H20">
            <v>1186425.1499999999</v>
          </cell>
          <cell r="J20">
            <v>1.5451432389543139E-3</v>
          </cell>
          <cell r="K20">
            <v>1.9863150527618086E-3</v>
          </cell>
        </row>
        <row r="21">
          <cell r="C21" t="str">
            <v>Bankruptcy</v>
          </cell>
          <cell r="G21">
            <v>635</v>
          </cell>
          <cell r="H21">
            <v>19296224.129999999</v>
          </cell>
          <cell r="J21">
            <v>2.6517998830702414E-2</v>
          </cell>
          <cell r="K21">
            <v>3.2305772050503681E-2</v>
          </cell>
        </row>
        <row r="22">
          <cell r="C22" t="str">
            <v>Foreclosure</v>
          </cell>
          <cell r="G22">
            <v>79</v>
          </cell>
          <cell r="H22">
            <v>4804315.32</v>
          </cell>
          <cell r="J22">
            <v>3.2990896183078592E-3</v>
          </cell>
          <cell r="K22">
            <v>8.0433930773721098E-3</v>
          </cell>
        </row>
        <row r="23">
          <cell r="C23" t="str">
            <v>Total Active Portfolio</v>
          </cell>
          <cell r="G23">
            <v>23946</v>
          </cell>
          <cell r="H23">
            <v>597299581.63000011</v>
          </cell>
          <cell r="J23">
            <v>0.99999999999999989</v>
          </cell>
          <cell r="K23">
            <v>0.99999999999999989</v>
          </cell>
        </row>
      </sheetData>
      <sheetData sheetId="16">
        <row r="8">
          <cell r="C8" t="str">
            <v>Current (0 - 29)</v>
          </cell>
          <cell r="G8">
            <v>21135</v>
          </cell>
          <cell r="H8">
            <v>2137816153.5</v>
          </cell>
          <cell r="J8">
            <v>0.87941580327050306</v>
          </cell>
          <cell r="K8">
            <v>0.88531204586185985</v>
          </cell>
        </row>
        <row r="9">
          <cell r="C9" t="str">
            <v>DLQ 30-59</v>
          </cell>
          <cell r="G9">
            <v>979</v>
          </cell>
          <cell r="H9">
            <v>91621241.560000002</v>
          </cell>
          <cell r="J9">
            <v>4.0735655140848002E-2</v>
          </cell>
          <cell r="K9">
            <v>3.7942172285062803E-2</v>
          </cell>
        </row>
        <row r="10">
          <cell r="C10" t="str">
            <v>DLQ 60-179</v>
          </cell>
          <cell r="G10">
            <v>597</v>
          </cell>
          <cell r="H10">
            <v>56122250.299999997</v>
          </cell>
          <cell r="J10">
            <v>2.4840843839720385E-2</v>
          </cell>
          <cell r="K10">
            <v>2.3241336328252409E-2</v>
          </cell>
        </row>
        <row r="11">
          <cell r="C11" t="str">
            <v>DLQ 180+</v>
          </cell>
          <cell r="G11">
            <v>77</v>
          </cell>
          <cell r="H11">
            <v>7896295.2599999998</v>
          </cell>
          <cell r="J11">
            <v>3.2039279324262474E-3</v>
          </cell>
          <cell r="K11">
            <v>3.2700123908760174E-3</v>
          </cell>
        </row>
        <row r="12">
          <cell r="C12" t="str">
            <v>Bankruptcy</v>
          </cell>
          <cell r="G12">
            <v>154</v>
          </cell>
          <cell r="H12">
            <v>15879964.74</v>
          </cell>
          <cell r="J12">
            <v>6.4078558648524948E-3</v>
          </cell>
          <cell r="K12">
            <v>6.5762081782228419E-3</v>
          </cell>
        </row>
        <row r="13">
          <cell r="C13" t="str">
            <v>Foreclosure</v>
          </cell>
          <cell r="G13">
            <v>1091</v>
          </cell>
          <cell r="H13">
            <v>105424137.15000001</v>
          </cell>
          <cell r="J13">
            <v>4.5395913951649818E-2</v>
          </cell>
          <cell r="K13">
            <v>4.3658224955725973E-2</v>
          </cell>
        </row>
        <row r="14">
          <cell r="C14" t="str">
            <v>Total Active Portfolio</v>
          </cell>
          <cell r="G14">
            <v>24033</v>
          </cell>
          <cell r="H14">
            <v>2414760042.5100002</v>
          </cell>
          <cell r="J14">
            <v>1</v>
          </cell>
          <cell r="K14">
            <v>0.99999999999999989</v>
          </cell>
        </row>
        <row r="17">
          <cell r="C17" t="str">
            <v>Current (0 - 29)</v>
          </cell>
          <cell r="G17">
            <v>942</v>
          </cell>
          <cell r="H17">
            <v>25041055.300000001</v>
          </cell>
          <cell r="J17">
            <v>0.94199999999999995</v>
          </cell>
          <cell r="K17">
            <v>0.92664280704921376</v>
          </cell>
        </row>
        <row r="18">
          <cell r="C18" t="str">
            <v>DLQ 30-59</v>
          </cell>
          <cell r="G18">
            <v>24</v>
          </cell>
          <cell r="H18">
            <v>589763.6</v>
          </cell>
          <cell r="J18">
            <v>2.4E-2</v>
          </cell>
          <cell r="K18">
            <v>2.1824168001396076E-2</v>
          </cell>
        </row>
        <row r="19">
          <cell r="C19" t="str">
            <v>DLQ 60-179</v>
          </cell>
          <cell r="G19">
            <v>18</v>
          </cell>
          <cell r="H19">
            <v>738530.69</v>
          </cell>
          <cell r="J19">
            <v>1.7999999999999999E-2</v>
          </cell>
          <cell r="K19">
            <v>2.7329285586202616E-2</v>
          </cell>
        </row>
        <row r="20">
          <cell r="C20" t="str">
            <v>DLQ 180+</v>
          </cell>
          <cell r="G20">
            <v>2</v>
          </cell>
          <cell r="H20">
            <v>62093.9</v>
          </cell>
          <cell r="J20">
            <v>2E-3</v>
          </cell>
          <cell r="K20">
            <v>2.297781188024978E-3</v>
          </cell>
        </row>
        <row r="21">
          <cell r="C21" t="str">
            <v>Bankruptcy</v>
          </cell>
          <cell r="G21">
            <v>13</v>
          </cell>
          <cell r="H21">
            <v>505722.85</v>
          </cell>
          <cell r="J21">
            <v>1.2999999999999999E-2</v>
          </cell>
          <cell r="K21">
            <v>1.8714244894979665E-2</v>
          </cell>
        </row>
        <row r="22">
          <cell r="C22" t="str">
            <v>Foreclosure</v>
          </cell>
          <cell r="G22">
            <v>1</v>
          </cell>
          <cell r="H22">
            <v>86251</v>
          </cell>
          <cell r="J22">
            <v>1E-3</v>
          </cell>
          <cell r="K22">
            <v>3.1917132801827937E-3</v>
          </cell>
        </row>
        <row r="23">
          <cell r="C23" t="str">
            <v>Total Active Portfolio</v>
          </cell>
          <cell r="G23">
            <v>1000</v>
          </cell>
          <cell r="H23">
            <v>27023417.340000004</v>
          </cell>
          <cell r="J23">
            <v>1</v>
          </cell>
          <cell r="K23">
            <v>0.99999999999999978</v>
          </cell>
        </row>
      </sheetData>
      <sheetData sheetId="17">
        <row r="8">
          <cell r="C8" t="str">
            <v>Current (0 - 29)</v>
          </cell>
          <cell r="G8">
            <v>26440</v>
          </cell>
          <cell r="H8">
            <v>2747358222.7199998</v>
          </cell>
          <cell r="J8">
            <v>0.88558413719185425</v>
          </cell>
          <cell r="K8">
            <v>0.89050657552601697</v>
          </cell>
        </row>
        <row r="9">
          <cell r="C9" t="str">
            <v>DLQ 30-59</v>
          </cell>
          <cell r="G9">
            <v>1260</v>
          </cell>
          <cell r="H9">
            <v>114121490.52</v>
          </cell>
          <cell r="J9">
            <v>4.2202572347266883E-2</v>
          </cell>
          <cell r="K9">
            <v>3.6990421153116348E-2</v>
          </cell>
        </row>
        <row r="10">
          <cell r="C10" t="str">
            <v>DLQ 60-179</v>
          </cell>
          <cell r="G10">
            <v>718</v>
          </cell>
          <cell r="H10">
            <v>70693685.5</v>
          </cell>
          <cell r="J10">
            <v>2.4048767416934621E-2</v>
          </cell>
          <cell r="K10">
            <v>2.2914082068115581E-2</v>
          </cell>
        </row>
        <row r="11">
          <cell r="C11" t="str">
            <v>DLQ 180+</v>
          </cell>
          <cell r="G11">
            <v>103</v>
          </cell>
          <cell r="H11">
            <v>11216254.300000001</v>
          </cell>
          <cell r="J11">
            <v>3.4498928188638799E-3</v>
          </cell>
          <cell r="K11">
            <v>3.6355463675331275E-3</v>
          </cell>
        </row>
        <row r="12">
          <cell r="C12" t="str">
            <v>Bankruptcy</v>
          </cell>
          <cell r="G12">
            <v>549</v>
          </cell>
          <cell r="H12">
            <v>55324280.950000003</v>
          </cell>
          <cell r="J12">
            <v>1.8388263665594855E-2</v>
          </cell>
          <cell r="K12">
            <v>1.7932367015265932E-2</v>
          </cell>
        </row>
        <row r="13">
          <cell r="C13" t="str">
            <v>Foreclosure</v>
          </cell>
          <cell r="G13">
            <v>786</v>
          </cell>
          <cell r="H13">
            <v>86449385.659999996</v>
          </cell>
          <cell r="J13">
            <v>2.6326366559485531E-2</v>
          </cell>
          <cell r="K13">
            <v>2.8021007869952038E-2</v>
          </cell>
        </row>
        <row r="14">
          <cell r="C14" t="str">
            <v>Total Active Portfolio</v>
          </cell>
          <cell r="G14">
            <v>29856</v>
          </cell>
          <cell r="H14">
            <v>3085163319.6499996</v>
          </cell>
          <cell r="J14">
            <v>1</v>
          </cell>
          <cell r="K14">
            <v>1</v>
          </cell>
        </row>
        <row r="17">
          <cell r="C17" t="str">
            <v>Current (0 - 29)</v>
          </cell>
          <cell r="G17">
            <v>2260</v>
          </cell>
          <cell r="H17">
            <v>70340617.310000002</v>
          </cell>
          <cell r="J17">
            <v>0.93311312964492155</v>
          </cell>
          <cell r="K17">
            <v>0.92219902388486574</v>
          </cell>
        </row>
        <row r="18">
          <cell r="C18" t="str">
            <v>DLQ 30-59</v>
          </cell>
          <cell r="G18">
            <v>46</v>
          </cell>
          <cell r="H18">
            <v>1766320.38</v>
          </cell>
          <cell r="J18">
            <v>1.8992568125516102E-2</v>
          </cell>
          <cell r="K18">
            <v>2.3157302176140725E-2</v>
          </cell>
        </row>
        <row r="19">
          <cell r="C19" t="str">
            <v>DLQ 60-179</v>
          </cell>
          <cell r="G19">
            <v>37</v>
          </cell>
          <cell r="H19">
            <v>1233717.0900000001</v>
          </cell>
          <cell r="J19">
            <v>1.52766308835673E-2</v>
          </cell>
          <cell r="K19">
            <v>1.6174619155443933E-2</v>
          </cell>
        </row>
        <row r="20">
          <cell r="C20" t="str">
            <v>DLQ 180+</v>
          </cell>
          <cell r="G20">
            <v>4</v>
          </cell>
          <cell r="H20">
            <v>145102.68</v>
          </cell>
          <cell r="J20">
            <v>1.6515276630883566E-3</v>
          </cell>
          <cell r="K20">
            <v>1.9023653043780493E-3</v>
          </cell>
        </row>
        <row r="21">
          <cell r="C21" t="str">
            <v>Bankruptcy</v>
          </cell>
          <cell r="G21">
            <v>71</v>
          </cell>
          <cell r="H21">
            <v>2582121.19</v>
          </cell>
          <cell r="J21">
            <v>2.9314616019818333E-2</v>
          </cell>
          <cell r="K21">
            <v>3.3852839682598286E-2</v>
          </cell>
        </row>
        <row r="22">
          <cell r="C22" t="str">
            <v>Foreclosure</v>
          </cell>
          <cell r="G22">
            <v>4</v>
          </cell>
          <cell r="H22">
            <v>206998.56</v>
          </cell>
          <cell r="J22">
            <v>1.6515276630883566E-3</v>
          </cell>
          <cell r="K22">
            <v>2.7138497965731433E-3</v>
          </cell>
        </row>
        <row r="23">
          <cell r="C23" t="str">
            <v>Total Active Portfolio</v>
          </cell>
          <cell r="G23">
            <v>2422</v>
          </cell>
          <cell r="H23">
            <v>76274877.210000008</v>
          </cell>
          <cell r="J23">
            <v>1</v>
          </cell>
          <cell r="K23">
            <v>1</v>
          </cell>
        </row>
      </sheetData>
      <sheetData sheetId="18">
        <row r="8">
          <cell r="C8" t="str">
            <v>Current (0 - 29)</v>
          </cell>
          <cell r="G8">
            <v>54045</v>
          </cell>
          <cell r="H8">
            <v>5370056566.1499996</v>
          </cell>
          <cell r="J8">
            <v>0.87830919994149481</v>
          </cell>
          <cell r="K8">
            <v>0.87772474275709089</v>
          </cell>
        </row>
        <row r="9">
          <cell r="C9" t="str">
            <v>DLQ 30-59</v>
          </cell>
          <cell r="G9">
            <v>2411</v>
          </cell>
          <cell r="H9">
            <v>230561388.71000001</v>
          </cell>
          <cell r="J9">
            <v>3.9182227422683763E-2</v>
          </cell>
          <cell r="K9">
            <v>3.7684786575775092E-2</v>
          </cell>
        </row>
        <row r="10">
          <cell r="C10" t="str">
            <v>DLQ 60-179</v>
          </cell>
          <cell r="G10">
            <v>1455</v>
          </cell>
          <cell r="H10">
            <v>144576577.61000001</v>
          </cell>
          <cell r="J10">
            <v>2.3645848569060504E-2</v>
          </cell>
          <cell r="K10">
            <v>2.3630745380102437E-2</v>
          </cell>
        </row>
        <row r="11">
          <cell r="C11" t="str">
            <v>DLQ 180+</v>
          </cell>
          <cell r="G11">
            <v>245</v>
          </cell>
          <cell r="H11">
            <v>26488558.460000001</v>
          </cell>
          <cell r="J11">
            <v>3.9816033672988478E-3</v>
          </cell>
          <cell r="K11">
            <v>4.3295006065417006E-3</v>
          </cell>
        </row>
        <row r="12">
          <cell r="C12" t="str">
            <v>Bankruptcy</v>
          </cell>
          <cell r="G12">
            <v>1235</v>
          </cell>
          <cell r="H12">
            <v>123883155.68000001</v>
          </cell>
          <cell r="J12">
            <v>2.0070531259649294E-2</v>
          </cell>
          <cell r="K12">
            <v>2.0248447965441299E-2</v>
          </cell>
        </row>
        <row r="13">
          <cell r="C13" t="str">
            <v>Foreclosure</v>
          </cell>
          <cell r="G13">
            <v>2142</v>
          </cell>
          <cell r="H13">
            <v>222589371.61000001</v>
          </cell>
          <cell r="J13">
            <v>3.4810589439812786E-2</v>
          </cell>
          <cell r="K13">
            <v>3.638177671504858E-2</v>
          </cell>
        </row>
        <row r="14">
          <cell r="C14" t="str">
            <v>Total Active Portfolio</v>
          </cell>
          <cell r="G14">
            <v>61533</v>
          </cell>
          <cell r="H14">
            <v>6118155618.2199993</v>
          </cell>
          <cell r="J14">
            <v>0.99999999999999989</v>
          </cell>
          <cell r="K14">
            <v>1</v>
          </cell>
        </row>
        <row r="17">
          <cell r="C17" t="str">
            <v>Current (0 - 29)</v>
          </cell>
          <cell r="G17">
            <v>9099</v>
          </cell>
          <cell r="H17">
            <v>232573095.68000001</v>
          </cell>
          <cell r="J17">
            <v>0.94722048719550278</v>
          </cell>
          <cell r="K17">
            <v>0.93456018661313023</v>
          </cell>
        </row>
        <row r="18">
          <cell r="C18" t="str">
            <v>DLQ 30-59</v>
          </cell>
          <cell r="G18">
            <v>134</v>
          </cell>
          <cell r="H18">
            <v>4127646.12</v>
          </cell>
          <cell r="J18">
            <v>1.394961482406829E-2</v>
          </cell>
          <cell r="K18">
            <v>1.6586328340780172E-2</v>
          </cell>
        </row>
        <row r="19">
          <cell r="C19" t="str">
            <v>DLQ 60-179</v>
          </cell>
          <cell r="G19">
            <v>98</v>
          </cell>
          <cell r="H19">
            <v>2916151.98</v>
          </cell>
          <cell r="J19">
            <v>1.0201957110139496E-2</v>
          </cell>
          <cell r="K19">
            <v>1.171812040706053E-2</v>
          </cell>
        </row>
        <row r="20">
          <cell r="C20" t="str">
            <v>DLQ 180+</v>
          </cell>
          <cell r="G20">
            <v>19</v>
          </cell>
          <cell r="H20">
            <v>614386.52</v>
          </cell>
          <cell r="J20">
            <v>1.977930460129086E-3</v>
          </cell>
          <cell r="K20">
            <v>2.4688203040209526E-3</v>
          </cell>
        </row>
        <row r="21">
          <cell r="C21" t="str">
            <v>Bankruptcy</v>
          </cell>
          <cell r="G21">
            <v>226</v>
          </cell>
          <cell r="H21">
            <v>6973798.6900000004</v>
          </cell>
          <cell r="J21">
            <v>2.3526962315219654E-2</v>
          </cell>
          <cell r="K21">
            <v>2.8023166592305315E-2</v>
          </cell>
        </row>
        <row r="22">
          <cell r="C22" t="str">
            <v>Foreclosure</v>
          </cell>
          <cell r="G22">
            <v>30</v>
          </cell>
          <cell r="H22">
            <v>1653259.95</v>
          </cell>
          <cell r="J22">
            <v>3.1230480949406619E-3</v>
          </cell>
          <cell r="K22">
            <v>6.6433777427028582E-3</v>
          </cell>
        </row>
        <row r="23">
          <cell r="C23" t="str">
            <v>Total Active Portfolio</v>
          </cell>
          <cell r="G23">
            <v>9606</v>
          </cell>
          <cell r="H23">
            <v>248858338.94</v>
          </cell>
          <cell r="J23">
            <v>1</v>
          </cell>
          <cell r="K23">
            <v>1.0000000000000002</v>
          </cell>
        </row>
      </sheetData>
      <sheetData sheetId="19">
        <row r="8">
          <cell r="C8" t="str">
            <v>Current (0 - 29)</v>
          </cell>
          <cell r="G8">
            <v>91625</v>
          </cell>
          <cell r="H8">
            <v>9994628796.8799992</v>
          </cell>
          <cell r="J8">
            <v>0.87315125409773575</v>
          </cell>
          <cell r="K8">
            <v>0.87698740184642743</v>
          </cell>
        </row>
        <row r="9">
          <cell r="C9" t="str">
            <v>DLQ 30-59</v>
          </cell>
          <cell r="G9">
            <v>4619</v>
          </cell>
          <cell r="H9">
            <v>471886004.45999998</v>
          </cell>
          <cell r="J9">
            <v>4.4017305786384082E-2</v>
          </cell>
          <cell r="K9">
            <v>4.1406048131397727E-2</v>
          </cell>
        </row>
        <row r="10">
          <cell r="C10" t="str">
            <v>DLQ 60-179</v>
          </cell>
          <cell r="G10">
            <v>2791</v>
          </cell>
          <cell r="H10">
            <v>303746120.73000002</v>
          </cell>
          <cell r="J10">
            <v>2.6597163985667454E-2</v>
          </cell>
          <cell r="K10">
            <v>2.6652467705763089E-2</v>
          </cell>
        </row>
        <row r="11">
          <cell r="C11" t="str">
            <v>DLQ 180+</v>
          </cell>
          <cell r="G11">
            <v>437</v>
          </cell>
          <cell r="H11">
            <v>48988771.229999997</v>
          </cell>
          <cell r="J11">
            <v>4.1644430891209878E-3</v>
          </cell>
          <cell r="K11">
            <v>4.2985623652234319E-3</v>
          </cell>
        </row>
        <row r="12">
          <cell r="C12" t="str">
            <v>Bankruptcy</v>
          </cell>
          <cell r="G12">
            <v>2464</v>
          </cell>
          <cell r="H12">
            <v>226094983.25999999</v>
          </cell>
          <cell r="J12">
            <v>2.3480978882366395E-2</v>
          </cell>
          <cell r="K12">
            <v>1.9838901070702724E-2</v>
          </cell>
        </row>
        <row r="13">
          <cell r="C13" t="str">
            <v>Foreclosure</v>
          </cell>
          <cell r="G13">
            <v>3000</v>
          </cell>
          <cell r="H13">
            <v>351203068.41000003</v>
          </cell>
          <cell r="J13">
            <v>2.8588854158725318E-2</v>
          </cell>
          <cell r="K13">
            <v>3.0816618880485779E-2</v>
          </cell>
        </row>
        <row r="14">
          <cell r="C14" t="str">
            <v>Total Active Portfolio</v>
          </cell>
          <cell r="G14">
            <v>104936</v>
          </cell>
          <cell r="H14">
            <v>11396547744.969997</v>
          </cell>
          <cell r="J14">
            <v>1</v>
          </cell>
          <cell r="K14">
            <v>1.0000000000000002</v>
          </cell>
        </row>
        <row r="17">
          <cell r="C17" t="str">
            <v>Current (0 - 29)</v>
          </cell>
          <cell r="G17">
            <v>13236</v>
          </cell>
          <cell r="H17">
            <v>383866814.81</v>
          </cell>
          <cell r="J17">
            <v>0.9448211863801842</v>
          </cell>
          <cell r="K17">
            <v>0.93743754057336492</v>
          </cell>
        </row>
        <row r="18">
          <cell r="C18" t="str">
            <v>DLQ 30-59</v>
          </cell>
          <cell r="G18">
            <v>214</v>
          </cell>
          <cell r="H18">
            <v>6731107.3300000001</v>
          </cell>
          <cell r="J18">
            <v>1.5275894068099078E-2</v>
          </cell>
          <cell r="K18">
            <v>1.6437973946494343E-2</v>
          </cell>
        </row>
        <row r="19">
          <cell r="C19" t="str">
            <v>DLQ 60-179</v>
          </cell>
          <cell r="G19">
            <v>150</v>
          </cell>
          <cell r="H19">
            <v>4629042.78</v>
          </cell>
          <cell r="J19">
            <v>1.0707402384181598E-2</v>
          </cell>
          <cell r="K19">
            <v>1.1304541865750899E-2</v>
          </cell>
        </row>
        <row r="20">
          <cell r="C20" t="str">
            <v>DLQ 180+</v>
          </cell>
          <cell r="G20">
            <v>27</v>
          </cell>
          <cell r="H20">
            <v>972208.38</v>
          </cell>
          <cell r="J20">
            <v>1.9273324291526875E-3</v>
          </cell>
          <cell r="K20">
            <v>2.3742209472395193E-3</v>
          </cell>
        </row>
        <row r="21">
          <cell r="C21" t="str">
            <v>Bankruptcy</v>
          </cell>
          <cell r="G21">
            <v>313</v>
          </cell>
          <cell r="H21">
            <v>9532719.1899999995</v>
          </cell>
          <cell r="J21">
            <v>2.2342779641658934E-2</v>
          </cell>
          <cell r="K21">
            <v>2.3279763938107736E-2</v>
          </cell>
        </row>
        <row r="22">
          <cell r="C22" t="str">
            <v>Foreclosure</v>
          </cell>
          <cell r="G22">
            <v>69</v>
          </cell>
          <cell r="H22">
            <v>3753324.6</v>
          </cell>
          <cell r="J22">
            <v>4.9254050967235345E-3</v>
          </cell>
          <cell r="K22">
            <v>9.1659587290426267E-3</v>
          </cell>
        </row>
        <row r="23">
          <cell r="C23" t="str">
            <v>Total Active Portfolio</v>
          </cell>
          <cell r="G23">
            <v>14009</v>
          </cell>
          <cell r="H23">
            <v>409485217.08999997</v>
          </cell>
          <cell r="J23">
            <v>1</v>
          </cell>
          <cell r="K23">
            <v>1</v>
          </cell>
        </row>
      </sheetData>
      <sheetData sheetId="20">
        <row r="8">
          <cell r="C8" t="str">
            <v>Current (0 - 29)</v>
          </cell>
          <cell r="G8">
            <v>14189</v>
          </cell>
          <cell r="H8">
            <v>2001043791.8</v>
          </cell>
          <cell r="J8">
            <v>0.84478447249345079</v>
          </cell>
          <cell r="K8">
            <v>0.83823463975383417</v>
          </cell>
        </row>
        <row r="9">
          <cell r="C9" t="str">
            <v>DLQ 30-59</v>
          </cell>
          <cell r="G9">
            <v>806</v>
          </cell>
          <cell r="H9">
            <v>107107649.3</v>
          </cell>
          <cell r="J9">
            <v>4.7987616099071206E-2</v>
          </cell>
          <cell r="K9">
            <v>4.4867254876568417E-2</v>
          </cell>
        </row>
        <row r="10">
          <cell r="C10" t="str">
            <v>DLQ 60-179</v>
          </cell>
          <cell r="G10">
            <v>461</v>
          </cell>
          <cell r="H10">
            <v>62101837.149999999</v>
          </cell>
          <cell r="J10">
            <v>2.7447011193141226E-2</v>
          </cell>
          <cell r="K10">
            <v>2.6014378748131065E-2</v>
          </cell>
        </row>
        <row r="11">
          <cell r="C11" t="str">
            <v>DLQ 180+</v>
          </cell>
          <cell r="G11">
            <v>66</v>
          </cell>
          <cell r="H11">
            <v>8087900.9400000004</v>
          </cell>
          <cell r="J11">
            <v>3.9295070254822574E-3</v>
          </cell>
          <cell r="K11">
            <v>3.3880111762607541E-3</v>
          </cell>
        </row>
        <row r="12">
          <cell r="C12" t="str">
            <v>Bankruptcy</v>
          </cell>
          <cell r="G12">
            <v>157</v>
          </cell>
          <cell r="H12">
            <v>26209824.43</v>
          </cell>
          <cell r="J12">
            <v>9.3474636818290067E-3</v>
          </cell>
          <cell r="K12">
            <v>1.097926133806878E-2</v>
          </cell>
        </row>
        <row r="13">
          <cell r="C13" t="str">
            <v>Foreclosure</v>
          </cell>
          <cell r="G13">
            <v>1117</v>
          </cell>
          <cell r="H13">
            <v>182660997.53</v>
          </cell>
          <cell r="J13">
            <v>6.650392950702548E-2</v>
          </cell>
          <cell r="K13">
            <v>7.6516454107136728E-2</v>
          </cell>
        </row>
        <row r="14">
          <cell r="C14" t="str">
            <v>Total Active Portfolio</v>
          </cell>
          <cell r="G14">
            <v>16796</v>
          </cell>
          <cell r="H14">
            <v>2387212001.1500001</v>
          </cell>
          <cell r="J14">
            <v>0.99999999999999989</v>
          </cell>
          <cell r="K14">
            <v>0.99999999999999989</v>
          </cell>
        </row>
        <row r="17">
          <cell r="C17" t="str">
            <v>Current (0 - 29)</v>
          </cell>
          <cell r="G17">
            <v>792</v>
          </cell>
          <cell r="H17">
            <v>38140057.840000004</v>
          </cell>
          <cell r="J17">
            <v>0.90514285714285714</v>
          </cell>
          <cell r="K17">
            <v>0.89983423891732894</v>
          </cell>
        </row>
        <row r="18">
          <cell r="C18" t="str">
            <v>DLQ 30-59</v>
          </cell>
          <cell r="G18">
            <v>33</v>
          </cell>
          <cell r="H18">
            <v>1411897.24</v>
          </cell>
          <cell r="J18">
            <v>3.7714285714285714E-2</v>
          </cell>
          <cell r="K18">
            <v>3.3310738114624663E-2</v>
          </cell>
        </row>
        <row r="19">
          <cell r="C19" t="str">
            <v>DLQ 60-179</v>
          </cell>
          <cell r="G19">
            <v>17</v>
          </cell>
          <cell r="H19">
            <v>758569.48</v>
          </cell>
          <cell r="J19">
            <v>1.9428571428571427E-2</v>
          </cell>
          <cell r="K19">
            <v>1.7896847287573854E-2</v>
          </cell>
        </row>
        <row r="20">
          <cell r="C20" t="str">
            <v>DLQ 180+</v>
          </cell>
          <cell r="G20">
            <v>3</v>
          </cell>
          <cell r="H20">
            <v>232753.58</v>
          </cell>
          <cell r="J20">
            <v>3.4285714285714284E-3</v>
          </cell>
          <cell r="K20">
            <v>5.4913299133733983E-3</v>
          </cell>
        </row>
        <row r="21">
          <cell r="C21" t="str">
            <v>Bankruptcy</v>
          </cell>
          <cell r="G21">
            <v>20</v>
          </cell>
          <cell r="H21">
            <v>1105213.83</v>
          </cell>
          <cell r="J21">
            <v>2.2857142857142857E-2</v>
          </cell>
          <cell r="K21">
            <v>2.6075189757996345E-2</v>
          </cell>
        </row>
        <row r="22">
          <cell r="C22" t="str">
            <v>Foreclosure</v>
          </cell>
          <cell r="G22">
            <v>10</v>
          </cell>
          <cell r="H22">
            <v>737156.62</v>
          </cell>
          <cell r="J22">
            <v>1.1428571428571429E-2</v>
          </cell>
          <cell r="K22">
            <v>1.7391656009102963E-2</v>
          </cell>
        </row>
        <row r="23">
          <cell r="C23" t="str">
            <v>Total Active Portfolio</v>
          </cell>
          <cell r="G23">
            <v>875</v>
          </cell>
          <cell r="H23">
            <v>42385648.589999996</v>
          </cell>
          <cell r="J23">
            <v>1</v>
          </cell>
          <cell r="K23">
            <v>1.0000000000000002</v>
          </cell>
        </row>
      </sheetData>
      <sheetData sheetId="21">
        <row r="8">
          <cell r="C8" t="str">
            <v>Current (0 - 29)</v>
          </cell>
          <cell r="G8">
            <v>97764</v>
          </cell>
          <cell r="H8">
            <v>18878517544.389999</v>
          </cell>
          <cell r="J8">
            <v>0.84390618660819872</v>
          </cell>
          <cell r="K8">
            <v>0.81519713794176318</v>
          </cell>
        </row>
        <row r="9">
          <cell r="C9" t="str">
            <v>DLQ 30-59</v>
          </cell>
          <cell r="G9">
            <v>4423</v>
          </cell>
          <cell r="H9">
            <v>905821023.24000001</v>
          </cell>
          <cell r="J9">
            <v>3.817966801039302E-2</v>
          </cell>
          <cell r="K9">
            <v>3.911444338234913E-2</v>
          </cell>
        </row>
        <row r="10">
          <cell r="C10" t="str">
            <v>DLQ 60-179</v>
          </cell>
          <cell r="G10">
            <v>3500</v>
          </cell>
          <cell r="H10">
            <v>788254276.13999999</v>
          </cell>
          <cell r="J10">
            <v>3.0212262725836665E-2</v>
          </cell>
          <cell r="K10">
            <v>3.4037769563671917E-2</v>
          </cell>
        </row>
        <row r="11">
          <cell r="C11" t="str">
            <v>DLQ 180+</v>
          </cell>
          <cell r="G11">
            <v>1252</v>
          </cell>
          <cell r="H11">
            <v>341196030.88</v>
          </cell>
          <cell r="J11">
            <v>1.0807357980785E-2</v>
          </cell>
          <cell r="K11">
            <v>1.4733255786449134E-2</v>
          </cell>
        </row>
        <row r="12">
          <cell r="C12" t="str">
            <v>Bankruptcy</v>
          </cell>
          <cell r="G12">
            <v>1234</v>
          </cell>
          <cell r="H12">
            <v>305288669.42000002</v>
          </cell>
          <cell r="J12">
            <v>1.0651980629623555E-2</v>
          </cell>
          <cell r="K12">
            <v>1.3182732646885626E-2</v>
          </cell>
        </row>
        <row r="13">
          <cell r="C13" t="str">
            <v>Foreclosure</v>
          </cell>
          <cell r="G13">
            <v>7674</v>
          </cell>
          <cell r="H13">
            <v>1939145989.51</v>
          </cell>
          <cell r="J13">
            <v>6.6242544045163013E-2</v>
          </cell>
          <cell r="K13">
            <v>8.3734660678881107E-2</v>
          </cell>
        </row>
        <row r="14">
          <cell r="C14" t="str">
            <v>Total Active Portfolio</v>
          </cell>
          <cell r="G14">
            <v>115847</v>
          </cell>
          <cell r="H14">
            <v>23158223533.579998</v>
          </cell>
          <cell r="J14">
            <v>1</v>
          </cell>
          <cell r="K14">
            <v>1</v>
          </cell>
        </row>
        <row r="17">
          <cell r="C17" t="str">
            <v>Current (0 - 29)</v>
          </cell>
          <cell r="G17">
            <v>18322</v>
          </cell>
          <cell r="H17">
            <v>1024679534.0700001</v>
          </cell>
          <cell r="J17">
            <v>0.94462775830068058</v>
          </cell>
          <cell r="K17">
            <v>0.93000699929287511</v>
          </cell>
        </row>
        <row r="18">
          <cell r="C18" t="str">
            <v>DLQ 30-59</v>
          </cell>
          <cell r="G18">
            <v>368</v>
          </cell>
          <cell r="H18">
            <v>23424017.16</v>
          </cell>
          <cell r="J18">
            <v>1.8972984120437204E-2</v>
          </cell>
          <cell r="K18">
            <v>2.125981751956044E-2</v>
          </cell>
        </row>
        <row r="19">
          <cell r="C19" t="str">
            <v>DLQ 60-179</v>
          </cell>
          <cell r="G19">
            <v>331</v>
          </cell>
          <cell r="H19">
            <v>20894431.59</v>
          </cell>
          <cell r="J19">
            <v>1.7065374303980203E-2</v>
          </cell>
          <cell r="K19">
            <v>1.896394626694933E-2</v>
          </cell>
        </row>
        <row r="20">
          <cell r="C20" t="str">
            <v>DLQ 180+</v>
          </cell>
          <cell r="G20">
            <v>61</v>
          </cell>
          <cell r="H20">
            <v>5584710.5199999996</v>
          </cell>
          <cell r="J20">
            <v>3.144978346050732E-3</v>
          </cell>
          <cell r="K20">
            <v>5.0687260747707494E-3</v>
          </cell>
        </row>
        <row r="21">
          <cell r="C21" t="str">
            <v>Bankruptcy</v>
          </cell>
          <cell r="G21">
            <v>257</v>
          </cell>
          <cell r="H21">
            <v>19905435.57</v>
          </cell>
          <cell r="J21">
            <v>1.3250154671066199E-2</v>
          </cell>
          <cell r="K21">
            <v>1.8066325898540604E-2</v>
          </cell>
        </row>
        <row r="22">
          <cell r="C22" t="str">
            <v>Foreclosure</v>
          </cell>
          <cell r="G22">
            <v>57</v>
          </cell>
          <cell r="H22">
            <v>7309529.4400000004</v>
          </cell>
          <cell r="J22">
            <v>2.9387502577851105E-3</v>
          </cell>
          <cell r="K22">
            <v>6.6341849473036682E-3</v>
          </cell>
        </row>
        <row r="23">
          <cell r="C23" t="str">
            <v>Total Active Portfolio</v>
          </cell>
          <cell r="G23">
            <v>19396</v>
          </cell>
          <cell r="H23">
            <v>1101797658.3500001</v>
          </cell>
          <cell r="J23">
            <v>1</v>
          </cell>
          <cell r="K23">
            <v>0.99999999999999989</v>
          </cell>
        </row>
      </sheetData>
      <sheetData sheetId="22">
        <row r="8">
          <cell r="C8" t="str">
            <v>Current (0 - 29)</v>
          </cell>
          <cell r="G8">
            <v>87781</v>
          </cell>
          <cell r="H8">
            <v>18974934263.779999</v>
          </cell>
          <cell r="J8">
            <v>0.88329526358687449</v>
          </cell>
          <cell r="K8">
            <v>0.86750345195896605</v>
          </cell>
        </row>
        <row r="9">
          <cell r="C9" t="str">
            <v>DLQ 30-59</v>
          </cell>
          <cell r="G9">
            <v>3509</v>
          </cell>
          <cell r="H9">
            <v>769823974.65999997</v>
          </cell>
          <cell r="J9">
            <v>3.5309270570241198E-2</v>
          </cell>
          <cell r="K9">
            <v>3.5195112991410392E-2</v>
          </cell>
        </row>
        <row r="10">
          <cell r="C10" t="str">
            <v>DLQ 60-179</v>
          </cell>
          <cell r="G10">
            <v>2318</v>
          </cell>
          <cell r="H10">
            <v>547061269.77999997</v>
          </cell>
          <cell r="J10">
            <v>2.3324847301743831E-2</v>
          </cell>
          <cell r="K10">
            <v>2.5010760689331873E-2</v>
          </cell>
        </row>
        <row r="11">
          <cell r="C11" t="str">
            <v>DLQ 180+</v>
          </cell>
          <cell r="G11">
            <v>625</v>
          </cell>
          <cell r="H11">
            <v>167173220.38</v>
          </cell>
          <cell r="J11">
            <v>6.28905503174715E-3</v>
          </cell>
          <cell r="K11">
            <v>7.6428905491162874E-3</v>
          </cell>
        </row>
        <row r="12">
          <cell r="C12" t="str">
            <v>Bankruptcy</v>
          </cell>
          <cell r="G12">
            <v>1205</v>
          </cell>
          <cell r="H12">
            <v>319483968.33999997</v>
          </cell>
          <cell r="J12">
            <v>1.2125298101208505E-2</v>
          </cell>
          <cell r="K12">
            <v>1.4606292782238458E-2</v>
          </cell>
        </row>
        <row r="13">
          <cell r="C13" t="str">
            <v>Foreclosure</v>
          </cell>
          <cell r="G13">
            <v>3941</v>
          </cell>
          <cell r="H13">
            <v>1094559336.4400001</v>
          </cell>
          <cell r="J13">
            <v>3.9656265408184829E-2</v>
          </cell>
          <cell r="K13">
            <v>5.0041491028936964E-2</v>
          </cell>
        </row>
        <row r="14">
          <cell r="C14" t="str">
            <v>Total Active Portfolio</v>
          </cell>
          <cell r="G14">
            <v>99379</v>
          </cell>
          <cell r="H14">
            <v>21873036033.379997</v>
          </cell>
          <cell r="J14">
            <v>1</v>
          </cell>
          <cell r="K14">
            <v>1</v>
          </cell>
        </row>
        <row r="17">
          <cell r="C17" t="str">
            <v>Current (0 - 29)</v>
          </cell>
          <cell r="G17">
            <v>14588</v>
          </cell>
          <cell r="H17">
            <v>814513163.04999995</v>
          </cell>
          <cell r="J17">
            <v>0.94055448098001293</v>
          </cell>
          <cell r="K17">
            <v>0.923323241416659</v>
          </cell>
        </row>
        <row r="18">
          <cell r="C18" t="str">
            <v>DLQ 30-59</v>
          </cell>
          <cell r="G18">
            <v>288</v>
          </cell>
          <cell r="H18">
            <v>20861441.68</v>
          </cell>
          <cell r="J18">
            <v>1.8568665377176014E-2</v>
          </cell>
          <cell r="K18">
            <v>2.3648302846911485E-2</v>
          </cell>
        </row>
        <row r="19">
          <cell r="C19" t="str">
            <v>DLQ 60-179</v>
          </cell>
          <cell r="G19">
            <v>277</v>
          </cell>
          <cell r="H19">
            <v>20118757.09</v>
          </cell>
          <cell r="J19">
            <v>1.7859445519019988E-2</v>
          </cell>
          <cell r="K19">
            <v>2.2806403692794429E-2</v>
          </cell>
        </row>
        <row r="20">
          <cell r="C20" t="str">
            <v>DLQ 180+</v>
          </cell>
          <cell r="G20">
            <v>52</v>
          </cell>
          <cell r="H20">
            <v>3382890.06</v>
          </cell>
          <cell r="J20">
            <v>3.3526756931012251E-3</v>
          </cell>
          <cell r="K20">
            <v>3.8348072901108611E-3</v>
          </cell>
        </row>
        <row r="21">
          <cell r="C21" t="str">
            <v>Bankruptcy</v>
          </cell>
          <cell r="G21">
            <v>241</v>
          </cell>
          <cell r="H21">
            <v>16263915.65</v>
          </cell>
          <cell r="J21">
            <v>1.5538362346872985E-2</v>
          </cell>
          <cell r="K21">
            <v>1.8436597463757993E-2</v>
          </cell>
        </row>
        <row r="22">
          <cell r="C22" t="str">
            <v>Foreclosure</v>
          </cell>
          <cell r="G22">
            <v>64</v>
          </cell>
          <cell r="H22">
            <v>7013694.21</v>
          </cell>
          <cell r="J22">
            <v>4.1263700838168925E-3</v>
          </cell>
          <cell r="K22">
            <v>7.9506472897662942E-3</v>
          </cell>
        </row>
        <row r="23">
          <cell r="C23" t="str">
            <v>Total Active Portfolio</v>
          </cell>
          <cell r="G23">
            <v>15510</v>
          </cell>
          <cell r="H23">
            <v>882153861.73999989</v>
          </cell>
          <cell r="J23">
            <v>1.0000000000000002</v>
          </cell>
          <cell r="K23">
            <v>1</v>
          </cell>
        </row>
      </sheetData>
      <sheetData sheetId="23">
        <row r="8">
          <cell r="C8" t="str">
            <v>Current (0 - 29)</v>
          </cell>
          <cell r="G8">
            <v>174200</v>
          </cell>
          <cell r="H8">
            <v>19099441137.310001</v>
          </cell>
          <cell r="J8">
            <v>0.8971704623878537</v>
          </cell>
          <cell r="K8">
            <v>0.89471773405130195</v>
          </cell>
        </row>
        <row r="9">
          <cell r="C9" t="str">
            <v>DLQ 30-59</v>
          </cell>
          <cell r="G9">
            <v>7486</v>
          </cell>
          <cell r="H9">
            <v>779447931.73000002</v>
          </cell>
          <cell r="J9">
            <v>3.8554638814210521E-2</v>
          </cell>
          <cell r="K9">
            <v>3.6513418496111061E-2</v>
          </cell>
        </row>
        <row r="10">
          <cell r="C10" t="str">
            <v>DLQ 60-179</v>
          </cell>
          <cell r="G10">
            <v>4842</v>
          </cell>
          <cell r="H10">
            <v>521378500.86000001</v>
          </cell>
          <cell r="J10">
            <v>2.4937424677852971E-2</v>
          </cell>
          <cell r="K10">
            <v>2.4424096365901562E-2</v>
          </cell>
        </row>
        <row r="11">
          <cell r="C11" t="str">
            <v>DLQ 180+</v>
          </cell>
          <cell r="G11">
            <v>836</v>
          </cell>
          <cell r="H11">
            <v>96478959.189999998</v>
          </cell>
          <cell r="J11">
            <v>4.3055941822976217E-3</v>
          </cell>
          <cell r="K11">
            <v>4.5195791400136484E-3</v>
          </cell>
        </row>
        <row r="12">
          <cell r="C12" t="str">
            <v>Bankruptcy</v>
          </cell>
          <cell r="G12">
            <v>3017</v>
          </cell>
          <cell r="H12">
            <v>354479224.81999999</v>
          </cell>
          <cell r="J12">
            <v>1.5538250775109957E-2</v>
          </cell>
          <cell r="K12">
            <v>1.6605661208570925E-2</v>
          </cell>
        </row>
        <row r="13">
          <cell r="C13" t="str">
            <v>Foreclosure</v>
          </cell>
          <cell r="G13">
            <v>3785</v>
          </cell>
          <cell r="H13">
            <v>495664343.85000002</v>
          </cell>
          <cell r="J13">
            <v>1.9493629162675236E-2</v>
          </cell>
          <cell r="K13">
            <v>2.3219510738100992E-2</v>
          </cell>
        </row>
        <row r="14">
          <cell r="C14" t="str">
            <v>Total Active Portfolio</v>
          </cell>
          <cell r="G14">
            <v>194166</v>
          </cell>
          <cell r="H14">
            <v>21346890097.759998</v>
          </cell>
          <cell r="J14">
            <v>1</v>
          </cell>
          <cell r="K14">
            <v>1.0000000000000002</v>
          </cell>
        </row>
        <row r="17">
          <cell r="C17" t="str">
            <v>Current (0 - 29)</v>
          </cell>
          <cell r="G17">
            <v>39167</v>
          </cell>
          <cell r="H17">
            <v>1248747399.3900001</v>
          </cell>
          <cell r="J17">
            <v>0.95315389856906452</v>
          </cell>
          <cell r="K17">
            <v>0.943878517815952</v>
          </cell>
        </row>
        <row r="18">
          <cell r="C18" t="str">
            <v>DLQ 30-59</v>
          </cell>
          <cell r="G18">
            <v>507</v>
          </cell>
          <cell r="H18">
            <v>17215395.760000002</v>
          </cell>
          <cell r="J18">
            <v>1.2338168013238587E-2</v>
          </cell>
          <cell r="K18">
            <v>1.3012433292354729E-2</v>
          </cell>
        </row>
        <row r="19">
          <cell r="C19" t="str">
            <v>DLQ 60-179</v>
          </cell>
          <cell r="G19">
            <v>505</v>
          </cell>
          <cell r="H19">
            <v>18162989.629999999</v>
          </cell>
          <cell r="J19">
            <v>1.2289496739024628E-2</v>
          </cell>
          <cell r="K19">
            <v>1.3728681829043568E-2</v>
          </cell>
        </row>
        <row r="20">
          <cell r="C20" t="str">
            <v>DLQ 180+</v>
          </cell>
          <cell r="G20">
            <v>90</v>
          </cell>
          <cell r="H20">
            <v>4155028.46</v>
          </cell>
          <cell r="J20">
            <v>2.1902073396281516E-3</v>
          </cell>
          <cell r="K20">
            <v>3.1406208383085929E-3</v>
          </cell>
        </row>
        <row r="21">
          <cell r="C21" t="str">
            <v>Bankruptcy</v>
          </cell>
          <cell r="G21">
            <v>778</v>
          </cell>
          <cell r="H21">
            <v>32408007.030000001</v>
          </cell>
          <cell r="J21">
            <v>1.8933125669230021E-2</v>
          </cell>
          <cell r="K21">
            <v>2.4495924200352983E-2</v>
          </cell>
        </row>
        <row r="22">
          <cell r="C22" t="str">
            <v>Foreclosure</v>
          </cell>
          <cell r="G22">
            <v>45</v>
          </cell>
          <cell r="H22">
            <v>2307069.37</v>
          </cell>
          <cell r="J22">
            <v>1.0951036698140758E-3</v>
          </cell>
          <cell r="K22">
            <v>1.7438220239881289E-3</v>
          </cell>
        </row>
        <row r="23">
          <cell r="C23" t="str">
            <v>Total Active Portfolio</v>
          </cell>
          <cell r="G23">
            <v>41092</v>
          </cell>
          <cell r="H23">
            <v>1322995889.6400001</v>
          </cell>
          <cell r="J23">
            <v>0.99999999999999989</v>
          </cell>
          <cell r="K23">
            <v>0.99999999999999989</v>
          </cell>
        </row>
      </sheetData>
      <sheetData sheetId="24">
        <row r="8">
          <cell r="C8" t="str">
            <v>Current (0 - 29)</v>
          </cell>
          <cell r="G8">
            <v>82535</v>
          </cell>
          <cell r="H8">
            <v>12613153100.82</v>
          </cell>
          <cell r="J8">
            <v>0.91474835692198564</v>
          </cell>
          <cell r="K8">
            <v>0.90719454206127526</v>
          </cell>
        </row>
        <row r="9">
          <cell r="C9" t="str">
            <v>DLQ 30-59</v>
          </cell>
          <cell r="G9">
            <v>2647</v>
          </cell>
          <cell r="H9">
            <v>391782458.07999998</v>
          </cell>
          <cell r="J9">
            <v>2.9337116384230883E-2</v>
          </cell>
          <cell r="K9">
            <v>2.8178751562321063E-2</v>
          </cell>
        </row>
        <row r="10">
          <cell r="C10" t="str">
            <v>DLQ 60-179</v>
          </cell>
          <cell r="G10">
            <v>1530</v>
          </cell>
          <cell r="H10">
            <v>242678175.94</v>
          </cell>
          <cell r="J10">
            <v>1.695723009742095E-2</v>
          </cell>
          <cell r="K10">
            <v>1.7454502845592287E-2</v>
          </cell>
        </row>
        <row r="11">
          <cell r="C11" t="str">
            <v>DLQ 180+</v>
          </cell>
          <cell r="G11">
            <v>248</v>
          </cell>
          <cell r="H11">
            <v>46884255.119999997</v>
          </cell>
          <cell r="J11">
            <v>2.7486229177518923E-3</v>
          </cell>
          <cell r="K11">
            <v>3.3721259080496894E-3</v>
          </cell>
        </row>
        <row r="12">
          <cell r="C12" t="str">
            <v>Bankruptcy</v>
          </cell>
          <cell r="G12">
            <v>736</v>
          </cell>
          <cell r="H12">
            <v>127069179.01000001</v>
          </cell>
          <cell r="J12">
            <v>8.1572034978443266E-3</v>
          </cell>
          <cell r="K12">
            <v>9.1393852703321957E-3</v>
          </cell>
        </row>
        <row r="13">
          <cell r="C13" t="str">
            <v>Foreclosure</v>
          </cell>
          <cell r="G13">
            <v>2531</v>
          </cell>
          <cell r="H13">
            <v>481903934.55000001</v>
          </cell>
          <cell r="J13">
            <v>2.8051470180766289E-2</v>
          </cell>
          <cell r="K13">
            <v>3.4660692352429488E-2</v>
          </cell>
        </row>
        <row r="14">
          <cell r="C14" t="str">
            <v>Total Active Portfolio</v>
          </cell>
          <cell r="G14">
            <v>90227</v>
          </cell>
          <cell r="H14">
            <v>13903471103.52</v>
          </cell>
          <cell r="J14">
            <v>1</v>
          </cell>
          <cell r="K14">
            <v>1</v>
          </cell>
        </row>
        <row r="17">
          <cell r="C17" t="str">
            <v>Current (0 - 29)</v>
          </cell>
          <cell r="G17">
            <v>10756</v>
          </cell>
          <cell r="H17">
            <v>482445291.88</v>
          </cell>
          <cell r="J17">
            <v>0.94475186649099696</v>
          </cell>
          <cell r="K17">
            <v>0.93682973918287804</v>
          </cell>
        </row>
        <row r="18">
          <cell r="C18" t="str">
            <v>DLQ 30-59</v>
          </cell>
          <cell r="G18">
            <v>186</v>
          </cell>
          <cell r="H18">
            <v>8938001.4700000007</v>
          </cell>
          <cell r="J18">
            <v>1.6337285902503294E-2</v>
          </cell>
          <cell r="K18">
            <v>1.7356134937759983E-2</v>
          </cell>
        </row>
        <row r="19">
          <cell r="C19" t="str">
            <v>DLQ 60-179</v>
          </cell>
          <cell r="G19">
            <v>178</v>
          </cell>
          <cell r="H19">
            <v>8570695.7200000007</v>
          </cell>
          <cell r="J19">
            <v>1.5634606938954763E-2</v>
          </cell>
          <cell r="K19">
            <v>1.6642887330695636E-2</v>
          </cell>
        </row>
        <row r="20">
          <cell r="C20" t="str">
            <v>DLQ 180+</v>
          </cell>
          <cell r="G20">
            <v>32</v>
          </cell>
          <cell r="H20">
            <v>1899121.16</v>
          </cell>
          <cell r="J20">
            <v>2.8107158541941153E-3</v>
          </cell>
          <cell r="K20">
            <v>3.6877822437989894E-3</v>
          </cell>
        </row>
        <row r="21">
          <cell r="C21" t="str">
            <v>Bankruptcy</v>
          </cell>
          <cell r="G21">
            <v>212</v>
          </cell>
          <cell r="H21">
            <v>11166745.85</v>
          </cell>
          <cell r="J21">
            <v>1.8620992534036013E-2</v>
          </cell>
          <cell r="K21">
            <v>2.1683991487223518E-2</v>
          </cell>
        </row>
        <row r="22">
          <cell r="C22" t="str">
            <v>Foreclosure</v>
          </cell>
          <cell r="G22">
            <v>21</v>
          </cell>
          <cell r="H22">
            <v>1956635.06</v>
          </cell>
          <cell r="J22">
            <v>1.8445322793148879E-3</v>
          </cell>
          <cell r="K22">
            <v>3.7994648176436362E-3</v>
          </cell>
        </row>
        <row r="23">
          <cell r="C23" t="str">
            <v>Total Active Portfolio</v>
          </cell>
          <cell r="G23">
            <v>11385</v>
          </cell>
          <cell r="H23">
            <v>514976491.1400001</v>
          </cell>
          <cell r="J23">
            <v>1</v>
          </cell>
          <cell r="K23">
            <v>0.99999999999999978</v>
          </cell>
        </row>
      </sheetData>
      <sheetData sheetId="25">
        <row r="8">
          <cell r="C8" t="str">
            <v>Current (0 - 29)</v>
          </cell>
          <cell r="G8">
            <v>26195</v>
          </cell>
          <cell r="H8">
            <v>2593695051.7800002</v>
          </cell>
          <cell r="J8">
            <v>0.80662047729022324</v>
          </cell>
          <cell r="K8">
            <v>0.81357203230330055</v>
          </cell>
        </row>
        <row r="9">
          <cell r="C9" t="str">
            <v>DLQ 30-59</v>
          </cell>
          <cell r="G9">
            <v>2226</v>
          </cell>
          <cell r="H9">
            <v>199205553.28</v>
          </cell>
          <cell r="J9">
            <v>6.8545034642032335E-2</v>
          </cell>
          <cell r="K9">
            <v>6.2485397701973103E-2</v>
          </cell>
        </row>
        <row r="10">
          <cell r="C10" t="str">
            <v>DLQ 60-179</v>
          </cell>
          <cell r="G10">
            <v>1277</v>
          </cell>
          <cell r="H10">
            <v>123456408.47</v>
          </cell>
          <cell r="J10">
            <v>3.93225558121632E-2</v>
          </cell>
          <cell r="K10">
            <v>3.8724938412044205E-2</v>
          </cell>
        </row>
        <row r="11">
          <cell r="C11" t="str">
            <v>DLQ 180+</v>
          </cell>
          <cell r="G11">
            <v>194</v>
          </cell>
          <cell r="H11">
            <v>21686297.079999998</v>
          </cell>
          <cell r="J11">
            <v>5.9738260200153962E-3</v>
          </cell>
          <cell r="K11">
            <v>6.8024052312550968E-3</v>
          </cell>
        </row>
        <row r="12">
          <cell r="C12" t="str">
            <v>Bankruptcy</v>
          </cell>
          <cell r="G12">
            <v>953</v>
          </cell>
          <cell r="H12">
            <v>84302266.079999998</v>
          </cell>
          <cell r="J12">
            <v>2.9345650500384911E-2</v>
          </cell>
          <cell r="K12">
            <v>2.6443342248507605E-2</v>
          </cell>
        </row>
        <row r="13">
          <cell r="C13" t="str">
            <v>Foreclosure</v>
          </cell>
          <cell r="G13">
            <v>1630</v>
          </cell>
          <cell r="H13">
            <v>165688117.68000001</v>
          </cell>
          <cell r="J13">
            <v>5.0192455735180906E-2</v>
          </cell>
          <cell r="K13">
            <v>5.197188410291953E-2</v>
          </cell>
        </row>
        <row r="14">
          <cell r="C14" t="str">
            <v>Total Active Portfolio</v>
          </cell>
          <cell r="G14">
            <v>32475</v>
          </cell>
          <cell r="H14">
            <v>3188033694.3699999</v>
          </cell>
          <cell r="J14">
            <v>1</v>
          </cell>
          <cell r="K14">
            <v>1</v>
          </cell>
        </row>
        <row r="17">
          <cell r="C17" t="str">
            <v>Current (0 - 29)</v>
          </cell>
          <cell r="G17">
            <v>837</v>
          </cell>
          <cell r="H17">
            <v>24338268</v>
          </cell>
          <cell r="J17">
            <v>0.8904255319148936</v>
          </cell>
          <cell r="K17">
            <v>0.8966255439305999</v>
          </cell>
        </row>
        <row r="18">
          <cell r="C18" t="str">
            <v>DLQ 30-59</v>
          </cell>
          <cell r="G18">
            <v>27</v>
          </cell>
          <cell r="H18">
            <v>641945.31000000006</v>
          </cell>
          <cell r="J18">
            <v>2.8723404255319149E-2</v>
          </cell>
          <cell r="K18">
            <v>2.364936415164989E-2</v>
          </cell>
        </row>
        <row r="19">
          <cell r="C19" t="str">
            <v>DLQ 60-179</v>
          </cell>
          <cell r="G19">
            <v>34</v>
          </cell>
          <cell r="H19">
            <v>929422.41</v>
          </cell>
          <cell r="J19">
            <v>3.6170212765957444E-2</v>
          </cell>
          <cell r="K19">
            <v>3.4240064819219637E-2</v>
          </cell>
        </row>
        <row r="20">
          <cell r="C20" t="str">
            <v>DLQ 180+</v>
          </cell>
          <cell r="G20">
            <v>6</v>
          </cell>
          <cell r="H20">
            <v>158021.18</v>
          </cell>
          <cell r="J20">
            <v>6.382978723404255E-3</v>
          </cell>
          <cell r="K20">
            <v>5.8215246241045265E-3</v>
          </cell>
        </row>
        <row r="21">
          <cell r="C21" t="str">
            <v>Bankruptcy</v>
          </cell>
          <cell r="G21">
            <v>29</v>
          </cell>
          <cell r="H21">
            <v>851801.87</v>
          </cell>
          <cell r="J21">
            <v>3.0851063829787233E-2</v>
          </cell>
          <cell r="K21">
            <v>3.1380512163390266E-2</v>
          </cell>
        </row>
        <row r="22">
          <cell r="C22" t="str">
            <v>Foreclosure</v>
          </cell>
          <cell r="G22">
            <v>7</v>
          </cell>
          <cell r="H22">
            <v>224835.93</v>
          </cell>
          <cell r="J22">
            <v>7.4468085106382982E-3</v>
          </cell>
          <cell r="K22">
            <v>8.2829903110357844E-3</v>
          </cell>
        </row>
        <row r="23">
          <cell r="C23" t="str">
            <v>Total Active Portfolio</v>
          </cell>
          <cell r="G23">
            <v>940</v>
          </cell>
          <cell r="H23">
            <v>27144294.699999999</v>
          </cell>
          <cell r="J23">
            <v>0.99999999999999989</v>
          </cell>
          <cell r="K23">
            <v>0.99999999999999989</v>
          </cell>
        </row>
      </sheetData>
      <sheetData sheetId="26">
        <row r="8">
          <cell r="C8" t="str">
            <v>Current (0 - 29)</v>
          </cell>
          <cell r="G8">
            <v>82820</v>
          </cell>
          <cell r="H8">
            <v>9419806065.7399998</v>
          </cell>
          <cell r="J8">
            <v>0.88456444653308841</v>
          </cell>
          <cell r="K8">
            <v>0.89153687450121832</v>
          </cell>
        </row>
        <row r="9">
          <cell r="C9" t="str">
            <v>DLQ 30-59</v>
          </cell>
          <cell r="G9">
            <v>4071</v>
          </cell>
          <cell r="H9">
            <v>414212125.00999999</v>
          </cell>
          <cell r="J9">
            <v>4.3480582731661471E-2</v>
          </cell>
          <cell r="K9">
            <v>3.9203077084041117E-2</v>
          </cell>
        </row>
        <row r="10">
          <cell r="C10" t="str">
            <v>DLQ 60-179</v>
          </cell>
          <cell r="G10">
            <v>2565</v>
          </cell>
          <cell r="H10">
            <v>265930218.47</v>
          </cell>
          <cell r="J10">
            <v>2.7395650873670269E-2</v>
          </cell>
          <cell r="K10">
            <v>2.5168946595669105E-2</v>
          </cell>
        </row>
        <row r="11">
          <cell r="C11" t="str">
            <v>DLQ 180+</v>
          </cell>
          <cell r="G11">
            <v>407</v>
          </cell>
          <cell r="H11">
            <v>47232851.93</v>
          </cell>
          <cell r="J11">
            <v>4.3469902166018712E-3</v>
          </cell>
          <cell r="K11">
            <v>4.4703499084344451E-3</v>
          </cell>
        </row>
        <row r="12">
          <cell r="C12" t="str">
            <v>Bankruptcy</v>
          </cell>
          <cell r="G12">
            <v>1538</v>
          </cell>
          <cell r="H12">
            <v>168713853.22</v>
          </cell>
          <cell r="J12">
            <v>1.6426709958559407E-2</v>
          </cell>
          <cell r="K12">
            <v>1.5967910627361716E-2</v>
          </cell>
        </row>
        <row r="13">
          <cell r="C13" t="str">
            <v>Foreclosure</v>
          </cell>
          <cell r="G13">
            <v>2227</v>
          </cell>
          <cell r="H13">
            <v>249911343.16999999</v>
          </cell>
          <cell r="J13">
            <v>2.3785619686418593E-2</v>
          </cell>
          <cell r="K13">
            <v>2.3652841283275407E-2</v>
          </cell>
        </row>
        <row r="14">
          <cell r="C14" t="str">
            <v>Total Active Portfolio</v>
          </cell>
          <cell r="G14">
            <v>93628</v>
          </cell>
          <cell r="H14">
            <v>10565806457.539999</v>
          </cell>
          <cell r="J14">
            <v>1</v>
          </cell>
          <cell r="K14">
            <v>1.0000000000000002</v>
          </cell>
        </row>
        <row r="17">
          <cell r="C17" t="str">
            <v>Current (0 - 29)</v>
          </cell>
          <cell r="G17">
            <v>7938</v>
          </cell>
          <cell r="H17">
            <v>254777269.58000001</v>
          </cell>
          <cell r="J17">
            <v>0.93476212906264722</v>
          </cell>
          <cell r="K17">
            <v>0.92838438569154202</v>
          </cell>
        </row>
        <row r="18">
          <cell r="C18" t="str">
            <v>DLQ 30-59</v>
          </cell>
          <cell r="G18">
            <v>163</v>
          </cell>
          <cell r="H18">
            <v>4735875.74</v>
          </cell>
          <cell r="J18">
            <v>1.9194536033914272E-2</v>
          </cell>
          <cell r="K18">
            <v>1.7257085362596722E-2</v>
          </cell>
        </row>
        <row r="19">
          <cell r="C19" t="str">
            <v>DLQ 60-179</v>
          </cell>
          <cell r="G19">
            <v>117</v>
          </cell>
          <cell r="H19">
            <v>3970117.23</v>
          </cell>
          <cell r="J19">
            <v>1.3777673104097974E-2</v>
          </cell>
          <cell r="K19">
            <v>1.4466733440439895E-2</v>
          </cell>
        </row>
        <row r="20">
          <cell r="C20" t="str">
            <v>DLQ 180+</v>
          </cell>
          <cell r="G20">
            <v>14</v>
          </cell>
          <cell r="H20">
            <v>385058</v>
          </cell>
          <cell r="J20">
            <v>1.6486104569006124E-3</v>
          </cell>
          <cell r="K20">
            <v>1.4031151027519924E-3</v>
          </cell>
        </row>
        <row r="21">
          <cell r="C21" t="str">
            <v>Bankruptcy</v>
          </cell>
          <cell r="G21">
            <v>231</v>
          </cell>
          <cell r="H21">
            <v>8701146.2400000002</v>
          </cell>
          <cell r="J21">
            <v>2.7202072538860103E-2</v>
          </cell>
          <cell r="K21">
            <v>3.1706157775186365E-2</v>
          </cell>
        </row>
        <row r="22">
          <cell r="C22" t="str">
            <v>Foreclosure</v>
          </cell>
          <cell r="G22">
            <v>29</v>
          </cell>
          <cell r="H22">
            <v>1861333.11</v>
          </cell>
          <cell r="J22">
            <v>3.4149788035798398E-3</v>
          </cell>
          <cell r="K22">
            <v>6.7825226274829649E-3</v>
          </cell>
        </row>
        <row r="23">
          <cell r="C23" t="str">
            <v>Total Active Portfolio</v>
          </cell>
          <cell r="G23">
            <v>8492</v>
          </cell>
          <cell r="H23">
            <v>274430799.90000004</v>
          </cell>
          <cell r="J23">
            <v>1</v>
          </cell>
          <cell r="K23">
            <v>1</v>
          </cell>
        </row>
      </sheetData>
      <sheetData sheetId="27">
        <row r="8">
          <cell r="C8" t="str">
            <v>Current (0 - 29)</v>
          </cell>
          <cell r="G8">
            <v>11461</v>
          </cell>
          <cell r="H8">
            <v>1618536022.6700001</v>
          </cell>
          <cell r="J8">
            <v>0.92034048020557291</v>
          </cell>
          <cell r="K8">
            <v>0.90395728878796278</v>
          </cell>
        </row>
        <row r="9">
          <cell r="C9" t="str">
            <v>DLQ 30-59</v>
          </cell>
          <cell r="G9">
            <v>365</v>
          </cell>
          <cell r="H9">
            <v>49773546.460000001</v>
          </cell>
          <cell r="J9">
            <v>2.931020637597366E-2</v>
          </cell>
          <cell r="K9">
            <v>2.7798677002641457E-2</v>
          </cell>
        </row>
        <row r="10">
          <cell r="C10" t="str">
            <v>DLQ 60-179</v>
          </cell>
          <cell r="G10">
            <v>182</v>
          </cell>
          <cell r="H10">
            <v>28695562.030000001</v>
          </cell>
          <cell r="J10">
            <v>1.4614952220348511E-2</v>
          </cell>
          <cell r="K10">
            <v>1.602655862431452E-2</v>
          </cell>
        </row>
        <row r="11">
          <cell r="C11" t="str">
            <v>DLQ 180+</v>
          </cell>
          <cell r="G11">
            <v>26</v>
          </cell>
          <cell r="H11">
            <v>5239688.24</v>
          </cell>
          <cell r="J11">
            <v>2.0878503171926441E-3</v>
          </cell>
          <cell r="K11">
            <v>2.9263818099711696E-3</v>
          </cell>
        </row>
        <row r="12">
          <cell r="C12" t="str">
            <v>Bankruptcy</v>
          </cell>
          <cell r="G12">
            <v>83</v>
          </cell>
          <cell r="H12">
            <v>15380600.16</v>
          </cell>
          <cell r="J12">
            <v>6.665060627961134E-3</v>
          </cell>
          <cell r="K12">
            <v>8.5901119442678246E-3</v>
          </cell>
        </row>
        <row r="13">
          <cell r="C13" t="str">
            <v>Foreclosure</v>
          </cell>
          <cell r="G13">
            <v>336</v>
          </cell>
          <cell r="H13">
            <v>72875130.349999994</v>
          </cell>
          <cell r="J13">
            <v>2.6981450252951095E-2</v>
          </cell>
          <cell r="K13">
            <v>4.070098183084226E-2</v>
          </cell>
        </row>
        <row r="14">
          <cell r="C14" t="str">
            <v>Total Active Portfolio</v>
          </cell>
          <cell r="G14">
            <v>12453</v>
          </cell>
          <cell r="H14">
            <v>1790500549.9100001</v>
          </cell>
          <cell r="J14">
            <v>0.99999999999999989</v>
          </cell>
          <cell r="K14">
            <v>1.0000000000000002</v>
          </cell>
        </row>
        <row r="17">
          <cell r="C17" t="str">
            <v>Current (0 - 29)</v>
          </cell>
          <cell r="G17">
            <v>654</v>
          </cell>
          <cell r="H17">
            <v>29854473.760000002</v>
          </cell>
          <cell r="J17">
            <v>0.94645441389290885</v>
          </cell>
          <cell r="K17">
            <v>0.93195531754915617</v>
          </cell>
        </row>
        <row r="18">
          <cell r="C18" t="str">
            <v>DLQ 30-59</v>
          </cell>
          <cell r="G18">
            <v>11</v>
          </cell>
          <cell r="H18">
            <v>731559.42</v>
          </cell>
          <cell r="J18">
            <v>1.5918958031837915E-2</v>
          </cell>
          <cell r="K18">
            <v>2.2836801514339488E-2</v>
          </cell>
        </row>
        <row r="19">
          <cell r="C19" t="str">
            <v>DLQ 60-179</v>
          </cell>
          <cell r="G19">
            <v>8</v>
          </cell>
          <cell r="H19">
            <v>582810.12</v>
          </cell>
          <cell r="J19">
            <v>1.1577424023154847E-2</v>
          </cell>
          <cell r="K19">
            <v>1.8193353358758442E-2</v>
          </cell>
        </row>
        <row r="20">
          <cell r="C20" t="str">
            <v>DLQ 180+</v>
          </cell>
          <cell r="G20">
            <v>5</v>
          </cell>
          <cell r="H20">
            <v>295060.88</v>
          </cell>
          <cell r="J20">
            <v>7.2358900144717797E-3</v>
          </cell>
          <cell r="K20">
            <v>9.2107989686009955E-3</v>
          </cell>
        </row>
        <row r="21">
          <cell r="C21" t="str">
            <v>Bankruptcy</v>
          </cell>
          <cell r="G21">
            <v>12</v>
          </cell>
          <cell r="H21">
            <v>535450.81000000006</v>
          </cell>
          <cell r="J21">
            <v>1.7366136034732273E-2</v>
          </cell>
          <cell r="K21">
            <v>1.6714956481132189E-2</v>
          </cell>
        </row>
        <row r="22">
          <cell r="C22" t="str">
            <v>Foreclosure</v>
          </cell>
          <cell r="G22">
            <v>1</v>
          </cell>
          <cell r="H22">
            <v>34877.980000000003</v>
          </cell>
          <cell r="J22">
            <v>1.4471780028943559E-3</v>
          </cell>
          <cell r="K22">
            <v>1.0887721280126534E-3</v>
          </cell>
        </row>
        <row r="23">
          <cell r="C23" t="str">
            <v>Total Active Portfolio</v>
          </cell>
          <cell r="G23">
            <v>691</v>
          </cell>
          <cell r="H23">
            <v>32034232.970000003</v>
          </cell>
          <cell r="J23">
            <v>1</v>
          </cell>
          <cell r="K23">
            <v>1</v>
          </cell>
        </row>
      </sheetData>
      <sheetData sheetId="28">
        <row r="8">
          <cell r="C8" t="str">
            <v>Current (0 - 29)</v>
          </cell>
          <cell r="G8">
            <v>15274</v>
          </cell>
          <cell r="H8">
            <v>1550498702.0899999</v>
          </cell>
          <cell r="J8">
            <v>0.90738430463969588</v>
          </cell>
          <cell r="K8">
            <v>0.90728948320437419</v>
          </cell>
        </row>
        <row r="9">
          <cell r="C9" t="str">
            <v>DLQ 30-59</v>
          </cell>
          <cell r="G9">
            <v>594</v>
          </cell>
          <cell r="H9">
            <v>57119530.740000002</v>
          </cell>
          <cell r="J9">
            <v>3.5287827481732315E-2</v>
          </cell>
          <cell r="K9">
            <v>3.3424052181478578E-2</v>
          </cell>
        </row>
        <row r="10">
          <cell r="C10" t="str">
            <v>DLQ 60-179</v>
          </cell>
          <cell r="G10">
            <v>322</v>
          </cell>
          <cell r="H10">
            <v>32974330.109999999</v>
          </cell>
          <cell r="J10">
            <v>1.9129091665181487E-2</v>
          </cell>
          <cell r="K10">
            <v>1.9295251833610218E-2</v>
          </cell>
        </row>
        <row r="11">
          <cell r="C11" t="str">
            <v>DLQ 180+</v>
          </cell>
          <cell r="G11">
            <v>30</v>
          </cell>
          <cell r="H11">
            <v>3165928.21</v>
          </cell>
          <cell r="J11">
            <v>1.7822135091783995E-3</v>
          </cell>
          <cell r="K11">
            <v>1.8525738626166989E-3</v>
          </cell>
        </row>
        <row r="12">
          <cell r="C12" t="str">
            <v>Bankruptcy</v>
          </cell>
          <cell r="G12">
            <v>283</v>
          </cell>
          <cell r="H12">
            <v>28835495.120000001</v>
          </cell>
          <cell r="J12">
            <v>1.6812214103249571E-2</v>
          </cell>
          <cell r="K12">
            <v>1.6873372051264351E-2</v>
          </cell>
        </row>
        <row r="13">
          <cell r="C13" t="str">
            <v>Foreclosure</v>
          </cell>
          <cell r="G13">
            <v>330</v>
          </cell>
          <cell r="H13">
            <v>36340957.640000001</v>
          </cell>
          <cell r="J13">
            <v>1.9604348600962395E-2</v>
          </cell>
          <cell r="K13">
            <v>2.126526686665603E-2</v>
          </cell>
        </row>
        <row r="14">
          <cell r="C14" t="str">
            <v>Total Active Portfolio</v>
          </cell>
          <cell r="G14">
            <v>16833</v>
          </cell>
          <cell r="H14">
            <v>1708934943.9099998</v>
          </cell>
          <cell r="J14">
            <v>1.0000000000000002</v>
          </cell>
          <cell r="K14">
            <v>1.0000000000000002</v>
          </cell>
        </row>
        <row r="17">
          <cell r="C17" t="str">
            <v>Current (0 - 29)</v>
          </cell>
          <cell r="G17">
            <v>536</v>
          </cell>
          <cell r="H17">
            <v>15087765.939999999</v>
          </cell>
          <cell r="J17">
            <v>0.88888888888888884</v>
          </cell>
          <cell r="K17">
            <v>0.88824013032177851</v>
          </cell>
        </row>
        <row r="18">
          <cell r="C18" t="str">
            <v>DLQ 30-59</v>
          </cell>
          <cell r="G18">
            <v>19</v>
          </cell>
          <cell r="H18">
            <v>522215.11</v>
          </cell>
          <cell r="J18">
            <v>3.150912106135987E-2</v>
          </cell>
          <cell r="K18">
            <v>3.0743611692215973E-2</v>
          </cell>
        </row>
        <row r="19">
          <cell r="C19" t="str">
            <v>DLQ 60-179</v>
          </cell>
          <cell r="G19">
            <v>16</v>
          </cell>
          <cell r="H19">
            <v>346798.57</v>
          </cell>
          <cell r="J19">
            <v>2.6533996683250415E-2</v>
          </cell>
          <cell r="K19">
            <v>2.0416568512343084E-2</v>
          </cell>
        </row>
        <row r="20">
          <cell r="C20" t="str">
            <v>DLQ 180+</v>
          </cell>
          <cell r="G20">
            <v>2</v>
          </cell>
          <cell r="H20">
            <v>51609.45</v>
          </cell>
          <cell r="J20">
            <v>3.3167495854063019E-3</v>
          </cell>
          <cell r="K20">
            <v>3.0383281909419197E-3</v>
          </cell>
        </row>
        <row r="21">
          <cell r="C21" t="str">
            <v>Bankruptcy</v>
          </cell>
          <cell r="G21">
            <v>27</v>
          </cell>
          <cell r="H21">
            <v>896860.8</v>
          </cell>
          <cell r="J21">
            <v>4.4776119402985072E-2</v>
          </cell>
          <cell r="K21">
            <v>5.2799583254437378E-2</v>
          </cell>
        </row>
        <row r="22">
          <cell r="C22" t="str">
            <v>Foreclosure</v>
          </cell>
          <cell r="G22">
            <v>3</v>
          </cell>
          <cell r="H22">
            <v>80884.2</v>
          </cell>
          <cell r="J22">
            <v>4.9751243781094526E-3</v>
          </cell>
          <cell r="K22">
            <v>4.761778028283278E-3</v>
          </cell>
        </row>
        <row r="23">
          <cell r="C23" t="str">
            <v>Total Active Portfolio</v>
          </cell>
          <cell r="G23">
            <v>603</v>
          </cell>
          <cell r="H23">
            <v>16986134.069999997</v>
          </cell>
          <cell r="J23">
            <v>0.99999999999999989</v>
          </cell>
          <cell r="K23">
            <v>1.0000000000000002</v>
          </cell>
        </row>
      </sheetData>
      <sheetData sheetId="29">
        <row r="8">
          <cell r="C8" t="str">
            <v>Current (0 - 29)</v>
          </cell>
          <cell r="G8">
            <v>43548</v>
          </cell>
          <cell r="H8">
            <v>6994592385.4099998</v>
          </cell>
          <cell r="J8">
            <v>0.83246673803333848</v>
          </cell>
          <cell r="K8">
            <v>0.76759943250781693</v>
          </cell>
        </row>
        <row r="9">
          <cell r="C9" t="str">
            <v>DLQ 30-59</v>
          </cell>
          <cell r="G9">
            <v>1136</v>
          </cell>
          <cell r="H9">
            <v>218151992.44</v>
          </cell>
          <cell r="J9">
            <v>2.1715858693989908E-2</v>
          </cell>
          <cell r="K9">
            <v>2.3940400865486319E-2</v>
          </cell>
        </row>
        <row r="10">
          <cell r="C10" t="str">
            <v>DLQ 60-179</v>
          </cell>
          <cell r="G10">
            <v>1109</v>
          </cell>
          <cell r="H10">
            <v>259159061.03</v>
          </cell>
          <cell r="J10">
            <v>2.1199724728551767E-2</v>
          </cell>
          <cell r="K10">
            <v>2.8440591990869252E-2</v>
          </cell>
        </row>
        <row r="11">
          <cell r="C11" t="str">
            <v>DLQ 180+</v>
          </cell>
          <cell r="G11">
            <v>344</v>
          </cell>
          <cell r="H11">
            <v>87602155.25</v>
          </cell>
          <cell r="J11">
            <v>6.5759290411377888E-3</v>
          </cell>
          <cell r="K11">
            <v>9.6136216309937392E-3</v>
          </cell>
        </row>
        <row r="12">
          <cell r="C12" t="str">
            <v>Bankruptcy</v>
          </cell>
          <cell r="G12">
            <v>1301</v>
          </cell>
          <cell r="H12">
            <v>306131199.25</v>
          </cell>
          <cell r="J12">
            <v>2.4870010705000764E-2</v>
          </cell>
          <cell r="K12">
            <v>3.359540082813036E-2</v>
          </cell>
        </row>
        <row r="13">
          <cell r="C13" t="str">
            <v>Foreclosure</v>
          </cell>
          <cell r="G13">
            <v>4874</v>
          </cell>
          <cell r="H13">
            <v>1246658095.3199999</v>
          </cell>
          <cell r="J13">
            <v>9.3171738797981338E-2</v>
          </cell>
          <cell r="K13">
            <v>0.13681055217670351</v>
          </cell>
        </row>
        <row r="14">
          <cell r="C14" t="str">
            <v>Total Active Portfolio</v>
          </cell>
          <cell r="G14">
            <v>52312</v>
          </cell>
          <cell r="H14">
            <v>9112294888.6999989</v>
          </cell>
          <cell r="J14">
            <v>1</v>
          </cell>
          <cell r="K14">
            <v>1.0000000000000002</v>
          </cell>
        </row>
        <row r="17">
          <cell r="C17" t="str">
            <v>Current (0 - 29)</v>
          </cell>
          <cell r="G17">
            <v>7998</v>
          </cell>
          <cell r="H17">
            <v>391790702.00999999</v>
          </cell>
          <cell r="J17">
            <v>0.92185338865836786</v>
          </cell>
          <cell r="K17">
            <v>0.89018644931338398</v>
          </cell>
        </row>
        <row r="18">
          <cell r="C18" t="str">
            <v>DLQ 30-59</v>
          </cell>
          <cell r="G18">
            <v>110</v>
          </cell>
          <cell r="H18">
            <v>8628576.2599999998</v>
          </cell>
          <cell r="J18">
            <v>1.2678653757491932E-2</v>
          </cell>
          <cell r="K18">
            <v>1.9604961588197946E-2</v>
          </cell>
        </row>
        <row r="19">
          <cell r="C19" t="str">
            <v>DLQ 60-179</v>
          </cell>
          <cell r="G19">
            <v>229</v>
          </cell>
          <cell r="H19">
            <v>14245470.439999999</v>
          </cell>
          <cell r="J19">
            <v>2.6394651913324112E-2</v>
          </cell>
          <cell r="K19">
            <v>3.2367089583097607E-2</v>
          </cell>
        </row>
        <row r="20">
          <cell r="C20" t="str">
            <v>DLQ 180+</v>
          </cell>
          <cell r="G20">
            <v>58</v>
          </cell>
          <cell r="H20">
            <v>4342665.78</v>
          </cell>
          <cell r="J20">
            <v>6.6851083448593819E-3</v>
          </cell>
          <cell r="K20">
            <v>9.8669575654050812E-3</v>
          </cell>
        </row>
        <row r="21">
          <cell r="C21" t="str">
            <v>Bankruptcy</v>
          </cell>
          <cell r="G21">
            <v>249</v>
          </cell>
          <cell r="H21">
            <v>16464757.66</v>
          </cell>
          <cell r="J21">
            <v>2.8699861687413553E-2</v>
          </cell>
          <cell r="K21">
            <v>3.7409525251537609E-2</v>
          </cell>
        </row>
        <row r="22">
          <cell r="C22" t="str">
            <v>Foreclosure</v>
          </cell>
          <cell r="G22">
            <v>32</v>
          </cell>
          <cell r="H22">
            <v>4649897.01</v>
          </cell>
          <cell r="J22">
            <v>3.6883356385431073E-3</v>
          </cell>
          <cell r="K22">
            <v>1.0565016698377826E-2</v>
          </cell>
        </row>
        <row r="23">
          <cell r="C23" t="str">
            <v>Total Active Portfolio</v>
          </cell>
          <cell r="G23">
            <v>8676</v>
          </cell>
          <cell r="H23">
            <v>440122069.15999997</v>
          </cell>
          <cell r="J23">
            <v>0.99999999999999989</v>
          </cell>
          <cell r="K23">
            <v>1</v>
          </cell>
        </row>
      </sheetData>
      <sheetData sheetId="30">
        <row r="8">
          <cell r="C8" t="str">
            <v>Current (0 - 29)</v>
          </cell>
          <cell r="G8">
            <v>20509</v>
          </cell>
          <cell r="H8">
            <v>3223367218.52</v>
          </cell>
          <cell r="J8">
            <v>0.89394996077063904</v>
          </cell>
          <cell r="K8">
            <v>0.87935006372653701</v>
          </cell>
        </row>
        <row r="9">
          <cell r="C9" t="str">
            <v>DLQ 30-59</v>
          </cell>
          <cell r="G9">
            <v>940</v>
          </cell>
          <cell r="H9">
            <v>153950842.75999999</v>
          </cell>
          <cell r="J9">
            <v>4.0972888152732978E-2</v>
          </cell>
          <cell r="K9">
            <v>4.1998529554419774E-2</v>
          </cell>
        </row>
        <row r="10">
          <cell r="C10" t="str">
            <v>DLQ 60-179</v>
          </cell>
          <cell r="G10">
            <v>533</v>
          </cell>
          <cell r="H10">
            <v>96261836.689999998</v>
          </cell>
          <cell r="J10">
            <v>2.3232499346177316E-2</v>
          </cell>
          <cell r="K10">
            <v>2.6260691534441685E-2</v>
          </cell>
        </row>
        <row r="11">
          <cell r="C11" t="str">
            <v>DLQ 180+</v>
          </cell>
          <cell r="G11">
            <v>83</v>
          </cell>
          <cell r="H11">
            <v>16136175.619999999</v>
          </cell>
          <cell r="J11">
            <v>3.6178188475285505E-3</v>
          </cell>
          <cell r="K11">
            <v>4.4020262346232434E-3</v>
          </cell>
        </row>
        <row r="12">
          <cell r="C12" t="str">
            <v>Bankruptcy</v>
          </cell>
          <cell r="G12">
            <v>258</v>
          </cell>
          <cell r="H12">
            <v>51029063.43</v>
          </cell>
          <cell r="J12">
            <v>1.1245750152558626E-2</v>
          </cell>
          <cell r="K12">
            <v>1.3920973670408872E-2</v>
          </cell>
        </row>
        <row r="13">
          <cell r="C13" t="str">
            <v>Foreclosure</v>
          </cell>
          <cell r="G13">
            <v>619</v>
          </cell>
          <cell r="H13">
            <v>124879454.92</v>
          </cell>
          <cell r="J13">
            <v>2.6981082730363527E-2</v>
          </cell>
          <cell r="K13">
            <v>3.4067715279569491E-2</v>
          </cell>
        </row>
        <row r="14">
          <cell r="C14" t="str">
            <v>Total Active Portfolio</v>
          </cell>
          <cell r="G14">
            <v>22942</v>
          </cell>
          <cell r="H14">
            <v>3665624591.9399996</v>
          </cell>
          <cell r="J14">
            <v>1</v>
          </cell>
          <cell r="K14">
            <v>1</v>
          </cell>
        </row>
        <row r="17">
          <cell r="C17" t="str">
            <v>Current (0 - 29)</v>
          </cell>
          <cell r="G17">
            <v>2834</v>
          </cell>
          <cell r="H17">
            <v>128837310.33</v>
          </cell>
          <cell r="J17">
            <v>0.93285055957867014</v>
          </cell>
          <cell r="K17">
            <v>0.91921418359606855</v>
          </cell>
        </row>
        <row r="18">
          <cell r="C18" t="str">
            <v>DLQ 30-59</v>
          </cell>
          <cell r="G18">
            <v>69</v>
          </cell>
          <cell r="H18">
            <v>3317969.98</v>
          </cell>
          <cell r="J18">
            <v>2.2712310730743909E-2</v>
          </cell>
          <cell r="K18">
            <v>2.3672685020744207E-2</v>
          </cell>
        </row>
        <row r="19">
          <cell r="C19" t="str">
            <v>DLQ 60-179</v>
          </cell>
          <cell r="G19">
            <v>60</v>
          </cell>
          <cell r="H19">
            <v>3227357.66</v>
          </cell>
          <cell r="J19">
            <v>1.9749835418038184E-2</v>
          </cell>
          <cell r="K19">
            <v>2.3026194267877637E-2</v>
          </cell>
        </row>
        <row r="20">
          <cell r="C20" t="str">
            <v>DLQ 180+</v>
          </cell>
          <cell r="G20">
            <v>6</v>
          </cell>
          <cell r="H20">
            <v>264934.07</v>
          </cell>
          <cell r="J20">
            <v>1.9749835418038184E-3</v>
          </cell>
          <cell r="K20">
            <v>1.8902222829556153E-3</v>
          </cell>
        </row>
        <row r="21">
          <cell r="C21" t="str">
            <v>Bankruptcy</v>
          </cell>
          <cell r="G21">
            <v>55</v>
          </cell>
          <cell r="H21">
            <v>3079301.41</v>
          </cell>
          <cell r="J21">
            <v>1.8104015799868336E-2</v>
          </cell>
          <cell r="K21">
            <v>2.196985892044253E-2</v>
          </cell>
        </row>
        <row r="22">
          <cell r="C22" t="str">
            <v>Foreclosure</v>
          </cell>
          <cell r="G22">
            <v>14</v>
          </cell>
          <cell r="H22">
            <v>1433398.91</v>
          </cell>
          <cell r="J22">
            <v>4.608294930875576E-3</v>
          </cell>
          <cell r="K22">
            <v>1.0226855911911558E-2</v>
          </cell>
        </row>
        <row r="23">
          <cell r="C23" t="str">
            <v>Total Active Portfolio</v>
          </cell>
          <cell r="G23">
            <v>3038</v>
          </cell>
          <cell r="H23">
            <v>140160272.35999998</v>
          </cell>
          <cell r="J23">
            <v>0.99999999999999989</v>
          </cell>
          <cell r="K23">
            <v>1.0000000000000002</v>
          </cell>
        </row>
      </sheetData>
      <sheetData sheetId="31">
        <row r="8">
          <cell r="C8" t="str">
            <v>Current (0 - 29)</v>
          </cell>
          <cell r="G8">
            <v>160753</v>
          </cell>
          <cell r="H8">
            <v>30665611681.700001</v>
          </cell>
          <cell r="J8">
            <v>0.83700236386924787</v>
          </cell>
          <cell r="K8">
            <v>0.79678313836655246</v>
          </cell>
        </row>
        <row r="9">
          <cell r="C9" t="str">
            <v>DLQ 30-59</v>
          </cell>
          <cell r="G9">
            <v>5645</v>
          </cell>
          <cell r="H9">
            <v>1141467404.0899999</v>
          </cell>
          <cell r="J9">
            <v>2.9392162784158953E-2</v>
          </cell>
          <cell r="K9">
            <v>2.9658693588581048E-2</v>
          </cell>
        </row>
        <row r="10">
          <cell r="C10" t="str">
            <v>DLQ 60-179</v>
          </cell>
          <cell r="G10">
            <v>5109</v>
          </cell>
          <cell r="H10">
            <v>1193686424.8699999</v>
          </cell>
          <cell r="J10">
            <v>2.6601339178789742E-2</v>
          </cell>
          <cell r="K10">
            <v>3.1015497936441035E-2</v>
          </cell>
        </row>
        <row r="11">
          <cell r="C11" t="str">
            <v>DLQ 180+</v>
          </cell>
          <cell r="G11">
            <v>1798</v>
          </cell>
          <cell r="H11">
            <v>487870373.24000001</v>
          </cell>
          <cell r="J11">
            <v>9.3617553030855265E-3</v>
          </cell>
          <cell r="K11">
            <v>1.2676312839968722E-2</v>
          </cell>
        </row>
        <row r="12">
          <cell r="C12" t="str">
            <v>Bankruptcy</v>
          </cell>
          <cell r="G12">
            <v>2314</v>
          </cell>
          <cell r="H12">
            <v>528928429.23000002</v>
          </cell>
          <cell r="J12">
            <v>1.204844369929917E-2</v>
          </cell>
          <cell r="K12">
            <v>1.3743122367412925E-2</v>
          </cell>
        </row>
        <row r="13">
          <cell r="C13" t="str">
            <v>Foreclosure</v>
          </cell>
          <cell r="G13">
            <v>16439</v>
          </cell>
          <cell r="H13">
            <v>4469208567.8400002</v>
          </cell>
          <cell r="J13">
            <v>8.5593935165418786E-2</v>
          </cell>
          <cell r="K13">
            <v>0.11612323490104376</v>
          </cell>
        </row>
        <row r="14">
          <cell r="C14" t="str">
            <v>Total Active Portfolio</v>
          </cell>
          <cell r="G14">
            <v>192058</v>
          </cell>
          <cell r="H14">
            <v>38486772880.970001</v>
          </cell>
          <cell r="J14">
            <v>0.99999999999999989</v>
          </cell>
          <cell r="K14">
            <v>1</v>
          </cell>
        </row>
        <row r="17">
          <cell r="C17" t="str">
            <v>Current (0 - 29)</v>
          </cell>
          <cell r="G17">
            <v>47776</v>
          </cell>
          <cell r="H17">
            <v>3050459955.23</v>
          </cell>
          <cell r="J17">
            <v>0.95226325965199021</v>
          </cell>
          <cell r="K17">
            <v>0.93669869205744882</v>
          </cell>
        </row>
        <row r="18">
          <cell r="C18" t="str">
            <v>DLQ 30-59</v>
          </cell>
          <cell r="G18">
            <v>684</v>
          </cell>
          <cell r="H18">
            <v>54671237.68</v>
          </cell>
          <cell r="J18">
            <v>1.3633373861394033E-2</v>
          </cell>
          <cell r="K18">
            <v>1.6787788589133185E-2</v>
          </cell>
        </row>
        <row r="19">
          <cell r="C19" t="str">
            <v>DLQ 60-179</v>
          </cell>
          <cell r="G19">
            <v>734</v>
          </cell>
          <cell r="H19">
            <v>56802488.649999999</v>
          </cell>
          <cell r="J19">
            <v>1.4629965517928684E-2</v>
          </cell>
          <cell r="K19">
            <v>1.7442227600083796E-2</v>
          </cell>
        </row>
        <row r="20">
          <cell r="C20" t="str">
            <v>DLQ 180+</v>
          </cell>
          <cell r="G20">
            <v>134</v>
          </cell>
          <cell r="H20">
            <v>13605021.02</v>
          </cell>
          <cell r="J20">
            <v>2.670865639512866E-3</v>
          </cell>
          <cell r="K20">
            <v>4.1776668377497958E-3</v>
          </cell>
        </row>
        <row r="21">
          <cell r="C21" t="str">
            <v>Bankruptcy</v>
          </cell>
          <cell r="G21">
            <v>542</v>
          </cell>
          <cell r="H21">
            <v>42042788.990000002</v>
          </cell>
          <cell r="J21">
            <v>1.0803053556835623E-2</v>
          </cell>
          <cell r="K21">
            <v>1.290999588106739E-2</v>
          </cell>
        </row>
        <row r="22">
          <cell r="C22" t="str">
            <v>Foreclosure</v>
          </cell>
          <cell r="G22">
            <v>301</v>
          </cell>
          <cell r="H22">
            <v>39025975.799999997</v>
          </cell>
          <cell r="J22">
            <v>5.999481772338602E-3</v>
          </cell>
          <cell r="K22">
            <v>1.1983629034516998E-2</v>
          </cell>
        </row>
        <row r="23">
          <cell r="C23" t="str">
            <v>Total Active Portfolio</v>
          </cell>
          <cell r="G23">
            <v>50171</v>
          </cell>
          <cell r="H23">
            <v>3256607467.3699999</v>
          </cell>
          <cell r="J23">
            <v>1.0000000000000002</v>
          </cell>
          <cell r="K23">
            <v>1</v>
          </cell>
        </row>
      </sheetData>
      <sheetData sheetId="32">
        <row r="8">
          <cell r="C8" t="str">
            <v>Current (0 - 29)</v>
          </cell>
          <cell r="G8">
            <v>22324</v>
          </cell>
          <cell r="H8">
            <v>2859502275.8299999</v>
          </cell>
          <cell r="J8">
            <v>0.87882843870561378</v>
          </cell>
          <cell r="K8">
            <v>0.86173564078847986</v>
          </cell>
        </row>
        <row r="9">
          <cell r="C9" t="str">
            <v>DLQ 30-59</v>
          </cell>
          <cell r="G9">
            <v>993</v>
          </cell>
          <cell r="H9">
            <v>124530548.59</v>
          </cell>
          <cell r="J9">
            <v>3.9091410125186993E-2</v>
          </cell>
          <cell r="K9">
            <v>3.752835344598425E-2</v>
          </cell>
        </row>
        <row r="10">
          <cell r="C10" t="str">
            <v>DLQ 60-179</v>
          </cell>
          <cell r="G10">
            <v>526</v>
          </cell>
          <cell r="H10">
            <v>69662039.620000005</v>
          </cell>
          <cell r="J10">
            <v>2.0707030942445477E-2</v>
          </cell>
          <cell r="K10">
            <v>2.0993255664798788E-2</v>
          </cell>
        </row>
        <row r="11">
          <cell r="C11" t="str">
            <v>DLQ 180+</v>
          </cell>
          <cell r="G11">
            <v>104</v>
          </cell>
          <cell r="H11">
            <v>17343811.920000002</v>
          </cell>
          <cell r="J11">
            <v>4.0941658137154556E-3</v>
          </cell>
          <cell r="K11">
            <v>5.2267071108582737E-3</v>
          </cell>
        </row>
        <row r="12">
          <cell r="C12" t="str">
            <v>Bankruptcy</v>
          </cell>
          <cell r="G12">
            <v>144</v>
          </cell>
          <cell r="H12">
            <v>23793225.899999999</v>
          </cell>
          <cell r="J12">
            <v>5.6688449728367844E-3</v>
          </cell>
          <cell r="K12">
            <v>7.170293564956234E-3</v>
          </cell>
        </row>
        <row r="13">
          <cell r="C13" t="str">
            <v>Foreclosure</v>
          </cell>
          <cell r="G13">
            <v>1311</v>
          </cell>
          <cell r="H13">
            <v>223473783.18000001</v>
          </cell>
          <cell r="J13">
            <v>5.1610109440201557E-2</v>
          </cell>
          <cell r="K13">
            <v>6.7345749424922607E-2</v>
          </cell>
        </row>
        <row r="14">
          <cell r="C14" t="str">
            <v>Total Active Portfolio</v>
          </cell>
          <cell r="G14">
            <v>25402</v>
          </cell>
          <cell r="H14">
            <v>3318305685.04</v>
          </cell>
          <cell r="J14">
            <v>1.0000000000000002</v>
          </cell>
          <cell r="K14">
            <v>1</v>
          </cell>
        </row>
        <row r="17">
          <cell r="C17" t="str">
            <v>Current (0 - 29)</v>
          </cell>
          <cell r="G17">
            <v>2414</v>
          </cell>
          <cell r="H17">
            <v>98487257.790000007</v>
          </cell>
          <cell r="J17">
            <v>0.95189274447949523</v>
          </cell>
          <cell r="K17">
            <v>0.93774894274955845</v>
          </cell>
        </row>
        <row r="18">
          <cell r="C18" t="str">
            <v>DLQ 30-59</v>
          </cell>
          <cell r="G18">
            <v>43</v>
          </cell>
          <cell r="H18">
            <v>2008903.48</v>
          </cell>
          <cell r="J18">
            <v>1.6955835962145109E-2</v>
          </cell>
          <cell r="K18">
            <v>1.9127825839894457E-2</v>
          </cell>
        </row>
        <row r="19">
          <cell r="C19" t="str">
            <v>DLQ 60-179</v>
          </cell>
          <cell r="G19">
            <v>36</v>
          </cell>
          <cell r="H19">
            <v>1528175.43</v>
          </cell>
          <cell r="J19">
            <v>1.4195583596214511E-2</v>
          </cell>
          <cell r="K19">
            <v>1.4550561422615398E-2</v>
          </cell>
        </row>
        <row r="20">
          <cell r="C20" t="str">
            <v>DLQ 180+</v>
          </cell>
          <cell r="G20">
            <v>5</v>
          </cell>
          <cell r="H20">
            <v>415621.27</v>
          </cell>
          <cell r="J20">
            <v>1.9716088328075709E-3</v>
          </cell>
          <cell r="K20">
            <v>3.9573485471366453E-3</v>
          </cell>
        </row>
        <row r="21">
          <cell r="C21" t="str">
            <v>Bankruptcy</v>
          </cell>
          <cell r="G21">
            <v>26</v>
          </cell>
          <cell r="H21">
            <v>1230320.6100000001</v>
          </cell>
          <cell r="J21">
            <v>1.025236593059937E-2</v>
          </cell>
          <cell r="K21">
            <v>1.171452913970397E-2</v>
          </cell>
        </row>
        <row r="22">
          <cell r="C22" t="str">
            <v>Foreclosure</v>
          </cell>
          <cell r="G22">
            <v>12</v>
          </cell>
          <cell r="H22">
            <v>1354908.12</v>
          </cell>
          <cell r="J22">
            <v>4.7318611987381704E-3</v>
          </cell>
          <cell r="K22">
            <v>1.2900792301090952E-2</v>
          </cell>
        </row>
        <row r="23">
          <cell r="C23" t="str">
            <v>Total Active Portfolio</v>
          </cell>
          <cell r="G23">
            <v>2536</v>
          </cell>
          <cell r="H23">
            <v>105025186.70000002</v>
          </cell>
          <cell r="J23">
            <v>1</v>
          </cell>
          <cell r="K23">
            <v>0.99999999999999989</v>
          </cell>
        </row>
      </sheetData>
      <sheetData sheetId="33">
        <row r="8">
          <cell r="C8" t="str">
            <v>Current (0 - 29)</v>
          </cell>
          <cell r="G8">
            <v>348630</v>
          </cell>
          <cell r="H8">
            <v>72914226142.619995</v>
          </cell>
          <cell r="J8">
            <v>0.88435391405814012</v>
          </cell>
          <cell r="K8">
            <v>0.85408402239301118</v>
          </cell>
        </row>
        <row r="9">
          <cell r="C9" t="str">
            <v>DLQ 30-59</v>
          </cell>
          <cell r="G9">
            <v>10957</v>
          </cell>
          <cell r="H9">
            <v>2315014775.5599999</v>
          </cell>
          <cell r="J9">
            <v>2.7794125107807825E-2</v>
          </cell>
          <cell r="K9">
            <v>2.7117028267461939E-2</v>
          </cell>
        </row>
        <row r="10">
          <cell r="C10" t="str">
            <v>DLQ 60-179</v>
          </cell>
          <cell r="G10">
            <v>8174</v>
          </cell>
          <cell r="H10">
            <v>2089880821.1400001</v>
          </cell>
          <cell r="J10">
            <v>2.0734615189488104E-2</v>
          </cell>
          <cell r="K10">
            <v>2.4479911705432292E-2</v>
          </cell>
        </row>
        <row r="11">
          <cell r="C11" t="str">
            <v>DLQ 180+</v>
          </cell>
          <cell r="G11">
            <v>1653</v>
          </cell>
          <cell r="H11">
            <v>479347808.68000001</v>
          </cell>
          <cell r="J11">
            <v>4.1930901527066104E-3</v>
          </cell>
          <cell r="K11">
            <v>5.6148618208180451E-3</v>
          </cell>
        </row>
        <row r="12">
          <cell r="C12" t="str">
            <v>Bankruptcy</v>
          </cell>
          <cell r="G12">
            <v>2832</v>
          </cell>
          <cell r="H12">
            <v>608300576.63999999</v>
          </cell>
          <cell r="J12">
            <v>7.183805996651616E-3</v>
          </cell>
          <cell r="K12">
            <v>7.125355788655854E-3</v>
          </cell>
        </row>
        <row r="13">
          <cell r="C13" t="str">
            <v>Foreclosure</v>
          </cell>
          <cell r="G13">
            <v>21974</v>
          </cell>
          <cell r="H13">
            <v>6964486368.75</v>
          </cell>
          <cell r="J13">
            <v>5.5740449495205721E-2</v>
          </cell>
          <cell r="K13">
            <v>8.1578820024620788E-2</v>
          </cell>
        </row>
        <row r="14">
          <cell r="C14" t="str">
            <v>Total Active Portfolio</v>
          </cell>
          <cell r="G14">
            <v>394220</v>
          </cell>
          <cell r="H14">
            <v>85371256493.389984</v>
          </cell>
          <cell r="J14">
            <v>1</v>
          </cell>
          <cell r="K14">
            <v>1</v>
          </cell>
        </row>
        <row r="17">
          <cell r="C17" t="str">
            <v>Current (0 - 29)</v>
          </cell>
          <cell r="G17">
            <v>140988</v>
          </cell>
          <cell r="H17">
            <v>10181876411.5</v>
          </cell>
          <cell r="J17">
            <v>0.96313804787408464</v>
          </cell>
          <cell r="K17">
            <v>0.94656889791372301</v>
          </cell>
        </row>
        <row r="18">
          <cell r="C18" t="str">
            <v>DLQ 30-59</v>
          </cell>
          <cell r="G18">
            <v>1429</v>
          </cell>
          <cell r="H18">
            <v>137309161.31</v>
          </cell>
          <cell r="J18">
            <v>9.7619958465406057E-3</v>
          </cell>
          <cell r="K18">
            <v>1.2765091250554346E-2</v>
          </cell>
        </row>
        <row r="19">
          <cell r="C19" t="str">
            <v>DLQ 60-179</v>
          </cell>
          <cell r="G19">
            <v>1513</v>
          </cell>
          <cell r="H19">
            <v>148837455.13999999</v>
          </cell>
          <cell r="J19">
            <v>1.0335829052355449E-2</v>
          </cell>
          <cell r="K19">
            <v>1.38368312662909E-2</v>
          </cell>
        </row>
        <row r="20">
          <cell r="C20" t="str">
            <v>DLQ 180+</v>
          </cell>
          <cell r="G20">
            <v>289</v>
          </cell>
          <cell r="H20">
            <v>30778655.34</v>
          </cell>
          <cell r="J20">
            <v>1.9742594819105912E-3</v>
          </cell>
          <cell r="K20">
            <v>2.8613702118348606E-3</v>
          </cell>
        </row>
        <row r="21">
          <cell r="C21" t="str">
            <v>Bankruptcy</v>
          </cell>
          <cell r="G21">
            <v>1034</v>
          </cell>
          <cell r="H21">
            <v>86323129.540000007</v>
          </cell>
          <cell r="J21">
            <v>7.063613509673188E-3</v>
          </cell>
          <cell r="K21">
            <v>8.0251209394814962E-3</v>
          </cell>
        </row>
        <row r="22">
          <cell r="C22" t="str">
            <v>Foreclosure</v>
          </cell>
          <cell r="G22">
            <v>1131</v>
          </cell>
          <cell r="H22">
            <v>171489348</v>
          </cell>
          <cell r="J22">
            <v>7.726254235435567E-3</v>
          </cell>
          <cell r="K22">
            <v>1.5942688418115348E-2</v>
          </cell>
        </row>
        <row r="23">
          <cell r="C23" t="str">
            <v>Total Active Portfolio</v>
          </cell>
          <cell r="G23">
            <v>146384</v>
          </cell>
          <cell r="H23">
            <v>10756614160.83</v>
          </cell>
          <cell r="J23">
            <v>1</v>
          </cell>
          <cell r="K23">
            <v>0.99999999999999989</v>
          </cell>
        </row>
      </sheetData>
      <sheetData sheetId="34">
        <row r="8">
          <cell r="C8" t="str">
            <v>Current (0 - 29)</v>
          </cell>
          <cell r="G8">
            <v>144501</v>
          </cell>
          <cell r="H8">
            <v>18287440570.91</v>
          </cell>
          <cell r="J8">
            <v>0.85977187940667221</v>
          </cell>
          <cell r="K8">
            <v>0.86084834940140487</v>
          </cell>
        </row>
        <row r="9">
          <cell r="C9" t="str">
            <v>DLQ 30-59</v>
          </cell>
          <cell r="G9">
            <v>8143</v>
          </cell>
          <cell r="H9">
            <v>920386407.57000005</v>
          </cell>
          <cell r="J9">
            <v>4.8450338848925141E-2</v>
          </cell>
          <cell r="K9">
            <v>4.3325533537397411E-2</v>
          </cell>
        </row>
        <row r="10">
          <cell r="C10" t="str">
            <v>DLQ 60-179</v>
          </cell>
          <cell r="G10">
            <v>4706</v>
          </cell>
          <cell r="H10">
            <v>580098568.13999999</v>
          </cell>
          <cell r="J10">
            <v>2.8000404595731516E-2</v>
          </cell>
          <cell r="K10">
            <v>2.7307095978635787E-2</v>
          </cell>
        </row>
        <row r="11">
          <cell r="C11" t="str">
            <v>DLQ 180+</v>
          </cell>
          <cell r="G11">
            <v>875</v>
          </cell>
          <cell r="H11">
            <v>119610136.67</v>
          </cell>
          <cell r="J11">
            <v>5.2061950746419621E-3</v>
          </cell>
          <cell r="K11">
            <v>5.630431898044564E-3</v>
          </cell>
        </row>
        <row r="12">
          <cell r="C12" t="str">
            <v>Bankruptcy</v>
          </cell>
          <cell r="G12">
            <v>2596</v>
          </cell>
          <cell r="H12">
            <v>330209256.80000001</v>
          </cell>
          <cell r="J12">
            <v>1.5446037044309182E-2</v>
          </cell>
          <cell r="K12">
            <v>1.5544006421845591E-2</v>
          </cell>
        </row>
        <row r="13">
          <cell r="C13" t="str">
            <v>Foreclosure</v>
          </cell>
          <cell r="G13">
            <v>7248</v>
          </cell>
          <cell r="H13">
            <v>1005765120.22</v>
          </cell>
          <cell r="J13">
            <v>4.3125145029719938E-2</v>
          </cell>
          <cell r="K13">
            <v>4.7344582762671908E-2</v>
          </cell>
        </row>
        <row r="14">
          <cell r="C14" t="str">
            <v>Total Active Portfolio</v>
          </cell>
          <cell r="G14">
            <v>168069</v>
          </cell>
          <cell r="H14">
            <v>21243510060.309998</v>
          </cell>
          <cell r="J14">
            <v>0.99999999999999989</v>
          </cell>
          <cell r="K14">
            <v>1.0000000000000002</v>
          </cell>
        </row>
        <row r="17">
          <cell r="C17" t="str">
            <v>Current (0 - 29)</v>
          </cell>
          <cell r="G17">
            <v>11317</v>
          </cell>
          <cell r="H17">
            <v>410771000.00999999</v>
          </cell>
          <cell r="J17">
            <v>0.93552120360419944</v>
          </cell>
          <cell r="K17">
            <v>0.92172525635765157</v>
          </cell>
        </row>
        <row r="18">
          <cell r="C18" t="str">
            <v>DLQ 30-59</v>
          </cell>
          <cell r="G18">
            <v>289</v>
          </cell>
          <cell r="H18">
            <v>11318244.25</v>
          </cell>
          <cell r="J18">
            <v>2.389022071587997E-2</v>
          </cell>
          <cell r="K18">
            <v>2.539690382864369E-2</v>
          </cell>
        </row>
        <row r="19">
          <cell r="C19" t="str">
            <v>DLQ 60-179</v>
          </cell>
          <cell r="G19">
            <v>218</v>
          </cell>
          <cell r="H19">
            <v>8369604.7800000003</v>
          </cell>
          <cell r="J19">
            <v>1.8020996941390428E-2</v>
          </cell>
          <cell r="K19">
            <v>1.8780478931740365E-2</v>
          </cell>
        </row>
        <row r="20">
          <cell r="C20" t="str">
            <v>DLQ 180+</v>
          </cell>
          <cell r="G20">
            <v>34</v>
          </cell>
          <cell r="H20">
            <v>1968182.92</v>
          </cell>
          <cell r="J20">
            <v>2.8106142018682317E-3</v>
          </cell>
          <cell r="K20">
            <v>4.4163874919397605E-3</v>
          </cell>
        </row>
        <row r="21">
          <cell r="C21" t="str">
            <v>Bankruptcy</v>
          </cell>
          <cell r="G21">
            <v>197</v>
          </cell>
          <cell r="H21">
            <v>9442832.7200000007</v>
          </cell>
          <cell r="J21">
            <v>1.6285029346118873E-2</v>
          </cell>
          <cell r="K21">
            <v>2.1188685202637319E-2</v>
          </cell>
        </row>
        <row r="22">
          <cell r="C22" t="str">
            <v>Foreclosure</v>
          </cell>
          <cell r="G22">
            <v>42</v>
          </cell>
          <cell r="H22">
            <v>3784626.37</v>
          </cell>
          <cell r="J22">
            <v>3.4719351905431097E-3</v>
          </cell>
          <cell r="K22">
            <v>8.4922881873872678E-3</v>
          </cell>
        </row>
        <row r="23">
          <cell r="C23" t="str">
            <v>Total Active Portfolio</v>
          </cell>
          <cell r="G23">
            <v>12097</v>
          </cell>
          <cell r="H23">
            <v>445654491.05000001</v>
          </cell>
          <cell r="J23">
            <v>1</v>
          </cell>
          <cell r="K23">
            <v>0.99999999999999989</v>
          </cell>
        </row>
      </sheetData>
      <sheetData sheetId="35">
        <row r="8">
          <cell r="C8" t="str">
            <v>Current (0 - 29)</v>
          </cell>
          <cell r="G8">
            <v>4313</v>
          </cell>
          <cell r="H8">
            <v>412666918.66000003</v>
          </cell>
          <cell r="J8">
            <v>0.94314454406297832</v>
          </cell>
          <cell r="K8">
            <v>0.9426101121484487</v>
          </cell>
        </row>
        <row r="9">
          <cell r="C9" t="str">
            <v>DLQ 30-59</v>
          </cell>
          <cell r="G9">
            <v>98</v>
          </cell>
          <cell r="H9">
            <v>9866302.5999999996</v>
          </cell>
          <cell r="J9">
            <v>2.1430133391646622E-2</v>
          </cell>
          <cell r="K9">
            <v>2.2536520810719378E-2</v>
          </cell>
        </row>
        <row r="10">
          <cell r="C10" t="str">
            <v>DLQ 60-179</v>
          </cell>
          <cell r="G10">
            <v>54</v>
          </cell>
          <cell r="H10">
            <v>4856747.42</v>
          </cell>
          <cell r="J10">
            <v>1.1808440848458342E-2</v>
          </cell>
          <cell r="K10">
            <v>1.1093739340939901E-2</v>
          </cell>
        </row>
        <row r="11">
          <cell r="C11" t="str">
            <v>DLQ 180+</v>
          </cell>
          <cell r="G11">
            <v>7</v>
          </cell>
          <cell r="H11">
            <v>852174.22</v>
          </cell>
          <cell r="J11">
            <v>1.5307238136890444E-3</v>
          </cell>
          <cell r="K11">
            <v>1.9465287881387859E-3</v>
          </cell>
        </row>
        <row r="12">
          <cell r="C12" t="str">
            <v>Bankruptcy</v>
          </cell>
          <cell r="G12">
            <v>23</v>
          </cell>
          <cell r="H12">
            <v>2071160.25</v>
          </cell>
          <cell r="J12">
            <v>5.0295211021211461E-3</v>
          </cell>
          <cell r="K12">
            <v>4.7309258563040376E-3</v>
          </cell>
        </row>
        <row r="13">
          <cell r="C13" t="str">
            <v>Foreclosure</v>
          </cell>
          <cell r="G13">
            <v>78</v>
          </cell>
          <cell r="H13">
            <v>7478434.2199999997</v>
          </cell>
          <cell r="J13">
            <v>1.7056636781106495E-2</v>
          </cell>
          <cell r="K13">
            <v>1.708217305544895E-2</v>
          </cell>
        </row>
        <row r="14">
          <cell r="C14" t="str">
            <v>Total Active Portfolio</v>
          </cell>
          <cell r="G14">
            <v>4573</v>
          </cell>
          <cell r="H14">
            <v>437791737.37000012</v>
          </cell>
          <cell r="J14">
            <v>0.99999999999999989</v>
          </cell>
          <cell r="K14">
            <v>0.99999999999999978</v>
          </cell>
        </row>
        <row r="17">
          <cell r="C17" t="str">
            <v>Current (0 - 29)</v>
          </cell>
          <cell r="G17">
            <v>140</v>
          </cell>
          <cell r="H17">
            <v>3844219.17</v>
          </cell>
          <cell r="J17">
            <v>0.95890410958904104</v>
          </cell>
          <cell r="K17">
            <v>0.96071224814614287</v>
          </cell>
        </row>
        <row r="18">
          <cell r="C18" t="str">
            <v>DLQ 30-59</v>
          </cell>
          <cell r="G18">
            <v>3</v>
          </cell>
          <cell r="H18">
            <v>81821.440000000002</v>
          </cell>
          <cell r="J18">
            <v>2.0547945205479451E-2</v>
          </cell>
          <cell r="K18">
            <v>2.0448069189810202E-2</v>
          </cell>
        </row>
        <row r="19">
          <cell r="C19" t="str">
            <v>DLQ 60-179</v>
          </cell>
          <cell r="G19">
            <v>2</v>
          </cell>
          <cell r="H19">
            <v>53708.45</v>
          </cell>
          <cell r="J19">
            <v>1.3698630136986301E-2</v>
          </cell>
          <cell r="K19">
            <v>1.3422326735846516E-2</v>
          </cell>
        </row>
        <row r="20">
          <cell r="C20" t="str">
            <v>DLQ 180+</v>
          </cell>
          <cell r="G20">
            <v>0</v>
          </cell>
          <cell r="H20">
            <v>0</v>
          </cell>
          <cell r="J20">
            <v>0</v>
          </cell>
          <cell r="K20">
            <v>0</v>
          </cell>
        </row>
        <row r="21">
          <cell r="C21" t="str">
            <v>Bankruptcy</v>
          </cell>
          <cell r="G21">
            <v>0</v>
          </cell>
          <cell r="H21">
            <v>0</v>
          </cell>
          <cell r="J21">
            <v>0</v>
          </cell>
          <cell r="K21">
            <v>0</v>
          </cell>
        </row>
        <row r="22">
          <cell r="C22" t="str">
            <v>Foreclosure</v>
          </cell>
          <cell r="G22">
            <v>1</v>
          </cell>
          <cell r="H22">
            <v>21677.15</v>
          </cell>
          <cell r="J22">
            <v>6.8493150684931503E-3</v>
          </cell>
          <cell r="K22">
            <v>5.4173559282004111E-3</v>
          </cell>
        </row>
        <row r="23">
          <cell r="C23" t="str">
            <v>Total Active Portfolio</v>
          </cell>
          <cell r="G23">
            <v>146</v>
          </cell>
          <cell r="H23">
            <v>4001426.21</v>
          </cell>
          <cell r="J23">
            <v>1</v>
          </cell>
          <cell r="K23">
            <v>1</v>
          </cell>
        </row>
      </sheetData>
      <sheetData sheetId="36">
        <row r="8">
          <cell r="C8" t="str">
            <v>Current (0 - 29)</v>
          </cell>
          <cell r="G8">
            <v>186895</v>
          </cell>
          <cell r="H8">
            <v>18549856399.970001</v>
          </cell>
          <cell r="J8">
            <v>0.87397005321586563</v>
          </cell>
          <cell r="K8">
            <v>0.87001291591271546</v>
          </cell>
        </row>
        <row r="9">
          <cell r="C9" t="str">
            <v>DLQ 30-59</v>
          </cell>
          <cell r="G9">
            <v>7346</v>
          </cell>
          <cell r="H9">
            <v>717432426.87</v>
          </cell>
          <cell r="J9">
            <v>3.4351823274693001E-2</v>
          </cell>
          <cell r="K9">
            <v>3.3648534210351841E-2</v>
          </cell>
        </row>
        <row r="10">
          <cell r="C10" t="str">
            <v>DLQ 60-179</v>
          </cell>
          <cell r="G10">
            <v>4835</v>
          </cell>
          <cell r="H10">
            <v>490311632.39999998</v>
          </cell>
          <cell r="J10">
            <v>2.260972849620755E-2</v>
          </cell>
          <cell r="K10">
            <v>2.2996267130722222E-2</v>
          </cell>
        </row>
        <row r="11">
          <cell r="C11" t="str">
            <v>DLQ 180+</v>
          </cell>
          <cell r="G11">
            <v>858</v>
          </cell>
          <cell r="H11">
            <v>93511872.560000002</v>
          </cell>
          <cell r="J11">
            <v>4.0122331023259728E-3</v>
          </cell>
          <cell r="K11">
            <v>4.3858310902350388E-3</v>
          </cell>
        </row>
        <row r="12">
          <cell r="C12" t="str">
            <v>Bankruptcy</v>
          </cell>
          <cell r="G12">
            <v>4272</v>
          </cell>
          <cell r="H12">
            <v>443934813.48000002</v>
          </cell>
          <cell r="J12">
            <v>1.9976992789203445E-2</v>
          </cell>
          <cell r="K12">
            <v>2.0821132693594698E-2</v>
          </cell>
        </row>
        <row r="13">
          <cell r="C13" t="str">
            <v>Foreclosure</v>
          </cell>
          <cell r="G13">
            <v>9640</v>
          </cell>
          <cell r="H13">
            <v>1026310343.4299999</v>
          </cell>
          <cell r="J13">
            <v>4.5079169121704406E-2</v>
          </cell>
          <cell r="K13">
            <v>4.8135318962380678E-2</v>
          </cell>
        </row>
        <row r="14">
          <cell r="C14" t="str">
            <v>Total Active Portfolio</v>
          </cell>
          <cell r="G14">
            <v>213846</v>
          </cell>
          <cell r="H14">
            <v>21321357488.710003</v>
          </cell>
          <cell r="J14">
            <v>1</v>
          </cell>
          <cell r="K14">
            <v>0.99999999999999989</v>
          </cell>
        </row>
        <row r="17">
          <cell r="C17" t="str">
            <v>Current (0 - 29)</v>
          </cell>
          <cell r="G17">
            <v>42143</v>
          </cell>
          <cell r="H17">
            <v>1115355781.3599999</v>
          </cell>
          <cell r="J17">
            <v>0.94533423059668009</v>
          </cell>
          <cell r="K17">
            <v>0.93518342527078602</v>
          </cell>
        </row>
        <row r="18">
          <cell r="C18" t="str">
            <v>DLQ 30-59</v>
          </cell>
          <cell r="G18">
            <v>642</v>
          </cell>
          <cell r="H18">
            <v>17480283.41</v>
          </cell>
          <cell r="J18">
            <v>1.4401076716016151E-2</v>
          </cell>
          <cell r="K18">
            <v>1.4656553170984585E-2</v>
          </cell>
        </row>
        <row r="19">
          <cell r="C19" t="str">
            <v>DLQ 60-179</v>
          </cell>
          <cell r="G19">
            <v>531</v>
          </cell>
          <cell r="H19">
            <v>15291358.970000001</v>
          </cell>
          <cell r="J19">
            <v>1.1911170928667563E-2</v>
          </cell>
          <cell r="K19">
            <v>1.2821223234413056E-2</v>
          </cell>
        </row>
        <row r="20">
          <cell r="C20" t="str">
            <v>DLQ 180+</v>
          </cell>
          <cell r="G20">
            <v>76</v>
          </cell>
          <cell r="H20">
            <v>3329307.34</v>
          </cell>
          <cell r="J20">
            <v>1.7048003589053386E-3</v>
          </cell>
          <cell r="K20">
            <v>2.7914976494800006E-3</v>
          </cell>
        </row>
        <row r="21">
          <cell r="C21" t="str">
            <v>Bankruptcy</v>
          </cell>
          <cell r="G21">
            <v>1080</v>
          </cell>
          <cell r="H21">
            <v>35174264.969999999</v>
          </cell>
          <cell r="J21">
            <v>2.4226110363391656E-2</v>
          </cell>
          <cell r="K21">
            <v>2.9492284117555133E-2</v>
          </cell>
        </row>
        <row r="22">
          <cell r="C22" t="str">
            <v>Foreclosure</v>
          </cell>
          <cell r="G22">
            <v>108</v>
          </cell>
          <cell r="H22">
            <v>6028915.5999999996</v>
          </cell>
          <cell r="J22">
            <v>2.4226110363391655E-3</v>
          </cell>
          <cell r="K22">
            <v>5.0550165567812399E-3</v>
          </cell>
        </row>
        <row r="23">
          <cell r="C23" t="str">
            <v>Total Active Portfolio</v>
          </cell>
          <cell r="G23">
            <v>44580</v>
          </cell>
          <cell r="H23">
            <v>1192659911.6499999</v>
          </cell>
          <cell r="J23">
            <v>0.99999999999999989</v>
          </cell>
          <cell r="K23">
            <v>0.99999999999999989</v>
          </cell>
        </row>
      </sheetData>
      <sheetData sheetId="37">
        <row r="8">
          <cell r="C8" t="str">
            <v>Current (0 - 29)</v>
          </cell>
          <cell r="G8">
            <v>84920</v>
          </cell>
          <cell r="H8">
            <v>12431299909.889999</v>
          </cell>
          <cell r="J8">
            <v>0.90996763892758403</v>
          </cell>
          <cell r="K8">
            <v>0.88356035392019983</v>
          </cell>
        </row>
        <row r="9">
          <cell r="C9" t="str">
            <v>DLQ 30-59</v>
          </cell>
          <cell r="G9">
            <v>1786</v>
          </cell>
          <cell r="H9">
            <v>284541436.22000003</v>
          </cell>
          <cell r="J9">
            <v>1.9138038190351685E-2</v>
          </cell>
          <cell r="K9">
            <v>2.0223913340831772E-2</v>
          </cell>
        </row>
        <row r="10">
          <cell r="C10" t="str">
            <v>DLQ 60-179</v>
          </cell>
          <cell r="G10">
            <v>1178</v>
          </cell>
          <cell r="H10">
            <v>201422859.55000001</v>
          </cell>
          <cell r="J10">
            <v>1.2622961359593664E-2</v>
          </cell>
          <cell r="K10">
            <v>1.4316222306729909E-2</v>
          </cell>
        </row>
        <row r="11">
          <cell r="C11" t="str">
            <v>DLQ 180+</v>
          </cell>
          <cell r="G11">
            <v>237</v>
          </cell>
          <cell r="H11">
            <v>56305437.789999999</v>
          </cell>
          <cell r="J11">
            <v>2.5395940935685046E-3</v>
          </cell>
          <cell r="K11">
            <v>4.0019348661828246E-3</v>
          </cell>
        </row>
        <row r="12">
          <cell r="C12" t="str">
            <v>Bankruptcy</v>
          </cell>
          <cell r="G12">
            <v>984</v>
          </cell>
          <cell r="H12">
            <v>181731186.08000001</v>
          </cell>
          <cell r="J12">
            <v>1.0544137502411007E-2</v>
          </cell>
          <cell r="K12">
            <v>1.2916627565508017E-2</v>
          </cell>
        </row>
        <row r="13">
          <cell r="C13" t="str">
            <v>Foreclosure</v>
          </cell>
          <cell r="G13">
            <v>4217</v>
          </cell>
          <cell r="H13">
            <v>914252942.01999998</v>
          </cell>
          <cell r="J13">
            <v>4.5187629926491071E-2</v>
          </cell>
          <cell r="K13">
            <v>6.4980948000547684E-2</v>
          </cell>
        </row>
        <row r="14">
          <cell r="C14" t="str">
            <v>Total Active Portfolio</v>
          </cell>
          <cell r="G14">
            <v>93322</v>
          </cell>
          <cell r="H14">
            <v>14069553771.549999</v>
          </cell>
          <cell r="J14">
            <v>0.99999999999999989</v>
          </cell>
          <cell r="K14">
            <v>1</v>
          </cell>
        </row>
        <row r="17">
          <cell r="C17" t="str">
            <v>Current (0 - 29)</v>
          </cell>
          <cell r="G17">
            <v>21415</v>
          </cell>
          <cell r="H17">
            <v>1043555811.9400001</v>
          </cell>
          <cell r="J17">
            <v>0.96260169910549742</v>
          </cell>
          <cell r="K17">
            <v>0.94744330163388646</v>
          </cell>
        </row>
        <row r="18">
          <cell r="C18" t="str">
            <v>DLQ 30-59</v>
          </cell>
          <cell r="G18">
            <v>180</v>
          </cell>
          <cell r="H18">
            <v>10261839.67</v>
          </cell>
          <cell r="J18">
            <v>8.0909785589068188E-3</v>
          </cell>
          <cell r="K18">
            <v>9.3167142059301707E-3</v>
          </cell>
        </row>
        <row r="19">
          <cell r="C19" t="str">
            <v>DLQ 60-179</v>
          </cell>
          <cell r="G19">
            <v>186</v>
          </cell>
          <cell r="H19">
            <v>11835505.76</v>
          </cell>
          <cell r="J19">
            <v>8.3606778442037125E-3</v>
          </cell>
          <cell r="K19">
            <v>1.0745444110857011E-2</v>
          </cell>
        </row>
        <row r="20">
          <cell r="C20" t="str">
            <v>DLQ 180+</v>
          </cell>
          <cell r="G20">
            <v>30</v>
          </cell>
          <cell r="H20">
            <v>2284401.11</v>
          </cell>
          <cell r="J20">
            <v>1.3484964264844697E-3</v>
          </cell>
          <cell r="K20">
            <v>2.074005534874981E-3</v>
          </cell>
        </row>
        <row r="21">
          <cell r="C21" t="str">
            <v>Bankruptcy</v>
          </cell>
          <cell r="G21">
            <v>347</v>
          </cell>
          <cell r="H21">
            <v>24477231.140000001</v>
          </cell>
          <cell r="J21">
            <v>1.5597608666337035E-2</v>
          </cell>
          <cell r="K21">
            <v>2.2222854226670485E-2</v>
          </cell>
        </row>
        <row r="22">
          <cell r="C22" t="str">
            <v>Foreclosure</v>
          </cell>
          <cell r="G22">
            <v>89</v>
          </cell>
          <cell r="H22">
            <v>9029286.3900000006</v>
          </cell>
          <cell r="J22">
            <v>4.0005393985705941E-3</v>
          </cell>
          <cell r="K22">
            <v>8.1976802877806957E-3</v>
          </cell>
        </row>
        <row r="23">
          <cell r="C23" t="str">
            <v>Total Active Portfolio</v>
          </cell>
          <cell r="G23">
            <v>22247</v>
          </cell>
          <cell r="H23">
            <v>1101444076.0100002</v>
          </cell>
          <cell r="J23">
            <v>1.0000000000000002</v>
          </cell>
          <cell r="K23">
            <v>0.99999999999999978</v>
          </cell>
        </row>
      </sheetData>
      <sheetData sheetId="38">
        <row r="8">
          <cell r="C8" t="str">
            <v>Current (0 - 29)</v>
          </cell>
          <cell r="G8">
            <v>161866</v>
          </cell>
          <cell r="H8">
            <v>20664136056.630001</v>
          </cell>
          <cell r="J8">
            <v>0.85571397607303912</v>
          </cell>
          <cell r="K8">
            <v>0.85987957799903469</v>
          </cell>
        </row>
        <row r="9">
          <cell r="C9" t="str">
            <v>DLQ 30-59</v>
          </cell>
          <cell r="G9">
            <v>8676</v>
          </cell>
          <cell r="H9">
            <v>983257517.75999999</v>
          </cell>
          <cell r="J9">
            <v>4.5866176074096397E-2</v>
          </cell>
          <cell r="K9">
            <v>4.091548067234959E-2</v>
          </cell>
        </row>
        <row r="10">
          <cell r="C10" t="str">
            <v>DLQ 60-179</v>
          </cell>
          <cell r="G10">
            <v>5916</v>
          </cell>
          <cell r="H10">
            <v>693971504.67999995</v>
          </cell>
          <cell r="J10">
            <v>3.1275276354812621E-2</v>
          </cell>
          <cell r="K10">
            <v>2.8877661420358997E-2</v>
          </cell>
        </row>
        <row r="11">
          <cell r="C11" t="str">
            <v>DLQ 180+</v>
          </cell>
          <cell r="G11">
            <v>1347</v>
          </cell>
          <cell r="H11">
            <v>185909816.69</v>
          </cell>
          <cell r="J11">
            <v>7.1209934499547999E-3</v>
          </cell>
          <cell r="K11">
            <v>7.7361112162240469E-3</v>
          </cell>
        </row>
        <row r="12">
          <cell r="C12" t="str">
            <v>Bankruptcy</v>
          </cell>
          <cell r="G12">
            <v>2346</v>
          </cell>
          <cell r="H12">
            <v>279569084.26999998</v>
          </cell>
          <cell r="J12">
            <v>1.240226476139121E-2</v>
          </cell>
          <cell r="K12">
            <v>1.1633476741774267E-2</v>
          </cell>
        </row>
        <row r="13">
          <cell r="C13" t="str">
            <v>Foreclosure</v>
          </cell>
          <cell r="G13">
            <v>9008</v>
          </cell>
          <cell r="H13">
            <v>1224586217.1099999</v>
          </cell>
          <cell r="J13">
            <v>4.7621313286705894E-2</v>
          </cell>
          <cell r="K13">
            <v>5.0957691950258496E-2</v>
          </cell>
        </row>
        <row r="14">
          <cell r="C14" t="str">
            <v>Total Active Portfolio</v>
          </cell>
          <cell r="G14">
            <v>189159</v>
          </cell>
          <cell r="H14">
            <v>24031430197.139999</v>
          </cell>
          <cell r="J14">
            <v>1</v>
          </cell>
          <cell r="K14">
            <v>1.0000000000000002</v>
          </cell>
        </row>
        <row r="17">
          <cell r="C17" t="str">
            <v>Current (0 - 29)</v>
          </cell>
          <cell r="G17">
            <v>18903</v>
          </cell>
          <cell r="H17">
            <v>796120736.88999999</v>
          </cell>
          <cell r="J17">
            <v>0.94411147737488765</v>
          </cell>
          <cell r="K17">
            <v>0.93414027947263978</v>
          </cell>
        </row>
        <row r="18">
          <cell r="C18" t="str">
            <v>DLQ 30-59</v>
          </cell>
          <cell r="G18">
            <v>337</v>
          </cell>
          <cell r="H18">
            <v>16134350.720000001</v>
          </cell>
          <cell r="J18">
            <v>1.6831485366097292E-2</v>
          </cell>
          <cell r="K18">
            <v>1.8931483872116312E-2</v>
          </cell>
        </row>
        <row r="19">
          <cell r="C19" t="str">
            <v>DLQ 60-179</v>
          </cell>
          <cell r="G19">
            <v>327</v>
          </cell>
          <cell r="H19">
            <v>14794897.619999999</v>
          </cell>
          <cell r="J19">
            <v>1.6332034761762062E-2</v>
          </cell>
          <cell r="K19">
            <v>1.7359816365925752E-2</v>
          </cell>
        </row>
        <row r="20">
          <cell r="C20" t="str">
            <v>DLQ 180+</v>
          </cell>
          <cell r="G20">
            <v>39</v>
          </cell>
          <cell r="H20">
            <v>1941999.39</v>
          </cell>
          <cell r="J20">
            <v>1.947857356907402E-3</v>
          </cell>
          <cell r="K20">
            <v>2.2786742875169574E-3</v>
          </cell>
        </row>
        <row r="21">
          <cell r="C21" t="str">
            <v>Bankruptcy</v>
          </cell>
          <cell r="G21">
            <v>312</v>
          </cell>
          <cell r="H21">
            <v>15485106.029999999</v>
          </cell>
          <cell r="J21">
            <v>1.5582858855259216E-2</v>
          </cell>
          <cell r="K21">
            <v>1.8169682818507369E-2</v>
          </cell>
        </row>
        <row r="22">
          <cell r="C22" t="str">
            <v>Foreclosure</v>
          </cell>
          <cell r="G22">
            <v>104</v>
          </cell>
          <cell r="H22">
            <v>7772570.7599999998</v>
          </cell>
          <cell r="J22">
            <v>5.1942862850864052E-3</v>
          </cell>
          <cell r="K22">
            <v>9.1200631832938622E-3</v>
          </cell>
        </row>
        <row r="23">
          <cell r="C23" t="str">
            <v>Total Active Portfolio</v>
          </cell>
          <cell r="G23">
            <v>20022</v>
          </cell>
          <cell r="H23">
            <v>852249661.40999997</v>
          </cell>
          <cell r="J23">
            <v>1</v>
          </cell>
          <cell r="K23">
            <v>1</v>
          </cell>
        </row>
      </sheetData>
      <sheetData sheetId="39">
        <row r="8">
          <cell r="C8" t="str">
            <v>Current (0 - 29)</v>
          </cell>
          <cell r="G8">
            <v>12607</v>
          </cell>
          <cell r="H8">
            <v>2056635059.8599999</v>
          </cell>
          <cell r="J8">
            <v>0.85199702642427522</v>
          </cell>
          <cell r="K8">
            <v>0.81803560263078601</v>
          </cell>
        </row>
        <row r="9">
          <cell r="C9" t="str">
            <v>DLQ 30-59</v>
          </cell>
          <cell r="G9">
            <v>611</v>
          </cell>
          <cell r="H9">
            <v>105965808.78</v>
          </cell>
          <cell r="J9">
            <v>4.1292153814962491E-2</v>
          </cell>
          <cell r="K9">
            <v>4.2148364547236063E-2</v>
          </cell>
        </row>
        <row r="10">
          <cell r="C10" t="str">
            <v>DLQ 60-179</v>
          </cell>
          <cell r="G10">
            <v>431</v>
          </cell>
          <cell r="H10">
            <v>90391613.010000005</v>
          </cell>
          <cell r="J10">
            <v>2.9127525849834426E-2</v>
          </cell>
          <cell r="K10">
            <v>3.5953659968452387E-2</v>
          </cell>
        </row>
        <row r="11">
          <cell r="C11" t="str">
            <v>DLQ 180+</v>
          </cell>
          <cell r="G11">
            <v>101</v>
          </cell>
          <cell r="H11">
            <v>23602500.960000001</v>
          </cell>
          <cell r="J11">
            <v>6.8257079137663042E-3</v>
          </cell>
          <cell r="K11">
            <v>9.3879981301697862E-3</v>
          </cell>
        </row>
        <row r="12">
          <cell r="C12" t="str">
            <v>Bankruptcy</v>
          </cell>
          <cell r="G12">
            <v>221</v>
          </cell>
          <cell r="H12">
            <v>53200508.560000002</v>
          </cell>
          <cell r="J12">
            <v>1.4935459890518348E-2</v>
          </cell>
          <cell r="K12">
            <v>2.1160735285289944E-2</v>
          </cell>
        </row>
        <row r="13">
          <cell r="C13" t="str">
            <v>Foreclosure</v>
          </cell>
          <cell r="G13">
            <v>826</v>
          </cell>
          <cell r="H13">
            <v>184318874.08000001</v>
          </cell>
          <cell r="J13">
            <v>5.5822126106643236E-2</v>
          </cell>
          <cell r="K13">
            <v>7.3313639438065736E-2</v>
          </cell>
        </row>
        <row r="14">
          <cell r="C14" t="str">
            <v>Total Active Portfolio</v>
          </cell>
          <cell r="G14">
            <v>14797</v>
          </cell>
          <cell r="H14">
            <v>2514114365.25</v>
          </cell>
          <cell r="J14">
            <v>1.0000000000000002</v>
          </cell>
          <cell r="K14">
            <v>0.99999999999999978</v>
          </cell>
        </row>
        <row r="17">
          <cell r="C17" t="str">
            <v>Current (0 - 29)</v>
          </cell>
          <cell r="G17">
            <v>2350</v>
          </cell>
          <cell r="H17">
            <v>113030705.65000001</v>
          </cell>
          <cell r="J17">
            <v>0.93513728611221647</v>
          </cell>
          <cell r="K17">
            <v>0.9096064434475214</v>
          </cell>
        </row>
        <row r="18">
          <cell r="C18" t="str">
            <v>DLQ 30-59</v>
          </cell>
          <cell r="G18">
            <v>53</v>
          </cell>
          <cell r="H18">
            <v>3058642.65</v>
          </cell>
          <cell r="J18">
            <v>2.109033028253084E-2</v>
          </cell>
          <cell r="K18">
            <v>2.4614205906653135E-2</v>
          </cell>
        </row>
        <row r="19">
          <cell r="C19" t="str">
            <v>DLQ 60-179</v>
          </cell>
          <cell r="G19">
            <v>52</v>
          </cell>
          <cell r="H19">
            <v>3354855.3</v>
          </cell>
          <cell r="J19">
            <v>2.0692399522483088E-2</v>
          </cell>
          <cell r="K19">
            <v>2.6997955822405918E-2</v>
          </cell>
        </row>
        <row r="20">
          <cell r="C20" t="str">
            <v>DLQ 180+</v>
          </cell>
          <cell r="G20">
            <v>5</v>
          </cell>
          <cell r="H20">
            <v>590269.42000000004</v>
          </cell>
          <cell r="J20">
            <v>1.9896538002387586E-3</v>
          </cell>
          <cell r="K20">
            <v>4.7501505428496921E-3</v>
          </cell>
        </row>
        <row r="21">
          <cell r="C21" t="str">
            <v>Bankruptcy</v>
          </cell>
          <cell r="G21">
            <v>44</v>
          </cell>
          <cell r="H21">
            <v>2877327.57</v>
          </cell>
          <cell r="J21">
            <v>1.7508953442101075E-2</v>
          </cell>
          <cell r="K21">
            <v>2.3155085890425909E-2</v>
          </cell>
        </row>
        <row r="22">
          <cell r="C22" t="str">
            <v>Foreclosure</v>
          </cell>
          <cell r="G22">
            <v>9</v>
          </cell>
          <cell r="H22">
            <v>1351507.42</v>
          </cell>
          <cell r="J22">
            <v>3.5813768404297651E-3</v>
          </cell>
          <cell r="K22">
            <v>1.0876158390143921E-2</v>
          </cell>
        </row>
        <row r="23">
          <cell r="C23" t="str">
            <v>Total Active Portfolio</v>
          </cell>
          <cell r="G23">
            <v>2513</v>
          </cell>
          <cell r="H23">
            <v>124263308.01000001</v>
          </cell>
          <cell r="J23">
            <v>1</v>
          </cell>
          <cell r="K23">
            <v>0.99999999999999989</v>
          </cell>
        </row>
      </sheetData>
      <sheetData sheetId="40">
        <row r="8">
          <cell r="C8" t="str">
            <v>Current (0 - 29)</v>
          </cell>
          <cell r="G8">
            <v>67136</v>
          </cell>
          <cell r="H8">
            <v>8254901817.0500002</v>
          </cell>
          <cell r="J8">
            <v>0.84996265208198818</v>
          </cell>
          <cell r="K8">
            <v>0.85016527332718328</v>
          </cell>
        </row>
        <row r="9">
          <cell r="C9" t="str">
            <v>DLQ 30-59</v>
          </cell>
          <cell r="G9">
            <v>4087</v>
          </cell>
          <cell r="H9">
            <v>437930386.88</v>
          </cell>
          <cell r="J9">
            <v>5.1742691835365312E-2</v>
          </cell>
          <cell r="K9">
            <v>4.5102075749844039E-2</v>
          </cell>
        </row>
        <row r="10">
          <cell r="C10" t="str">
            <v>DLQ 60-179</v>
          </cell>
          <cell r="G10">
            <v>2284</v>
          </cell>
          <cell r="H10">
            <v>262613409.03999999</v>
          </cell>
          <cell r="J10">
            <v>2.8916150758985657E-2</v>
          </cell>
          <cell r="K10">
            <v>2.7046330244017563E-2</v>
          </cell>
        </row>
        <row r="11">
          <cell r="C11" t="str">
            <v>DLQ 180+</v>
          </cell>
          <cell r="G11">
            <v>331</v>
          </cell>
          <cell r="H11">
            <v>45275546.689999998</v>
          </cell>
          <cell r="J11">
            <v>4.1905630040386397E-3</v>
          </cell>
          <cell r="K11">
            <v>4.6628898053322964E-3</v>
          </cell>
        </row>
        <row r="12">
          <cell r="C12" t="str">
            <v>Bankruptcy</v>
          </cell>
          <cell r="G12">
            <v>926</v>
          </cell>
          <cell r="H12">
            <v>110531902.59</v>
          </cell>
          <cell r="J12">
            <v>1.1723448162355831E-2</v>
          </cell>
          <cell r="K12">
            <v>1.1383586050982558E-2</v>
          </cell>
        </row>
        <row r="13">
          <cell r="C13" t="str">
            <v>Foreclosure</v>
          </cell>
          <cell r="G13">
            <v>4223</v>
          </cell>
          <cell r="H13">
            <v>598508175.99000001</v>
          </cell>
          <cell r="J13">
            <v>5.3464494157266389E-2</v>
          </cell>
          <cell r="K13">
            <v>6.163984482264015E-2</v>
          </cell>
        </row>
        <row r="14">
          <cell r="C14" t="str">
            <v>Total Active Portfolio</v>
          </cell>
          <cell r="G14">
            <v>78987</v>
          </cell>
          <cell r="H14">
            <v>9709761238.2400017</v>
          </cell>
          <cell r="J14">
            <v>1</v>
          </cell>
          <cell r="K14">
            <v>0.99999999999999989</v>
          </cell>
        </row>
        <row r="17">
          <cell r="C17" t="str">
            <v>Current (0 - 29)</v>
          </cell>
          <cell r="G17">
            <v>3369</v>
          </cell>
          <cell r="H17">
            <v>116390886.98999999</v>
          </cell>
          <cell r="J17">
            <v>0.92963576158940397</v>
          </cell>
          <cell r="K17">
            <v>0.92807587319653928</v>
          </cell>
        </row>
        <row r="18">
          <cell r="C18" t="str">
            <v>DLQ 30-59</v>
          </cell>
          <cell r="G18">
            <v>98</v>
          </cell>
          <cell r="H18">
            <v>3111794.2</v>
          </cell>
          <cell r="J18">
            <v>2.7041942604856511E-2</v>
          </cell>
          <cell r="K18">
            <v>2.481277696269343E-2</v>
          </cell>
        </row>
        <row r="19">
          <cell r="C19" t="str">
            <v>DLQ 60-179</v>
          </cell>
          <cell r="G19">
            <v>79</v>
          </cell>
          <cell r="H19">
            <v>2320841.0099999998</v>
          </cell>
          <cell r="J19">
            <v>2.1799116997792495E-2</v>
          </cell>
          <cell r="K19">
            <v>1.8505886522637696E-2</v>
          </cell>
        </row>
        <row r="20">
          <cell r="C20" t="str">
            <v>DLQ 180+</v>
          </cell>
          <cell r="G20">
            <v>12</v>
          </cell>
          <cell r="H20">
            <v>721159.88</v>
          </cell>
          <cell r="J20">
            <v>3.3112582781456954E-3</v>
          </cell>
          <cell r="K20">
            <v>5.7503736130373783E-3</v>
          </cell>
        </row>
        <row r="21">
          <cell r="C21" t="str">
            <v>Bankruptcy</v>
          </cell>
          <cell r="G21">
            <v>51</v>
          </cell>
          <cell r="H21">
            <v>2095796.12</v>
          </cell>
          <cell r="J21">
            <v>1.4072847682119206E-2</v>
          </cell>
          <cell r="K21">
            <v>1.6711427023303239E-2</v>
          </cell>
        </row>
        <row r="22">
          <cell r="C22" t="str">
            <v>Foreclosure</v>
          </cell>
          <cell r="G22">
            <v>15</v>
          </cell>
          <cell r="H22">
            <v>770482.64</v>
          </cell>
          <cell r="J22">
            <v>4.1390728476821195E-3</v>
          </cell>
          <cell r="K22">
            <v>6.1436626817889233E-3</v>
          </cell>
        </row>
        <row r="23">
          <cell r="C23" t="str">
            <v>Total Active Portfolio</v>
          </cell>
          <cell r="G23">
            <v>3624</v>
          </cell>
          <cell r="H23">
            <v>125410960.84</v>
          </cell>
          <cell r="J23">
            <v>1</v>
          </cell>
          <cell r="K23">
            <v>1</v>
          </cell>
        </row>
      </sheetData>
      <sheetData sheetId="41">
        <row r="8">
          <cell r="C8" t="str">
            <v>Current (0 - 29)</v>
          </cell>
          <cell r="G8">
            <v>5814</v>
          </cell>
          <cell r="H8">
            <v>575861939.23000002</v>
          </cell>
          <cell r="J8">
            <v>0.91573476137974485</v>
          </cell>
          <cell r="K8">
            <v>0.90498616738966731</v>
          </cell>
        </row>
        <row r="9">
          <cell r="C9" t="str">
            <v>DLQ 30-59</v>
          </cell>
          <cell r="G9">
            <v>213</v>
          </cell>
          <cell r="H9">
            <v>21973728.760000002</v>
          </cell>
          <cell r="J9">
            <v>3.3548590329185696E-2</v>
          </cell>
          <cell r="K9">
            <v>3.4532444704302716E-2</v>
          </cell>
        </row>
        <row r="10">
          <cell r="C10" t="str">
            <v>DLQ 60-179</v>
          </cell>
          <cell r="G10">
            <v>93</v>
          </cell>
          <cell r="H10">
            <v>9991561.1500000004</v>
          </cell>
          <cell r="J10">
            <v>1.4647976059221924E-2</v>
          </cell>
          <cell r="K10">
            <v>1.5702070262654605E-2</v>
          </cell>
        </row>
        <row r="11">
          <cell r="C11" t="str">
            <v>DLQ 180+</v>
          </cell>
          <cell r="G11">
            <v>26</v>
          </cell>
          <cell r="H11">
            <v>3501968.75</v>
          </cell>
          <cell r="J11">
            <v>4.0951330918254846E-3</v>
          </cell>
          <cell r="K11">
            <v>5.5034602245436605E-3</v>
          </cell>
        </row>
        <row r="12">
          <cell r="C12" t="str">
            <v>Bankruptcy</v>
          </cell>
          <cell r="G12">
            <v>35</v>
          </cell>
          <cell r="H12">
            <v>3642785.62</v>
          </cell>
          <cell r="J12">
            <v>5.512679162072767E-3</v>
          </cell>
          <cell r="K12">
            <v>5.7247586136254412E-3</v>
          </cell>
        </row>
        <row r="13">
          <cell r="C13" t="str">
            <v>Foreclosure</v>
          </cell>
          <cell r="G13">
            <v>168</v>
          </cell>
          <cell r="H13">
            <v>21349277.5</v>
          </cell>
          <cell r="J13">
            <v>2.6460859977949284E-2</v>
          </cell>
          <cell r="K13">
            <v>3.3551098805206334E-2</v>
          </cell>
        </row>
        <row r="14">
          <cell r="C14" t="str">
            <v>Total Active Portfolio</v>
          </cell>
          <cell r="G14">
            <v>6349</v>
          </cell>
          <cell r="H14">
            <v>636321261.00999999</v>
          </cell>
          <cell r="J14">
            <v>1</v>
          </cell>
          <cell r="K14">
            <v>1</v>
          </cell>
        </row>
        <row r="17">
          <cell r="C17" t="str">
            <v>Current (0 - 29)</v>
          </cell>
          <cell r="G17">
            <v>217</v>
          </cell>
          <cell r="H17">
            <v>6343605.2999999998</v>
          </cell>
          <cell r="J17">
            <v>0.93534482758620685</v>
          </cell>
          <cell r="K17">
            <v>0.94407019899879208</v>
          </cell>
        </row>
        <row r="18">
          <cell r="C18" t="str">
            <v>DLQ 30-59</v>
          </cell>
          <cell r="G18">
            <v>7</v>
          </cell>
          <cell r="H18">
            <v>159708.29</v>
          </cell>
          <cell r="J18">
            <v>3.017241379310345E-2</v>
          </cell>
          <cell r="K18">
            <v>2.3768161793114209E-2</v>
          </cell>
        </row>
        <row r="19">
          <cell r="C19" t="str">
            <v>DLQ 60-179</v>
          </cell>
          <cell r="G19">
            <v>4</v>
          </cell>
          <cell r="H19">
            <v>81330.81</v>
          </cell>
          <cell r="J19">
            <v>1.7241379310344827E-2</v>
          </cell>
          <cell r="K19">
            <v>1.2103841640562496E-2</v>
          </cell>
        </row>
        <row r="20">
          <cell r="C20" t="str">
            <v>DLQ 180+</v>
          </cell>
          <cell r="G20">
            <v>1</v>
          </cell>
          <cell r="H20">
            <v>20581.36</v>
          </cell>
          <cell r="J20">
            <v>4.3103448275862068E-3</v>
          </cell>
          <cell r="K20">
            <v>3.0629662017064305E-3</v>
          </cell>
        </row>
        <row r="21">
          <cell r="C21" t="str">
            <v>Bankruptcy</v>
          </cell>
          <cell r="G21">
            <v>2</v>
          </cell>
          <cell r="H21">
            <v>58375.66</v>
          </cell>
          <cell r="J21">
            <v>8.6206896551724137E-3</v>
          </cell>
          <cell r="K21">
            <v>8.687602451067665E-3</v>
          </cell>
        </row>
        <row r="22">
          <cell r="C22" t="str">
            <v>Foreclosure</v>
          </cell>
          <cell r="G22">
            <v>1</v>
          </cell>
          <cell r="H22">
            <v>55819.77</v>
          </cell>
          <cell r="J22">
            <v>4.3103448275862068E-3</v>
          </cell>
          <cell r="K22">
            <v>8.3072289147571657E-3</v>
          </cell>
        </row>
        <row r="23">
          <cell r="C23" t="str">
            <v>Total Active Portfolio</v>
          </cell>
          <cell r="G23">
            <v>232</v>
          </cell>
          <cell r="H23">
            <v>6719421.1899999995</v>
          </cell>
          <cell r="J23">
            <v>0.99999999999999989</v>
          </cell>
          <cell r="K23">
            <v>1.0000000000000002</v>
          </cell>
        </row>
      </sheetData>
      <sheetData sheetId="42">
        <row r="8">
          <cell r="C8" t="str">
            <v>Current (0 - 29)</v>
          </cell>
          <cell r="G8">
            <v>80398</v>
          </cell>
          <cell r="H8">
            <v>8764325606.3899994</v>
          </cell>
          <cell r="J8">
            <v>0.85656449430540904</v>
          </cell>
          <cell r="K8">
            <v>0.86305528616747396</v>
          </cell>
        </row>
        <row r="9">
          <cell r="C9" t="str">
            <v>DLQ 30-59</v>
          </cell>
          <cell r="G9">
            <v>4798</v>
          </cell>
          <cell r="H9">
            <v>480717030.73000002</v>
          </cell>
          <cell r="J9">
            <v>5.1118142785608507E-2</v>
          </cell>
          <cell r="K9">
            <v>4.7337969075426513E-2</v>
          </cell>
        </row>
        <row r="10">
          <cell r="C10" t="str">
            <v>DLQ 60-179</v>
          </cell>
          <cell r="G10">
            <v>2823</v>
          </cell>
          <cell r="H10">
            <v>299435039.81</v>
          </cell>
          <cell r="J10">
            <v>3.0076389554767154E-2</v>
          </cell>
          <cell r="K10">
            <v>2.9486466566619799E-2</v>
          </cell>
        </row>
        <row r="11">
          <cell r="C11" t="str">
            <v>DLQ 180+</v>
          </cell>
          <cell r="G11">
            <v>560</v>
          </cell>
          <cell r="H11">
            <v>63707220.130000003</v>
          </cell>
          <cell r="J11">
            <v>5.9662692705170408E-3</v>
          </cell>
          <cell r="K11">
            <v>6.2734836163713332E-3</v>
          </cell>
        </row>
        <row r="12">
          <cell r="C12" t="str">
            <v>Bankruptcy</v>
          </cell>
          <cell r="G12">
            <v>3160</v>
          </cell>
          <cell r="H12">
            <v>301744356.38999999</v>
          </cell>
          <cell r="J12">
            <v>3.3666805169346163E-2</v>
          </cell>
          <cell r="K12">
            <v>2.9713873439813788E-2</v>
          </cell>
        </row>
        <row r="13">
          <cell r="C13" t="str">
            <v>Foreclosure</v>
          </cell>
          <cell r="G13">
            <v>2122</v>
          </cell>
          <cell r="H13">
            <v>245069791.06</v>
          </cell>
          <cell r="J13">
            <v>2.2607898914352074E-2</v>
          </cell>
          <cell r="K13">
            <v>2.4132921134294921E-2</v>
          </cell>
        </row>
        <row r="14">
          <cell r="C14" t="str">
            <v>Total Active Portfolio</v>
          </cell>
          <cell r="G14">
            <v>93861</v>
          </cell>
          <cell r="H14">
            <v>10154999044.509996</v>
          </cell>
          <cell r="J14">
            <v>1</v>
          </cell>
          <cell r="K14">
            <v>1.0000000000000004</v>
          </cell>
        </row>
        <row r="17">
          <cell r="C17" t="str">
            <v>Current (0 - 29)</v>
          </cell>
          <cell r="G17">
            <v>4292</v>
          </cell>
          <cell r="H17">
            <v>128522834.11</v>
          </cell>
          <cell r="J17">
            <v>0.89809583594894327</v>
          </cell>
          <cell r="K17">
            <v>0.90606725057132576</v>
          </cell>
        </row>
        <row r="18">
          <cell r="C18" t="str">
            <v>DLQ 30-59</v>
          </cell>
          <cell r="G18">
            <v>143</v>
          </cell>
          <cell r="H18">
            <v>4027487.23</v>
          </cell>
          <cell r="J18">
            <v>2.9922577945176814E-2</v>
          </cell>
          <cell r="K18">
            <v>2.8393198037276187E-2</v>
          </cell>
        </row>
        <row r="19">
          <cell r="C19" t="str">
            <v>DLQ 60-179</v>
          </cell>
          <cell r="G19">
            <v>112</v>
          </cell>
          <cell r="H19">
            <v>2601818.06</v>
          </cell>
          <cell r="J19">
            <v>2.3435865243774848E-2</v>
          </cell>
          <cell r="K19">
            <v>1.8342438154556665E-2</v>
          </cell>
        </row>
        <row r="20">
          <cell r="C20" t="str">
            <v>DLQ 180+</v>
          </cell>
          <cell r="G20">
            <v>14</v>
          </cell>
          <cell r="H20">
            <v>592750.25</v>
          </cell>
          <cell r="J20">
            <v>2.929483155471856E-3</v>
          </cell>
          <cell r="K20">
            <v>4.1788028797536299E-3</v>
          </cell>
        </row>
        <row r="21">
          <cell r="C21" t="str">
            <v>Bankruptcy</v>
          </cell>
          <cell r="G21">
            <v>209</v>
          </cell>
          <cell r="H21">
            <v>5669539.9000000004</v>
          </cell>
          <cell r="J21">
            <v>4.3732998535258423E-2</v>
          </cell>
          <cell r="K21">
            <v>3.9969430060971055E-2</v>
          </cell>
        </row>
        <row r="22">
          <cell r="C22" t="str">
            <v>Foreclosure</v>
          </cell>
          <cell r="G22">
            <v>9</v>
          </cell>
          <cell r="H22">
            <v>432474.23</v>
          </cell>
          <cell r="J22">
            <v>1.8832391713747645E-3</v>
          </cell>
          <cell r="K22">
            <v>3.0488802961166754E-3</v>
          </cell>
        </row>
        <row r="23">
          <cell r="C23" t="str">
            <v>Total Active Portfolio</v>
          </cell>
          <cell r="G23">
            <v>4779</v>
          </cell>
          <cell r="H23">
            <v>141846903.78</v>
          </cell>
          <cell r="J23">
            <v>1</v>
          </cell>
          <cell r="K23">
            <v>1</v>
          </cell>
        </row>
      </sheetData>
      <sheetData sheetId="43">
        <row r="8">
          <cell r="C8" t="str">
            <v>Current (0 - 29)</v>
          </cell>
          <cell r="G8">
            <v>460186</v>
          </cell>
          <cell r="H8">
            <v>53372169043.949997</v>
          </cell>
          <cell r="J8">
            <v>0.90230956708607102</v>
          </cell>
          <cell r="K8">
            <v>0.90712027703987552</v>
          </cell>
        </row>
        <row r="9">
          <cell r="C9" t="str">
            <v>DLQ 30-59</v>
          </cell>
          <cell r="G9">
            <v>20136</v>
          </cell>
          <cell r="H9">
            <v>2037468630.6700001</v>
          </cell>
          <cell r="J9">
            <v>3.9481656206066952E-2</v>
          </cell>
          <cell r="K9">
            <v>3.46290799459823E-2</v>
          </cell>
        </row>
        <row r="10">
          <cell r="C10" t="str">
            <v>DLQ 60-179</v>
          </cell>
          <cell r="G10">
            <v>11867</v>
          </cell>
          <cell r="H10">
            <v>1286519874.97</v>
          </cell>
          <cell r="J10">
            <v>2.3268216835389179E-2</v>
          </cell>
          <cell r="K10">
            <v>2.1865857923800847E-2</v>
          </cell>
        </row>
        <row r="11">
          <cell r="C11" t="str">
            <v>DLQ 180+</v>
          </cell>
          <cell r="G11">
            <v>2114</v>
          </cell>
          <cell r="H11">
            <v>268037723.44</v>
          </cell>
          <cell r="J11">
            <v>4.1450248917175971E-3</v>
          </cell>
          <cell r="K11">
            <v>4.555603759401488E-3</v>
          </cell>
        </row>
        <row r="12">
          <cell r="C12" t="str">
            <v>Bankruptcy</v>
          </cell>
          <cell r="G12">
            <v>6251</v>
          </cell>
          <cell r="H12">
            <v>682275132.34000003</v>
          </cell>
          <cell r="J12">
            <v>1.2256646451337134E-2</v>
          </cell>
          <cell r="K12">
            <v>1.1596036251703258E-2</v>
          </cell>
        </row>
        <row r="13">
          <cell r="C13" t="str">
            <v>Foreclosure</v>
          </cell>
          <cell r="G13">
            <v>9455</v>
          </cell>
          <cell r="H13">
            <v>1190456069.3800001</v>
          </cell>
          <cell r="J13">
            <v>1.853888852941811E-2</v>
          </cell>
          <cell r="K13">
            <v>2.0233145079236712E-2</v>
          </cell>
        </row>
        <row r="14">
          <cell r="C14" t="str">
            <v>Total Active Portfolio</v>
          </cell>
          <cell r="G14">
            <v>510009</v>
          </cell>
          <cell r="H14">
            <v>58836926474.749992</v>
          </cell>
          <cell r="J14">
            <v>1</v>
          </cell>
          <cell r="K14">
            <v>1</v>
          </cell>
        </row>
        <row r="17">
          <cell r="C17" t="str">
            <v>Current (0 - 29)</v>
          </cell>
          <cell r="G17">
            <v>56358</v>
          </cell>
          <cell r="H17">
            <v>1742137718.0599999</v>
          </cell>
          <cell r="J17">
            <v>0.95045196977873714</v>
          </cell>
          <cell r="K17">
            <v>0.94927720844858843</v>
          </cell>
        </row>
        <row r="18">
          <cell r="C18" t="str">
            <v>DLQ 30-59</v>
          </cell>
          <cell r="G18">
            <v>1123</v>
          </cell>
          <cell r="H18">
            <v>32133510.539999999</v>
          </cell>
          <cell r="J18">
            <v>1.8938882892606583E-2</v>
          </cell>
          <cell r="K18">
            <v>1.7509298413579229E-2</v>
          </cell>
        </row>
        <row r="19">
          <cell r="C19" t="str">
            <v>DLQ 60-179</v>
          </cell>
          <cell r="G19">
            <v>735</v>
          </cell>
          <cell r="H19">
            <v>22482735.73</v>
          </cell>
          <cell r="J19">
            <v>1.2395439827307069E-2</v>
          </cell>
          <cell r="K19">
            <v>1.2250666747418816E-2</v>
          </cell>
        </row>
        <row r="20">
          <cell r="C20" t="str">
            <v>DLQ 180+</v>
          </cell>
          <cell r="G20">
            <v>90</v>
          </cell>
          <cell r="H20">
            <v>3470510.63</v>
          </cell>
          <cell r="J20">
            <v>1.5178089584457636E-3</v>
          </cell>
          <cell r="K20">
            <v>1.8910540817669668E-3</v>
          </cell>
        </row>
        <row r="21">
          <cell r="C21" t="str">
            <v>Bankruptcy</v>
          </cell>
          <cell r="G21">
            <v>800</v>
          </cell>
          <cell r="H21">
            <v>22757317.579999998</v>
          </cell>
          <cell r="J21">
            <v>1.3491635186184566E-2</v>
          </cell>
          <cell r="K21">
            <v>1.2400284248582217E-2</v>
          </cell>
        </row>
        <row r="22">
          <cell r="C22" t="str">
            <v>Foreclosure</v>
          </cell>
          <cell r="G22">
            <v>190</v>
          </cell>
          <cell r="H22">
            <v>12243684.859999999</v>
          </cell>
          <cell r="J22">
            <v>3.2042633567188343E-3</v>
          </cell>
          <cell r="K22">
            <v>6.6714880600643517E-3</v>
          </cell>
        </row>
        <row r="23">
          <cell r="C23" t="str">
            <v>Total Active Portfolio</v>
          </cell>
          <cell r="G23">
            <v>59296</v>
          </cell>
          <cell r="H23">
            <v>1835225477.3999999</v>
          </cell>
          <cell r="J23">
            <v>1</v>
          </cell>
          <cell r="K23">
            <v>0.99999999999999989</v>
          </cell>
        </row>
      </sheetData>
      <sheetData sheetId="44">
        <row r="8">
          <cell r="C8" t="str">
            <v>Current (0 - 29)</v>
          </cell>
          <cell r="G8">
            <v>40926</v>
          </cell>
          <cell r="H8">
            <v>6215987954.3299999</v>
          </cell>
          <cell r="J8">
            <v>0.91230494872938028</v>
          </cell>
          <cell r="K8">
            <v>0.89737726464270307</v>
          </cell>
        </row>
        <row r="9">
          <cell r="C9" t="str">
            <v>DLQ 30-59</v>
          </cell>
          <cell r="G9">
            <v>1326</v>
          </cell>
          <cell r="H9">
            <v>210423947.96000001</v>
          </cell>
          <cell r="J9">
            <v>2.9558626839054837E-2</v>
          </cell>
          <cell r="K9">
            <v>3.0378061898290249E-2</v>
          </cell>
        </row>
        <row r="10">
          <cell r="C10" t="str">
            <v>DLQ 60-179</v>
          </cell>
          <cell r="G10">
            <v>845</v>
          </cell>
          <cell r="H10">
            <v>143196150.77000001</v>
          </cell>
          <cell r="J10">
            <v>1.8836379848417299E-2</v>
          </cell>
          <cell r="K10">
            <v>2.067265429557889E-2</v>
          </cell>
        </row>
        <row r="11">
          <cell r="C11" t="str">
            <v>DLQ 180+</v>
          </cell>
          <cell r="G11">
            <v>118</v>
          </cell>
          <cell r="H11">
            <v>25554104.170000002</v>
          </cell>
          <cell r="J11">
            <v>2.6304057066428889E-3</v>
          </cell>
          <cell r="K11">
            <v>3.6891435873030133E-3</v>
          </cell>
        </row>
        <row r="12">
          <cell r="C12" t="str">
            <v>Bankruptcy</v>
          </cell>
          <cell r="G12">
            <v>739</v>
          </cell>
          <cell r="H12">
            <v>133788756.42</v>
          </cell>
          <cell r="J12">
            <v>1.647347302719572E-2</v>
          </cell>
          <cell r="K12">
            <v>1.9314546482107724E-2</v>
          </cell>
        </row>
        <row r="13">
          <cell r="C13" t="str">
            <v>Foreclosure</v>
          </cell>
          <cell r="G13">
            <v>906</v>
          </cell>
          <cell r="H13">
            <v>197888219.94999999</v>
          </cell>
          <cell r="J13">
            <v>2.0196165849308962E-2</v>
          </cell>
          <cell r="K13">
            <v>2.856832909401694E-2</v>
          </cell>
        </row>
        <row r="14">
          <cell r="C14" t="str">
            <v>Total Active Portfolio</v>
          </cell>
          <cell r="G14">
            <v>44860</v>
          </cell>
          <cell r="H14">
            <v>6926839133.6000004</v>
          </cell>
          <cell r="J14">
            <v>1</v>
          </cell>
          <cell r="K14">
            <v>0.99999999999999989</v>
          </cell>
        </row>
        <row r="17">
          <cell r="C17" t="str">
            <v>Current (0 - 29)</v>
          </cell>
          <cell r="G17">
            <v>10340</v>
          </cell>
          <cell r="H17">
            <v>546852051.87</v>
          </cell>
          <cell r="J17">
            <v>0.94532821356737973</v>
          </cell>
          <cell r="K17">
            <v>0.93250613022693929</v>
          </cell>
        </row>
        <row r="18">
          <cell r="C18" t="str">
            <v>DLQ 30-59</v>
          </cell>
          <cell r="G18">
            <v>134</v>
          </cell>
          <cell r="H18">
            <v>7301025.1299999999</v>
          </cell>
          <cell r="J18">
            <v>1.2250868531724263E-2</v>
          </cell>
          <cell r="K18">
            <v>1.2449895117673294E-2</v>
          </cell>
        </row>
        <row r="19">
          <cell r="C19" t="str">
            <v>DLQ 60-179</v>
          </cell>
          <cell r="G19">
            <v>132</v>
          </cell>
          <cell r="H19">
            <v>8752838.2599999998</v>
          </cell>
          <cell r="J19">
            <v>1.2068019747668678E-2</v>
          </cell>
          <cell r="K19">
            <v>1.4925564065132591E-2</v>
          </cell>
        </row>
        <row r="20">
          <cell r="C20" t="str">
            <v>DLQ 180+</v>
          </cell>
          <cell r="G20">
            <v>32</v>
          </cell>
          <cell r="H20">
            <v>2765356.08</v>
          </cell>
          <cell r="J20">
            <v>2.9255805448893763E-3</v>
          </cell>
          <cell r="K20">
            <v>4.7155560412404937E-3</v>
          </cell>
        </row>
        <row r="21">
          <cell r="C21" t="str">
            <v>Bankruptcy</v>
          </cell>
          <cell r="G21">
            <v>268</v>
          </cell>
          <cell r="H21">
            <v>17096960.379999999</v>
          </cell>
          <cell r="J21">
            <v>2.4501737063448527E-2</v>
          </cell>
          <cell r="K21">
            <v>2.9154174896260866E-2</v>
          </cell>
        </row>
        <row r="22">
          <cell r="C22" t="str">
            <v>Foreclosure</v>
          </cell>
          <cell r="G22">
            <v>32</v>
          </cell>
          <cell r="H22">
            <v>3664429.84</v>
          </cell>
          <cell r="J22">
            <v>2.9255805448893763E-3</v>
          </cell>
          <cell r="K22">
            <v>6.2486796527534113E-3</v>
          </cell>
        </row>
        <row r="23">
          <cell r="C23" t="str">
            <v>Total Active Portfolio</v>
          </cell>
          <cell r="G23">
            <v>10938</v>
          </cell>
          <cell r="H23">
            <v>586432661.56000006</v>
          </cell>
          <cell r="J23">
            <v>0.99999999999999989</v>
          </cell>
          <cell r="K23">
            <v>0.99999999999999989</v>
          </cell>
        </row>
      </sheetData>
      <sheetData sheetId="45">
        <row r="8">
          <cell r="C8" t="str">
            <v>Current (0 - 29)</v>
          </cell>
          <cell r="G8">
            <v>5916</v>
          </cell>
          <cell r="H8">
            <v>935126902.70000005</v>
          </cell>
          <cell r="J8">
            <v>0.88962406015037598</v>
          </cell>
          <cell r="K8">
            <v>0.88982738198799327</v>
          </cell>
        </row>
        <row r="9">
          <cell r="C9" t="str">
            <v>DLQ 30-59</v>
          </cell>
          <cell r="G9">
            <v>231</v>
          </cell>
          <cell r="H9">
            <v>34011142.369999997</v>
          </cell>
          <cell r="J9">
            <v>3.4736842105263156E-2</v>
          </cell>
          <cell r="K9">
            <v>3.236357085454003E-2</v>
          </cell>
        </row>
        <row r="10">
          <cell r="C10" t="str">
            <v>DLQ 60-179</v>
          </cell>
          <cell r="G10">
            <v>114</v>
          </cell>
          <cell r="H10">
            <v>17147828.16</v>
          </cell>
          <cell r="J10">
            <v>1.7142857142857144E-2</v>
          </cell>
          <cell r="K10">
            <v>1.6317151174173771E-2</v>
          </cell>
        </row>
        <row r="11">
          <cell r="C11" t="str">
            <v>DLQ 180+</v>
          </cell>
          <cell r="G11">
            <v>21</v>
          </cell>
          <cell r="H11">
            <v>3163352.58</v>
          </cell>
          <cell r="J11">
            <v>3.1578947368421052E-3</v>
          </cell>
          <cell r="K11">
            <v>3.0101131049048622E-3</v>
          </cell>
        </row>
        <row r="12">
          <cell r="C12" t="str">
            <v>Bankruptcy</v>
          </cell>
          <cell r="G12">
            <v>72</v>
          </cell>
          <cell r="H12">
            <v>10699431.699999999</v>
          </cell>
          <cell r="J12">
            <v>1.0827067669172932E-2</v>
          </cell>
          <cell r="K12">
            <v>1.0181128647760315E-2</v>
          </cell>
        </row>
        <row r="13">
          <cell r="C13" t="str">
            <v>Foreclosure</v>
          </cell>
          <cell r="G13">
            <v>296</v>
          </cell>
          <cell r="H13">
            <v>50759554.159999996</v>
          </cell>
          <cell r="J13">
            <v>4.4511278195488724E-2</v>
          </cell>
          <cell r="K13">
            <v>4.8300654230627717E-2</v>
          </cell>
        </row>
        <row r="14">
          <cell r="C14" t="str">
            <v>Total Active Portfolio</v>
          </cell>
          <cell r="G14">
            <v>6650</v>
          </cell>
          <cell r="H14">
            <v>1050908211.6700001</v>
          </cell>
          <cell r="J14">
            <v>1</v>
          </cell>
          <cell r="K14">
            <v>0.99999999999999989</v>
          </cell>
        </row>
        <row r="17">
          <cell r="C17" t="str">
            <v>Current (0 - 29)</v>
          </cell>
          <cell r="G17">
            <v>323</v>
          </cell>
          <cell r="H17">
            <v>16458903.220000001</v>
          </cell>
          <cell r="J17">
            <v>0.92550143266475648</v>
          </cell>
          <cell r="K17">
            <v>0.92846179859092881</v>
          </cell>
        </row>
        <row r="18">
          <cell r="C18" t="str">
            <v>DLQ 30-59</v>
          </cell>
          <cell r="G18">
            <v>7</v>
          </cell>
          <cell r="H18">
            <v>376311.77</v>
          </cell>
          <cell r="J18">
            <v>2.0057306590257881E-2</v>
          </cell>
          <cell r="K18">
            <v>2.1228091455120418E-2</v>
          </cell>
        </row>
        <row r="19">
          <cell r="C19" t="str">
            <v>DLQ 60-179</v>
          </cell>
          <cell r="G19">
            <v>8</v>
          </cell>
          <cell r="H19">
            <v>458713.45</v>
          </cell>
          <cell r="J19">
            <v>2.2922636103151862E-2</v>
          </cell>
          <cell r="K19">
            <v>2.5876445661781471E-2</v>
          </cell>
        </row>
        <row r="20">
          <cell r="C20" t="str">
            <v>DLQ 180+</v>
          </cell>
          <cell r="G20">
            <v>1</v>
          </cell>
          <cell r="H20">
            <v>34000.11</v>
          </cell>
          <cell r="J20">
            <v>2.8653295128939827E-3</v>
          </cell>
          <cell r="K20">
            <v>1.917977331838848E-3</v>
          </cell>
        </row>
        <row r="21">
          <cell r="C21" t="str">
            <v>Bankruptcy</v>
          </cell>
          <cell r="G21">
            <v>10</v>
          </cell>
          <cell r="H21">
            <v>399137.06</v>
          </cell>
          <cell r="J21">
            <v>2.865329512893983E-2</v>
          </cell>
          <cell r="K21">
            <v>2.2515686960330489E-2</v>
          </cell>
        </row>
        <row r="22">
          <cell r="C22" t="str">
            <v>Foreclosure</v>
          </cell>
          <cell r="G22">
            <v>0</v>
          </cell>
          <cell r="H22">
            <v>0</v>
          </cell>
          <cell r="J22">
            <v>0</v>
          </cell>
          <cell r="K22">
            <v>0</v>
          </cell>
        </row>
        <row r="23">
          <cell r="C23" t="str">
            <v>Total Active Portfolio</v>
          </cell>
          <cell r="G23">
            <v>349</v>
          </cell>
          <cell r="H23">
            <v>17727065.609999999</v>
          </cell>
          <cell r="J23">
            <v>1</v>
          </cell>
          <cell r="K23">
            <v>1</v>
          </cell>
        </row>
      </sheetData>
      <sheetData sheetId="46">
        <row r="8">
          <cell r="C8" t="str">
            <v>Current (0 - 29)</v>
          </cell>
          <cell r="G8">
            <v>115500</v>
          </cell>
          <cell r="H8">
            <v>20996878927.060001</v>
          </cell>
          <cell r="J8">
            <v>0.89244320815948075</v>
          </cell>
          <cell r="K8">
            <v>0.88273324612543835</v>
          </cell>
        </row>
        <row r="9">
          <cell r="C9" t="str">
            <v>DLQ 30-59</v>
          </cell>
          <cell r="G9">
            <v>5013</v>
          </cell>
          <cell r="H9">
            <v>894114514.69000006</v>
          </cell>
          <cell r="J9">
            <v>3.8734353268428376E-2</v>
          </cell>
          <cell r="K9">
            <v>3.7589615613918673E-2</v>
          </cell>
        </row>
        <row r="10">
          <cell r="C10" t="str">
            <v>DLQ 60-179</v>
          </cell>
          <cell r="G10">
            <v>2814</v>
          </cell>
          <cell r="H10">
            <v>529754917.92000002</v>
          </cell>
          <cell r="J10">
            <v>2.1743161798794621E-2</v>
          </cell>
          <cell r="K10">
            <v>2.2271513779306008E-2</v>
          </cell>
        </row>
        <row r="11">
          <cell r="C11" t="str">
            <v>DLQ 180+</v>
          </cell>
          <cell r="G11">
            <v>642</v>
          </cell>
          <cell r="H11">
            <v>149417028.05000001</v>
          </cell>
          <cell r="J11">
            <v>4.9605934167825686E-3</v>
          </cell>
          <cell r="K11">
            <v>6.2816658921155321E-3</v>
          </cell>
        </row>
        <row r="12">
          <cell r="C12" t="str">
            <v>Bankruptcy</v>
          </cell>
          <cell r="G12">
            <v>1943</v>
          </cell>
          <cell r="H12">
            <v>386580234.19999999</v>
          </cell>
          <cell r="J12">
            <v>1.5013135527739144E-2</v>
          </cell>
          <cell r="K12">
            <v>1.6252283313569586E-2</v>
          </cell>
        </row>
        <row r="13">
          <cell r="C13" t="str">
            <v>Foreclosure</v>
          </cell>
          <cell r="G13">
            <v>3508</v>
          </cell>
          <cell r="H13">
            <v>829465013.30999994</v>
          </cell>
          <cell r="J13">
            <v>2.7105547828774532E-2</v>
          </cell>
          <cell r="K13">
            <v>3.4871675275651971E-2</v>
          </cell>
        </row>
        <row r="14">
          <cell r="C14" t="str">
            <v>Total Active Portfolio</v>
          </cell>
          <cell r="G14">
            <v>129420</v>
          </cell>
          <cell r="H14">
            <v>23786210635.23</v>
          </cell>
          <cell r="J14">
            <v>1</v>
          </cell>
          <cell r="K14">
            <v>1.0000000000000002</v>
          </cell>
        </row>
        <row r="17">
          <cell r="C17" t="str">
            <v>Current (0 - 29)</v>
          </cell>
          <cell r="G17">
            <v>18100</v>
          </cell>
          <cell r="H17">
            <v>979114129.97000003</v>
          </cell>
          <cell r="J17">
            <v>0.94858760023059585</v>
          </cell>
          <cell r="K17">
            <v>0.94169100362325686</v>
          </cell>
        </row>
        <row r="18">
          <cell r="C18" t="str">
            <v>DLQ 30-59</v>
          </cell>
          <cell r="G18">
            <v>294</v>
          </cell>
          <cell r="H18">
            <v>17080253.5</v>
          </cell>
          <cell r="J18">
            <v>1.5407997484408574E-2</v>
          </cell>
          <cell r="K18">
            <v>1.6427422062683814E-2</v>
          </cell>
        </row>
        <row r="19">
          <cell r="C19" t="str">
            <v>DLQ 60-179</v>
          </cell>
          <cell r="G19">
            <v>253</v>
          </cell>
          <cell r="H19">
            <v>14854148.08</v>
          </cell>
          <cell r="J19">
            <v>1.3259263141344794E-2</v>
          </cell>
          <cell r="K19">
            <v>1.4286401539167109E-2</v>
          </cell>
        </row>
        <row r="20">
          <cell r="C20" t="str">
            <v>DLQ 180+</v>
          </cell>
          <cell r="G20">
            <v>49</v>
          </cell>
          <cell r="H20">
            <v>3759072.14</v>
          </cell>
          <cell r="J20">
            <v>2.5679995807347624E-3</v>
          </cell>
          <cell r="K20">
            <v>3.6153950881265351E-3</v>
          </cell>
        </row>
        <row r="21">
          <cell r="C21" t="str">
            <v>Bankruptcy</v>
          </cell>
          <cell r="G21">
            <v>336</v>
          </cell>
          <cell r="H21">
            <v>19463141.469999999</v>
          </cell>
          <cell r="J21">
            <v>1.7609139982181228E-2</v>
          </cell>
          <cell r="K21">
            <v>1.8719232685475908E-2</v>
          </cell>
        </row>
        <row r="22">
          <cell r="C22" t="str">
            <v>Foreclosure</v>
          </cell>
          <cell r="G22">
            <v>49</v>
          </cell>
          <cell r="H22">
            <v>5469600.8799999999</v>
          </cell>
          <cell r="J22">
            <v>2.5679995807347624E-3</v>
          </cell>
          <cell r="K22">
            <v>5.2605450012897523E-3</v>
          </cell>
        </row>
        <row r="23">
          <cell r="C23" t="str">
            <v>Total Active Portfolio</v>
          </cell>
          <cell r="G23">
            <v>19081</v>
          </cell>
          <cell r="H23">
            <v>1039740346.0400001</v>
          </cell>
          <cell r="J23">
            <v>1</v>
          </cell>
          <cell r="K23">
            <v>1</v>
          </cell>
        </row>
      </sheetData>
      <sheetData sheetId="47">
        <row r="8">
          <cell r="C8" t="str">
            <v>Current (0 - 29)</v>
          </cell>
          <cell r="G8">
            <v>167113</v>
          </cell>
          <cell r="H8">
            <v>27685888190.27</v>
          </cell>
          <cell r="J8">
            <v>0.90871175251901837</v>
          </cell>
          <cell r="K8">
            <v>0.8783266597688375</v>
          </cell>
        </row>
        <row r="9">
          <cell r="C9" t="str">
            <v>DLQ 30-59</v>
          </cell>
          <cell r="G9">
            <v>3523</v>
          </cell>
          <cell r="H9">
            <v>646428793.40999997</v>
          </cell>
          <cell r="J9">
            <v>1.9157046454342283E-2</v>
          </cell>
          <cell r="K9">
            <v>2.0507763341099734E-2</v>
          </cell>
        </row>
        <row r="10">
          <cell r="C10" t="str">
            <v>DLQ 60-179</v>
          </cell>
          <cell r="G10">
            <v>2607</v>
          </cell>
          <cell r="H10">
            <v>539265755.26999998</v>
          </cell>
          <cell r="J10">
            <v>1.4176105622046645E-2</v>
          </cell>
          <cell r="K10">
            <v>1.7108047475265026E-2</v>
          </cell>
        </row>
        <row r="11">
          <cell r="C11" t="str">
            <v>DLQ 180+</v>
          </cell>
          <cell r="G11">
            <v>1096</v>
          </cell>
          <cell r="H11">
            <v>291054209.60000002</v>
          </cell>
          <cell r="J11">
            <v>5.9597283320917231E-3</v>
          </cell>
          <cell r="K11">
            <v>9.2336091937072172E-3</v>
          </cell>
        </row>
        <row r="12">
          <cell r="C12" t="str">
            <v>Bankruptcy</v>
          </cell>
          <cell r="G12">
            <v>1935</v>
          </cell>
          <cell r="H12">
            <v>447158462.31</v>
          </cell>
          <cell r="J12">
            <v>1.0521965622807924E-2</v>
          </cell>
          <cell r="K12">
            <v>1.4185970697018902E-2</v>
          </cell>
        </row>
        <row r="13">
          <cell r="C13" t="str">
            <v>Foreclosure</v>
          </cell>
          <cell r="G13">
            <v>7627</v>
          </cell>
          <cell r="H13">
            <v>1911379407.5799999</v>
          </cell>
          <cell r="J13">
            <v>4.147340144969304E-2</v>
          </cell>
          <cell r="K13">
            <v>6.0637949524071547E-2</v>
          </cell>
        </row>
        <row r="14">
          <cell r="C14" t="str">
            <v>Total Active Portfolio</v>
          </cell>
          <cell r="G14">
            <v>183901</v>
          </cell>
          <cell r="H14">
            <v>31521174818.440002</v>
          </cell>
          <cell r="J14">
            <v>0.99999999999999989</v>
          </cell>
          <cell r="K14">
            <v>0.99999999999999989</v>
          </cell>
        </row>
        <row r="17">
          <cell r="C17" t="str">
            <v>Current (0 - 29)</v>
          </cell>
          <cell r="G17">
            <v>47494</v>
          </cell>
          <cell r="H17">
            <v>2498453236.0300002</v>
          </cell>
          <cell r="J17">
            <v>0.96473694901482832</v>
          </cell>
          <cell r="K17">
            <v>0.94987758291006186</v>
          </cell>
        </row>
        <row r="18">
          <cell r="C18" t="str">
            <v>DLQ 30-59</v>
          </cell>
          <cell r="G18">
            <v>341</v>
          </cell>
          <cell r="H18">
            <v>21904718.27</v>
          </cell>
          <cell r="J18">
            <v>6.9266707292301444E-3</v>
          </cell>
          <cell r="K18">
            <v>8.3278728393152267E-3</v>
          </cell>
        </row>
        <row r="19">
          <cell r="C19" t="str">
            <v>DLQ 60-179</v>
          </cell>
          <cell r="G19">
            <v>444</v>
          </cell>
          <cell r="H19">
            <v>30959576.359999999</v>
          </cell>
          <cell r="J19">
            <v>9.0188909201706271E-3</v>
          </cell>
          <cell r="K19">
            <v>1.177040543992122E-2</v>
          </cell>
        </row>
        <row r="20">
          <cell r="C20" t="str">
            <v>DLQ 180+</v>
          </cell>
          <cell r="G20">
            <v>149</v>
          </cell>
          <cell r="H20">
            <v>14068246.42</v>
          </cell>
          <cell r="J20">
            <v>3.0266097907779808E-3</v>
          </cell>
          <cell r="K20">
            <v>5.3485539422969105E-3</v>
          </cell>
        </row>
        <row r="21">
          <cell r="C21" t="str">
            <v>Bankruptcy</v>
          </cell>
          <cell r="G21">
            <v>640</v>
          </cell>
          <cell r="H21">
            <v>48160779.810000002</v>
          </cell>
          <cell r="J21">
            <v>1.3000203128173878E-2</v>
          </cell>
          <cell r="K21">
            <v>1.8310066587308823E-2</v>
          </cell>
        </row>
        <row r="22">
          <cell r="C22" t="str">
            <v>Foreclosure</v>
          </cell>
          <cell r="G22">
            <v>162</v>
          </cell>
          <cell r="H22">
            <v>16743157.26</v>
          </cell>
          <cell r="J22">
            <v>3.2906764168190127E-3</v>
          </cell>
          <cell r="K22">
            <v>6.3655182810957714E-3</v>
          </cell>
        </row>
        <row r="23">
          <cell r="C23" t="str">
            <v>Total Active Portfolio</v>
          </cell>
          <cell r="G23">
            <v>49230</v>
          </cell>
          <cell r="H23">
            <v>2630289714.1500006</v>
          </cell>
          <cell r="J23">
            <v>0.99999999999999989</v>
          </cell>
          <cell r="K23">
            <v>0.99999999999999989</v>
          </cell>
        </row>
      </sheetData>
      <sheetData sheetId="48">
        <row r="8">
          <cell r="C8" t="str">
            <v>Current (0 - 29)</v>
          </cell>
          <cell r="G8">
            <v>20522</v>
          </cell>
          <cell r="H8">
            <v>1765620982.29</v>
          </cell>
          <cell r="J8">
            <v>0.89455559914563443</v>
          </cell>
          <cell r="K8">
            <v>0.885173507675728</v>
          </cell>
        </row>
        <row r="9">
          <cell r="C9" t="str">
            <v>DLQ 30-59</v>
          </cell>
          <cell r="G9">
            <v>1054</v>
          </cell>
          <cell r="H9">
            <v>94527573.400000006</v>
          </cell>
          <cell r="J9">
            <v>4.5943943158537115E-2</v>
          </cell>
          <cell r="K9">
            <v>4.7390297554138185E-2</v>
          </cell>
        </row>
        <row r="10">
          <cell r="C10" t="str">
            <v>DLQ 60-179</v>
          </cell>
          <cell r="G10">
            <v>623</v>
          </cell>
          <cell r="H10">
            <v>62727044.009999998</v>
          </cell>
          <cell r="J10">
            <v>2.7156619153480669E-2</v>
          </cell>
          <cell r="K10">
            <v>3.144747266225096E-2</v>
          </cell>
        </row>
        <row r="11">
          <cell r="C11" t="str">
            <v>DLQ 180+</v>
          </cell>
          <cell r="G11">
            <v>86</v>
          </cell>
          <cell r="H11">
            <v>8773046.5600000005</v>
          </cell>
          <cell r="J11">
            <v>3.7487467852316812E-3</v>
          </cell>
          <cell r="K11">
            <v>4.39826467538104E-3</v>
          </cell>
        </row>
        <row r="12">
          <cell r="C12" t="str">
            <v>Bankruptcy</v>
          </cell>
          <cell r="G12">
            <v>219</v>
          </cell>
          <cell r="H12">
            <v>19786401.390000001</v>
          </cell>
          <cell r="J12">
            <v>9.546227278671375E-3</v>
          </cell>
          <cell r="K12">
            <v>9.9196817994030226E-3</v>
          </cell>
        </row>
        <row r="13">
          <cell r="C13" t="str">
            <v>Foreclosure</v>
          </cell>
          <cell r="G13">
            <v>437</v>
          </cell>
          <cell r="H13">
            <v>43225848.75</v>
          </cell>
          <cell r="J13">
            <v>1.9048864478444706E-2</v>
          </cell>
          <cell r="K13">
            <v>2.1670775633098733E-2</v>
          </cell>
        </row>
        <row r="14">
          <cell r="C14" t="str">
            <v>Total Active Portfolio</v>
          </cell>
          <cell r="G14">
            <v>22941</v>
          </cell>
          <cell r="H14">
            <v>1994660896.4000001</v>
          </cell>
          <cell r="J14">
            <v>0.99999999999999989</v>
          </cell>
          <cell r="K14">
            <v>1</v>
          </cell>
        </row>
        <row r="17">
          <cell r="C17" t="str">
            <v>Current (0 - 29)</v>
          </cell>
          <cell r="G17">
            <v>3282</v>
          </cell>
          <cell r="H17">
            <v>77844140.790000007</v>
          </cell>
          <cell r="J17">
            <v>0.95213228894691038</v>
          </cell>
          <cell r="K17">
            <v>0.93804599590467608</v>
          </cell>
        </row>
        <row r="18">
          <cell r="C18" t="str">
            <v>DLQ 30-59</v>
          </cell>
          <cell r="G18">
            <v>59</v>
          </cell>
          <cell r="H18">
            <v>1635543.44</v>
          </cell>
          <cell r="J18">
            <v>1.7116333043225993E-2</v>
          </cell>
          <cell r="K18">
            <v>1.9708804791859786E-2</v>
          </cell>
        </row>
        <row r="19">
          <cell r="C19" t="str">
            <v>DLQ 60-179</v>
          </cell>
          <cell r="G19">
            <v>44</v>
          </cell>
          <cell r="H19">
            <v>1233313.06</v>
          </cell>
          <cell r="J19">
            <v>1.2764722947490571E-2</v>
          </cell>
          <cell r="K19">
            <v>1.4861804188332202E-2</v>
          </cell>
        </row>
        <row r="20">
          <cell r="C20" t="str">
            <v>DLQ 180+</v>
          </cell>
          <cell r="G20">
            <v>9</v>
          </cell>
          <cell r="H20">
            <v>387363.03</v>
          </cell>
          <cell r="J20">
            <v>2.6109660574412533E-3</v>
          </cell>
          <cell r="K20">
            <v>4.6678444333177272E-3</v>
          </cell>
        </row>
        <row r="21">
          <cell r="C21" t="str">
            <v>Bankruptcy</v>
          </cell>
          <cell r="G21">
            <v>44</v>
          </cell>
          <cell r="H21">
            <v>1445856.88</v>
          </cell>
          <cell r="J21">
            <v>1.2764722947490571E-2</v>
          </cell>
          <cell r="K21">
            <v>1.7423023019729415E-2</v>
          </cell>
        </row>
        <row r="22">
          <cell r="C22" t="str">
            <v>Foreclosure</v>
          </cell>
          <cell r="G22">
            <v>9</v>
          </cell>
          <cell r="H22">
            <v>439202.63</v>
          </cell>
          <cell r="J22">
            <v>2.6109660574412533E-3</v>
          </cell>
          <cell r="K22">
            <v>5.292527662084854E-3</v>
          </cell>
        </row>
        <row r="23">
          <cell r="C23" t="str">
            <v>Total Active Portfolio</v>
          </cell>
          <cell r="G23">
            <v>3447</v>
          </cell>
          <cell r="H23">
            <v>82985419.829999998</v>
          </cell>
          <cell r="J23">
            <v>1</v>
          </cell>
          <cell r="K23">
            <v>1</v>
          </cell>
        </row>
      </sheetData>
      <sheetData sheetId="49">
        <row r="8">
          <cell r="C8" t="str">
            <v>Current (0 - 29)</v>
          </cell>
          <cell r="G8">
            <v>69326</v>
          </cell>
          <cell r="H8">
            <v>8730227081.1499996</v>
          </cell>
          <cell r="J8">
            <v>0.90831193333682725</v>
          </cell>
          <cell r="K8">
            <v>0.90506914098984748</v>
          </cell>
        </row>
        <row r="9">
          <cell r="C9" t="str">
            <v>DLQ 30-59</v>
          </cell>
          <cell r="G9">
            <v>2081</v>
          </cell>
          <cell r="H9">
            <v>255282070.03</v>
          </cell>
          <cell r="J9">
            <v>2.7265342487291021E-2</v>
          </cell>
          <cell r="K9">
            <v>2.646528225262694E-2</v>
          </cell>
        </row>
        <row r="10">
          <cell r="C10" t="str">
            <v>DLQ 60-179</v>
          </cell>
          <cell r="G10">
            <v>1485</v>
          </cell>
          <cell r="H10">
            <v>190344222.53999999</v>
          </cell>
          <cell r="J10">
            <v>1.9456527435668992E-2</v>
          </cell>
          <cell r="K10">
            <v>1.9733127258353637E-2</v>
          </cell>
        </row>
        <row r="11">
          <cell r="C11" t="str">
            <v>DLQ 180+</v>
          </cell>
          <cell r="G11">
            <v>264</v>
          </cell>
          <cell r="H11">
            <v>38201862.5</v>
          </cell>
          <cell r="J11">
            <v>3.4589382107855981E-3</v>
          </cell>
          <cell r="K11">
            <v>3.9604155259307175E-3</v>
          </cell>
        </row>
        <row r="12">
          <cell r="C12" t="str">
            <v>Bankruptcy</v>
          </cell>
          <cell r="G12">
            <v>1019</v>
          </cell>
          <cell r="H12">
            <v>128702718.87</v>
          </cell>
          <cell r="J12">
            <v>1.3350977412085321E-2</v>
          </cell>
          <cell r="K12">
            <v>1.3342706681964637E-2</v>
          </cell>
        </row>
        <row r="13">
          <cell r="C13" t="str">
            <v>Foreclosure</v>
          </cell>
          <cell r="G13">
            <v>2149</v>
          </cell>
          <cell r="H13">
            <v>303164865.35000002</v>
          </cell>
          <cell r="J13">
            <v>2.8156281117341857E-2</v>
          </cell>
          <cell r="K13">
            <v>3.1429327291276322E-2</v>
          </cell>
        </row>
        <row r="14">
          <cell r="C14" t="str">
            <v>Total Active Portfolio</v>
          </cell>
          <cell r="G14">
            <v>76324</v>
          </cell>
          <cell r="H14">
            <v>9645922820.4400024</v>
          </cell>
          <cell r="J14">
            <v>1</v>
          </cell>
          <cell r="K14">
            <v>0.99999999999999978</v>
          </cell>
        </row>
        <row r="17">
          <cell r="C17" t="str">
            <v>Current (0 - 29)</v>
          </cell>
          <cell r="G17">
            <v>12831</v>
          </cell>
          <cell r="H17">
            <v>408814555.61000001</v>
          </cell>
          <cell r="J17">
            <v>0.95284420020793104</v>
          </cell>
          <cell r="K17">
            <v>0.94080189706117301</v>
          </cell>
        </row>
        <row r="18">
          <cell r="C18" t="str">
            <v>DLQ 30-59</v>
          </cell>
          <cell r="G18">
            <v>173</v>
          </cell>
          <cell r="H18">
            <v>5737277.4800000004</v>
          </cell>
          <cell r="J18">
            <v>1.2847170652012475E-2</v>
          </cell>
          <cell r="K18">
            <v>1.3203154004867617E-2</v>
          </cell>
        </row>
        <row r="19">
          <cell r="C19" t="str">
            <v>DLQ 60-179</v>
          </cell>
          <cell r="G19">
            <v>127</v>
          </cell>
          <cell r="H19">
            <v>4742259.58</v>
          </cell>
          <cell r="J19">
            <v>9.4311599584137821E-3</v>
          </cell>
          <cell r="K19">
            <v>1.0913326710110388E-2</v>
          </cell>
        </row>
        <row r="20">
          <cell r="C20" t="str">
            <v>DLQ 180+</v>
          </cell>
          <cell r="G20">
            <v>19</v>
          </cell>
          <cell r="H20">
            <v>989551.41</v>
          </cell>
          <cell r="J20">
            <v>1.4109609386603298E-3</v>
          </cell>
          <cell r="K20">
            <v>2.2772473019666284E-3</v>
          </cell>
        </row>
        <row r="21">
          <cell r="C21" t="str">
            <v>Bankruptcy</v>
          </cell>
          <cell r="G21">
            <v>288</v>
          </cell>
          <cell r="H21">
            <v>12156064.210000001</v>
          </cell>
          <cell r="J21">
            <v>2.1387197386009207E-2</v>
          </cell>
          <cell r="K21">
            <v>2.7974660179359043E-2</v>
          </cell>
        </row>
        <row r="22">
          <cell r="C22" t="str">
            <v>Foreclosure</v>
          </cell>
          <cell r="G22">
            <v>28</v>
          </cell>
          <cell r="H22">
            <v>2098696.54</v>
          </cell>
          <cell r="J22">
            <v>2.0793108569731175E-3</v>
          </cell>
          <cell r="K22">
            <v>4.8297147425232787E-3</v>
          </cell>
        </row>
        <row r="23">
          <cell r="C23" t="str">
            <v>Total Active Portfolio</v>
          </cell>
          <cell r="G23">
            <v>13466</v>
          </cell>
          <cell r="H23">
            <v>434538404.83000004</v>
          </cell>
          <cell r="J23">
            <v>1</v>
          </cell>
          <cell r="K23">
            <v>0.99999999999999989</v>
          </cell>
        </row>
      </sheetData>
      <sheetData sheetId="50">
        <row r="8">
          <cell r="C8" t="str">
            <v>Current (0 - 29)</v>
          </cell>
          <cell r="G8">
            <v>7373</v>
          </cell>
          <cell r="H8">
            <v>1242260474.46</v>
          </cell>
          <cell r="J8">
            <v>0.92521018948425149</v>
          </cell>
          <cell r="K8">
            <v>0.92302439766712674</v>
          </cell>
        </row>
        <row r="9">
          <cell r="C9" t="str">
            <v>DLQ 30-59</v>
          </cell>
          <cell r="G9">
            <v>304</v>
          </cell>
          <cell r="H9">
            <v>51944388.439999998</v>
          </cell>
          <cell r="J9">
            <v>3.8147822813401934E-2</v>
          </cell>
          <cell r="K9">
            <v>3.8595720332211279E-2</v>
          </cell>
        </row>
        <row r="10">
          <cell r="C10" t="str">
            <v>DLQ 60-179</v>
          </cell>
          <cell r="G10">
            <v>148</v>
          </cell>
          <cell r="H10">
            <v>26171303.969999999</v>
          </cell>
          <cell r="J10">
            <v>1.8571966369682519E-2</v>
          </cell>
          <cell r="K10">
            <v>1.9445802695745643E-2</v>
          </cell>
        </row>
        <row r="11">
          <cell r="C11" t="str">
            <v>DLQ 180+</v>
          </cell>
          <cell r="G11">
            <v>23</v>
          </cell>
          <cell r="H11">
            <v>4577259.0199999996</v>
          </cell>
          <cell r="J11">
            <v>2.8861839628560671E-3</v>
          </cell>
          <cell r="K11">
            <v>3.4009950704891093E-3</v>
          </cell>
        </row>
        <row r="12">
          <cell r="C12" t="str">
            <v>Bankruptcy</v>
          </cell>
          <cell r="G12">
            <v>57</v>
          </cell>
          <cell r="H12">
            <v>9902419.1600000001</v>
          </cell>
          <cell r="J12">
            <v>7.1527167775128622E-3</v>
          </cell>
          <cell r="K12">
            <v>7.3576956431617695E-3</v>
          </cell>
        </row>
        <row r="13">
          <cell r="C13" t="str">
            <v>Foreclosure</v>
          </cell>
          <cell r="G13">
            <v>64</v>
          </cell>
          <cell r="H13">
            <v>11002918.380000001</v>
          </cell>
          <cell r="J13">
            <v>8.0311205922951445E-3</v>
          </cell>
          <cell r="K13">
            <v>8.1753885912652646E-3</v>
          </cell>
        </row>
        <row r="14">
          <cell r="C14" t="str">
            <v>Total Active Portfolio</v>
          </cell>
          <cell r="G14">
            <v>7969</v>
          </cell>
          <cell r="H14">
            <v>1345858763.4300003</v>
          </cell>
          <cell r="J14">
            <v>1</v>
          </cell>
          <cell r="K14">
            <v>0.99999999999999978</v>
          </cell>
        </row>
        <row r="17">
          <cell r="C17" t="str">
            <v>Current (0 - 29)</v>
          </cell>
          <cell r="G17">
            <v>278</v>
          </cell>
          <cell r="H17">
            <v>15100422.970000001</v>
          </cell>
          <cell r="J17">
            <v>0.95205479452054798</v>
          </cell>
          <cell r="K17">
            <v>0.95851203350696623</v>
          </cell>
        </row>
        <row r="18">
          <cell r="C18" t="str">
            <v>DLQ 30-59</v>
          </cell>
          <cell r="G18">
            <v>4</v>
          </cell>
          <cell r="H18">
            <v>227087.88</v>
          </cell>
          <cell r="J18">
            <v>1.3698630136986301E-2</v>
          </cell>
          <cell r="K18">
            <v>1.4414593953826575E-2</v>
          </cell>
        </row>
        <row r="19">
          <cell r="C19" t="str">
            <v>DLQ 60-179</v>
          </cell>
          <cell r="G19">
            <v>8</v>
          </cell>
          <cell r="H19">
            <v>307832.74</v>
          </cell>
          <cell r="J19">
            <v>2.7397260273972601E-2</v>
          </cell>
          <cell r="K19">
            <v>1.9539941774056227E-2</v>
          </cell>
        </row>
        <row r="20">
          <cell r="C20" t="str">
            <v>DLQ 180+</v>
          </cell>
          <cell r="G20">
            <v>0</v>
          </cell>
          <cell r="H20">
            <v>0</v>
          </cell>
          <cell r="J20">
            <v>0</v>
          </cell>
          <cell r="K20">
            <v>0</v>
          </cell>
        </row>
        <row r="21">
          <cell r="C21" t="str">
            <v>Bankruptcy</v>
          </cell>
          <cell r="G21">
            <v>2</v>
          </cell>
          <cell r="H21">
            <v>118681.86</v>
          </cell>
          <cell r="J21">
            <v>6.8493150684931503E-3</v>
          </cell>
          <cell r="K21">
            <v>7.5334307651508834E-3</v>
          </cell>
        </row>
        <row r="22">
          <cell r="C22" t="str">
            <v>Foreclosure</v>
          </cell>
          <cell r="G22">
            <v>0</v>
          </cell>
          <cell r="H22">
            <v>0</v>
          </cell>
          <cell r="J22">
            <v>0</v>
          </cell>
          <cell r="K22">
            <v>0</v>
          </cell>
        </row>
        <row r="23">
          <cell r="C23" t="str">
            <v>Total Active Portfolio</v>
          </cell>
          <cell r="G23">
            <v>292</v>
          </cell>
          <cell r="H23">
            <v>15754025.450000001</v>
          </cell>
          <cell r="J23">
            <v>1</v>
          </cell>
          <cell r="K23">
            <v>1</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tional Totals"/>
      <sheetName val="AL"/>
      <sheetName val="AK"/>
      <sheetName val="AZ"/>
      <sheetName val="AR"/>
      <sheetName val="CA"/>
      <sheetName val="CO"/>
      <sheetName val="CT"/>
      <sheetName val="DE"/>
      <sheetName val="DC"/>
      <sheetName val="FL"/>
      <sheetName val="GA"/>
      <sheetName val="HI"/>
      <sheetName val="ID"/>
      <sheetName val="IL"/>
      <sheetName val="IN"/>
      <sheetName val="IA"/>
      <sheetName val="KS"/>
      <sheetName val="KY"/>
      <sheetName val="LA"/>
      <sheetName val="ME"/>
      <sheetName val="MD"/>
      <sheetName val="MA"/>
      <sheetName val="MI"/>
      <sheetName val="MN"/>
      <sheetName val="MS"/>
      <sheetName val="MO"/>
      <sheetName val="MT"/>
      <sheetName val="NE"/>
      <sheetName val="NV"/>
      <sheetName val="NH"/>
      <sheetName val="NJ"/>
      <sheetName val="NM"/>
      <sheetName val="NY"/>
      <sheetName val="NC"/>
      <sheetName val="ND"/>
      <sheetName val="OH"/>
      <sheetName val="OR"/>
      <sheetName val="PA"/>
      <sheetName val="RI"/>
      <sheetName val="SC"/>
      <sheetName val="SD"/>
      <sheetName val="TN"/>
      <sheetName val="TX"/>
      <sheetName val="UT"/>
      <sheetName val="VT"/>
      <sheetName val="VA"/>
      <sheetName val="WA"/>
      <sheetName val="WV"/>
      <sheetName val="WI"/>
      <sheetName val="WY"/>
      <sheetName val="Credit Proposed DRAFT"/>
      <sheetName val="1ST LIEN"/>
      <sheetName val="2ND LIEN"/>
      <sheetName val="SHORTSALE_DIL"/>
      <sheetName val="RATE RELIEF"/>
      <sheetName val="TEMPLATE 1"/>
      <sheetName val="TEMPLATE 2"/>
      <sheetName val="TEMPLATE 3"/>
      <sheetName val="TEMPLATE 4"/>
      <sheetName val="TEMPLATE 5"/>
      <sheetName val="Summary-Dates"/>
    </sheetNames>
    <sheetDataSet>
      <sheetData sheetId="0">
        <row r="8">
          <cell r="C8" t="str">
            <v>Current (0 - 29)</v>
          </cell>
        </row>
      </sheetData>
      <sheetData sheetId="1">
        <row r="8">
          <cell r="C8" t="str">
            <v>Current (0 - 29)</v>
          </cell>
          <cell r="G8">
            <v>124255</v>
          </cell>
          <cell r="H8">
            <v>15565486273.790001</v>
          </cell>
          <cell r="J8">
            <v>0.91480338960589569</v>
          </cell>
          <cell r="K8">
            <v>0.92886830570327161</v>
          </cell>
        </row>
        <row r="9">
          <cell r="C9" t="str">
            <v>DLQ 30-59</v>
          </cell>
          <cell r="G9">
            <v>4159</v>
          </cell>
          <cell r="H9">
            <v>428664338.44999999</v>
          </cell>
          <cell r="J9">
            <v>3.0619832581151023E-2</v>
          </cell>
          <cell r="K9">
            <v>2.5580486903382507E-2</v>
          </cell>
        </row>
        <row r="10">
          <cell r="C10" t="str">
            <v>DLQ 60-179</v>
          </cell>
          <cell r="G10">
            <v>2804</v>
          </cell>
          <cell r="H10">
            <v>292570410.67000002</v>
          </cell>
          <cell r="J10">
            <v>2.0643907323286238E-2</v>
          </cell>
          <cell r="K10">
            <v>1.7459100016396938E-2</v>
          </cell>
        </row>
        <row r="11">
          <cell r="C11" t="str">
            <v>DLQ 180+</v>
          </cell>
          <cell r="G11">
            <v>644</v>
          </cell>
          <cell r="H11">
            <v>75626751.879999995</v>
          </cell>
          <cell r="J11">
            <v>4.7413253624095358E-3</v>
          </cell>
          <cell r="K11">
            <v>4.5130162751743554E-3</v>
          </cell>
        </row>
        <row r="12">
          <cell r="C12" t="str">
            <v>Bankruptcy</v>
          </cell>
          <cell r="G12">
            <v>2699</v>
          </cell>
          <cell r="H12">
            <v>253797720.19999999</v>
          </cell>
          <cell r="J12">
            <v>1.9870865144632509E-2</v>
          </cell>
          <cell r="K12">
            <v>1.5145344912897868E-2</v>
          </cell>
        </row>
        <row r="13">
          <cell r="C13" t="str">
            <v>Foreclosure</v>
          </cell>
          <cell r="G13">
            <v>1266</v>
          </cell>
          <cell r="H13">
            <v>141328280.59</v>
          </cell>
          <cell r="J13">
            <v>9.3206799826249572E-3</v>
          </cell>
          <cell r="K13">
            <v>8.4337461888767552E-3</v>
          </cell>
        </row>
        <row r="14">
          <cell r="C14" t="str">
            <v>Total Active Portfolio</v>
          </cell>
          <cell r="G14">
            <v>135827</v>
          </cell>
          <cell r="H14">
            <v>16757473775.58</v>
          </cell>
          <cell r="J14">
            <v>1</v>
          </cell>
          <cell r="K14">
            <v>1</v>
          </cell>
        </row>
        <row r="17">
          <cell r="C17" t="str">
            <v>Current (0 - 29)</v>
          </cell>
          <cell r="G17">
            <v>19013</v>
          </cell>
          <cell r="H17">
            <v>629810447.30999994</v>
          </cell>
          <cell r="J17">
            <v>0.95451578894522815</v>
          </cell>
          <cell r="K17">
            <v>0.94958951887919163</v>
          </cell>
        </row>
        <row r="18">
          <cell r="C18" t="str">
            <v>DLQ 30-59</v>
          </cell>
          <cell r="G18">
            <v>168</v>
          </cell>
          <cell r="H18">
            <v>6289307.3499999996</v>
          </cell>
          <cell r="J18">
            <v>8.4341583412821924E-3</v>
          </cell>
          <cell r="K18">
            <v>9.4826314267699788E-3</v>
          </cell>
        </row>
        <row r="19">
          <cell r="C19" t="str">
            <v>DLQ 60-179</v>
          </cell>
          <cell r="G19">
            <v>160</v>
          </cell>
          <cell r="H19">
            <v>6625264.1799999997</v>
          </cell>
          <cell r="J19">
            <v>8.0325317536020877E-3</v>
          </cell>
          <cell r="K19">
            <v>9.9891665055805278E-3</v>
          </cell>
        </row>
        <row r="20">
          <cell r="C20" t="str">
            <v>DLQ 180+</v>
          </cell>
          <cell r="G20">
            <v>61</v>
          </cell>
          <cell r="H20">
            <v>1237975.75</v>
          </cell>
          <cell r="J20">
            <v>3.0624027310607962E-3</v>
          </cell>
          <cell r="K20">
            <v>1.8665438178226629E-3</v>
          </cell>
        </row>
        <row r="21">
          <cell r="C21" t="str">
            <v>Bankruptcy</v>
          </cell>
          <cell r="G21">
            <v>458</v>
          </cell>
          <cell r="H21">
            <v>15082803.9</v>
          </cell>
          <cell r="J21">
            <v>2.299312214468598E-2</v>
          </cell>
          <cell r="K21">
            <v>2.2740925559306433E-2</v>
          </cell>
        </row>
        <row r="22">
          <cell r="C22" t="str">
            <v>Foreclosure</v>
          </cell>
          <cell r="G22">
            <v>59</v>
          </cell>
          <cell r="H22">
            <v>4199145.55</v>
          </cell>
          <cell r="J22">
            <v>2.96199608414077E-3</v>
          </cell>
          <cell r="K22">
            <v>6.3312138113287321E-3</v>
          </cell>
        </row>
        <row r="23">
          <cell r="C23" t="str">
            <v>Total Active Portfolio</v>
          </cell>
          <cell r="G23">
            <v>19919</v>
          </cell>
          <cell r="H23">
            <v>663244944.03999996</v>
          </cell>
          <cell r="J23">
            <v>1</v>
          </cell>
          <cell r="K23">
            <v>1</v>
          </cell>
        </row>
      </sheetData>
      <sheetData sheetId="2">
        <row r="8">
          <cell r="C8" t="str">
            <v>Current (0 - 29)</v>
          </cell>
          <cell r="G8">
            <v>49553</v>
          </cell>
          <cell r="H8">
            <v>9299964962.4099998</v>
          </cell>
          <cell r="J8">
            <v>0.96249320177142417</v>
          </cell>
          <cell r="K8">
            <v>0.96327783206466389</v>
          </cell>
        </row>
        <row r="9">
          <cell r="C9" t="str">
            <v>DLQ 30-59</v>
          </cell>
          <cell r="G9">
            <v>826</v>
          </cell>
          <cell r="H9">
            <v>142718522.28999999</v>
          </cell>
          <cell r="J9">
            <v>1.6043819439049024E-2</v>
          </cell>
          <cell r="K9">
            <v>1.4782592117568317E-2</v>
          </cell>
        </row>
        <row r="10">
          <cell r="C10" t="str">
            <v>DLQ 60-179</v>
          </cell>
          <cell r="G10">
            <v>583</v>
          </cell>
          <cell r="H10">
            <v>102950324.64</v>
          </cell>
          <cell r="J10">
            <v>1.1323906456374795E-2</v>
          </cell>
          <cell r="K10">
            <v>1.0663455822727489E-2</v>
          </cell>
        </row>
        <row r="11">
          <cell r="C11" t="str">
            <v>DLQ 180+</v>
          </cell>
          <cell r="G11">
            <v>170</v>
          </cell>
          <cell r="H11">
            <v>35879086.030000001</v>
          </cell>
          <cell r="J11">
            <v>3.3019967368502837E-3</v>
          </cell>
          <cell r="K11">
            <v>3.7163073567627364E-3</v>
          </cell>
        </row>
        <row r="12">
          <cell r="C12" t="str">
            <v>Bankruptcy</v>
          </cell>
          <cell r="G12">
            <v>100</v>
          </cell>
          <cell r="H12">
            <v>21110570.629999999</v>
          </cell>
          <cell r="J12">
            <v>1.9423510216766374E-3</v>
          </cell>
          <cell r="K12">
            <v>2.1866044433832628E-3</v>
          </cell>
        </row>
        <row r="13">
          <cell r="C13" t="str">
            <v>Foreclosure</v>
          </cell>
          <cell r="G13">
            <v>252</v>
          </cell>
          <cell r="H13">
            <v>51875633.68</v>
          </cell>
          <cell r="J13">
            <v>4.8947245746251266E-3</v>
          </cell>
          <cell r="K13">
            <v>5.3732081948942769E-3</v>
          </cell>
        </row>
        <row r="14">
          <cell r="C14" t="str">
            <v>Total Active Portfolio</v>
          </cell>
          <cell r="G14">
            <v>51484</v>
          </cell>
          <cell r="H14">
            <v>9654499099.6800003</v>
          </cell>
          <cell r="J14">
            <v>1</v>
          </cell>
          <cell r="K14">
            <v>1</v>
          </cell>
        </row>
        <row r="17">
          <cell r="C17" t="str">
            <v>Current (0 - 29)</v>
          </cell>
          <cell r="G17">
            <v>6705</v>
          </cell>
          <cell r="H17">
            <v>274463199.77999997</v>
          </cell>
          <cell r="J17">
            <v>0.9715983190841907</v>
          </cell>
          <cell r="K17">
            <v>0.96821256939809452</v>
          </cell>
        </row>
        <row r="18">
          <cell r="C18" t="str">
            <v>DLQ 30-59</v>
          </cell>
          <cell r="G18">
            <v>48</v>
          </cell>
          <cell r="H18">
            <v>1868281.52</v>
          </cell>
          <cell r="J18">
            <v>6.9555136936675843E-3</v>
          </cell>
          <cell r="K18">
            <v>6.5906600676816527E-3</v>
          </cell>
        </row>
        <row r="19">
          <cell r="C19" t="str">
            <v>DLQ 60-179</v>
          </cell>
          <cell r="G19">
            <v>43</v>
          </cell>
          <cell r="H19">
            <v>1749014.38</v>
          </cell>
          <cell r="J19">
            <v>6.2309810172438774E-3</v>
          </cell>
          <cell r="K19">
            <v>6.1699262711044653E-3</v>
          </cell>
        </row>
        <row r="20">
          <cell r="C20" t="str">
            <v>DLQ 180+</v>
          </cell>
          <cell r="G20">
            <v>8</v>
          </cell>
          <cell r="H20">
            <v>373627.61</v>
          </cell>
          <cell r="J20">
            <v>1.1592522822779308E-3</v>
          </cell>
          <cell r="K20">
            <v>1.318030790889766E-3</v>
          </cell>
        </row>
        <row r="21">
          <cell r="C21" t="str">
            <v>Bankruptcy</v>
          </cell>
          <cell r="G21">
            <v>82</v>
          </cell>
          <cell r="H21">
            <v>3496214.45</v>
          </cell>
          <cell r="J21">
            <v>1.188233589334879E-2</v>
          </cell>
          <cell r="K21">
            <v>1.2333452275258052E-2</v>
          </cell>
        </row>
        <row r="22">
          <cell r="C22" t="str">
            <v>Foreclosure</v>
          </cell>
          <cell r="G22">
            <v>15</v>
          </cell>
          <cell r="H22">
            <v>1523775.75</v>
          </cell>
          <cell r="J22">
            <v>2.1735980292711199E-3</v>
          </cell>
          <cell r="K22">
            <v>5.3753611969713545E-3</v>
          </cell>
        </row>
        <row r="23">
          <cell r="C23" t="str">
            <v>Total Active Portfolio</v>
          </cell>
          <cell r="G23">
            <v>6901</v>
          </cell>
          <cell r="H23">
            <v>283474113.49000001</v>
          </cell>
          <cell r="J23">
            <v>1</v>
          </cell>
          <cell r="K23">
            <v>1</v>
          </cell>
        </row>
      </sheetData>
      <sheetData sheetId="3">
        <row r="8">
          <cell r="C8" t="str">
            <v>Current (0 - 29)</v>
          </cell>
          <cell r="G8">
            <v>281018</v>
          </cell>
          <cell r="H8">
            <v>41815547196.050003</v>
          </cell>
          <cell r="J8">
            <v>0.94756363611840755</v>
          </cell>
          <cell r="K8">
            <v>0.9428598237529463</v>
          </cell>
        </row>
        <row r="9">
          <cell r="C9" t="str">
            <v>DLQ 30-59</v>
          </cell>
          <cell r="G9">
            <v>5205</v>
          </cell>
          <cell r="H9">
            <v>737249582.92999995</v>
          </cell>
          <cell r="J9">
            <v>1.7550721754465235E-2</v>
          </cell>
          <cell r="K9">
            <v>1.6623554118860746E-2</v>
          </cell>
        </row>
        <row r="10">
          <cell r="C10" t="str">
            <v>DLQ 60-179</v>
          </cell>
          <cell r="G10">
            <v>4069</v>
          </cell>
          <cell r="H10">
            <v>648703950.69000006</v>
          </cell>
          <cell r="J10">
            <v>1.3720247227458028E-2</v>
          </cell>
          <cell r="K10">
            <v>1.4627021135172186E-2</v>
          </cell>
        </row>
        <row r="11">
          <cell r="C11" t="str">
            <v>DLQ 180+</v>
          </cell>
          <cell r="G11">
            <v>1393</v>
          </cell>
          <cell r="H11">
            <v>243877923.53</v>
          </cell>
          <cell r="J11">
            <v>4.6970519508107728E-3</v>
          </cell>
          <cell r="K11">
            <v>5.4989761324575294E-3</v>
          </cell>
        </row>
        <row r="12">
          <cell r="C12" t="str">
            <v>Bankruptcy</v>
          </cell>
          <cell r="G12">
            <v>1672</v>
          </cell>
          <cell r="H12">
            <v>302142547.62</v>
          </cell>
          <cell r="J12">
            <v>5.6378110996091971E-3</v>
          </cell>
          <cell r="K12">
            <v>6.8127308692535696E-3</v>
          </cell>
        </row>
        <row r="13">
          <cell r="C13" t="str">
            <v>Foreclosure</v>
          </cell>
          <cell r="G13">
            <v>3212</v>
          </cell>
          <cell r="H13">
            <v>602175480.08000004</v>
          </cell>
          <cell r="J13">
            <v>1.0830531849249246E-2</v>
          </cell>
          <cell r="K13">
            <v>1.3577893991309703E-2</v>
          </cell>
        </row>
        <row r="14">
          <cell r="C14" t="str">
            <v>Total Active Portfolio</v>
          </cell>
          <cell r="G14">
            <v>296569</v>
          </cell>
          <cell r="H14">
            <v>44349696680.900002</v>
          </cell>
          <cell r="J14">
            <v>1</v>
          </cell>
          <cell r="K14">
            <v>1</v>
          </cell>
        </row>
        <row r="17">
          <cell r="C17" t="str">
            <v>Current (0 - 29)</v>
          </cell>
          <cell r="G17">
            <v>38156</v>
          </cell>
          <cell r="H17">
            <v>2073420974.03</v>
          </cell>
          <cell r="J17">
            <v>0.95024156995567066</v>
          </cell>
          <cell r="K17">
            <v>0.93481347845946938</v>
          </cell>
        </row>
        <row r="18">
          <cell r="C18" t="str">
            <v>DLQ 30-59</v>
          </cell>
          <cell r="G18">
            <v>261</v>
          </cell>
          <cell r="H18">
            <v>21909098.039999999</v>
          </cell>
          <cell r="J18">
            <v>6.4999750958808587E-3</v>
          </cell>
          <cell r="K18">
            <v>9.8778397658794044E-3</v>
          </cell>
        </row>
        <row r="19">
          <cell r="C19" t="str">
            <v>DLQ 60-179</v>
          </cell>
          <cell r="G19">
            <v>467</v>
          </cell>
          <cell r="H19">
            <v>35257078.549999997</v>
          </cell>
          <cell r="J19">
            <v>1.1630223638989889E-2</v>
          </cell>
          <cell r="K19">
            <v>1.5895851663728453E-2</v>
          </cell>
        </row>
        <row r="20">
          <cell r="C20" t="str">
            <v>DLQ 180+</v>
          </cell>
          <cell r="G20">
            <v>158</v>
          </cell>
          <cell r="H20">
            <v>9117811.5</v>
          </cell>
          <cell r="J20">
            <v>3.9348508243263434E-3</v>
          </cell>
          <cell r="K20">
            <v>4.1108164675725074E-3</v>
          </cell>
        </row>
        <row r="21">
          <cell r="C21" t="str">
            <v>Bankruptcy</v>
          </cell>
          <cell r="G21">
            <v>924</v>
          </cell>
          <cell r="H21">
            <v>54909410.979999997</v>
          </cell>
          <cell r="J21">
            <v>2.3011406086566717E-2</v>
          </cell>
          <cell r="K21">
            <v>2.4756215993420202E-2</v>
          </cell>
        </row>
        <row r="22">
          <cell r="C22" t="str">
            <v>Foreclosure</v>
          </cell>
          <cell r="G22">
            <v>188</v>
          </cell>
          <cell r="H22">
            <v>23390631.969999999</v>
          </cell>
          <cell r="J22">
            <v>4.6819743985655228E-3</v>
          </cell>
          <cell r="K22">
            <v>1.0545797649929916E-2</v>
          </cell>
        </row>
        <row r="23">
          <cell r="C23" t="str">
            <v>Total Active Portfolio</v>
          </cell>
          <cell r="G23">
            <v>40154</v>
          </cell>
          <cell r="H23">
            <v>2218005005.0700002</v>
          </cell>
          <cell r="J23">
            <v>1</v>
          </cell>
          <cell r="K23">
            <v>1</v>
          </cell>
        </row>
      </sheetData>
      <sheetData sheetId="4">
        <row r="8">
          <cell r="C8" t="str">
            <v>Current (0 - 29)</v>
          </cell>
          <cell r="G8">
            <v>63400</v>
          </cell>
          <cell r="H8">
            <v>7156096169.7799997</v>
          </cell>
          <cell r="J8">
            <v>0.92979600217050173</v>
          </cell>
          <cell r="K8">
            <v>0.94035197602131448</v>
          </cell>
        </row>
        <row r="9">
          <cell r="C9" t="str">
            <v>DLQ 30-59</v>
          </cell>
          <cell r="G9">
            <v>1809</v>
          </cell>
          <cell r="H9">
            <v>163687524.56999999</v>
          </cell>
          <cell r="J9">
            <v>2.6529983721237185E-2</v>
          </cell>
          <cell r="K9">
            <v>2.1509477168494936E-2</v>
          </cell>
        </row>
        <row r="10">
          <cell r="C10" t="str">
            <v>DLQ 60-179</v>
          </cell>
          <cell r="G10">
            <v>1052</v>
          </cell>
          <cell r="H10">
            <v>99832294.090000004</v>
          </cell>
          <cell r="J10">
            <v>1.5428160793113056E-2</v>
          </cell>
          <cell r="K10">
            <v>1.3118534574020206E-2</v>
          </cell>
        </row>
        <row r="11">
          <cell r="C11" t="str">
            <v>DLQ 180+</v>
          </cell>
          <cell r="G11">
            <v>274</v>
          </cell>
          <cell r="H11">
            <v>29273168.530000001</v>
          </cell>
          <cell r="J11">
            <v>4.0183612712100551E-3</v>
          </cell>
          <cell r="K11">
            <v>3.8466618137185716E-3</v>
          </cell>
        </row>
        <row r="12">
          <cell r="C12" t="str">
            <v>Bankruptcy</v>
          </cell>
          <cell r="G12">
            <v>779</v>
          </cell>
          <cell r="H12">
            <v>70715814.019999996</v>
          </cell>
          <cell r="J12">
            <v>1.142446507398771E-2</v>
          </cell>
          <cell r="K12">
            <v>9.2924625203446801E-3</v>
          </cell>
        </row>
        <row r="13">
          <cell r="C13" t="str">
            <v>Foreclosure</v>
          </cell>
          <cell r="G13">
            <v>873</v>
          </cell>
          <cell r="H13">
            <v>90413779.709999993</v>
          </cell>
          <cell r="J13">
            <v>1.2803026969950284E-2</v>
          </cell>
          <cell r="K13">
            <v>1.1880887902107123E-2</v>
          </cell>
        </row>
        <row r="14">
          <cell r="C14" t="str">
            <v>Total Active Portfolio</v>
          </cell>
          <cell r="G14">
            <v>68187</v>
          </cell>
          <cell r="H14">
            <v>7610018750.6999998</v>
          </cell>
          <cell r="J14">
            <v>1</v>
          </cell>
          <cell r="K14">
            <v>1</v>
          </cell>
        </row>
        <row r="17">
          <cell r="C17" t="str">
            <v>Current (0 - 29)</v>
          </cell>
          <cell r="G17">
            <v>2190</v>
          </cell>
          <cell r="H17">
            <v>67100387.770000003</v>
          </cell>
          <cell r="J17">
            <v>0.93033135089209851</v>
          </cell>
          <cell r="K17">
            <v>0.94088869140268216</v>
          </cell>
        </row>
        <row r="18">
          <cell r="C18" t="str">
            <v>DLQ 30-59</v>
          </cell>
          <cell r="G18">
            <v>26</v>
          </cell>
          <cell r="H18">
            <v>747673.28</v>
          </cell>
          <cell r="J18">
            <v>1.1045029736618521E-2</v>
          </cell>
          <cell r="K18">
            <v>1.048395333313513E-2</v>
          </cell>
        </row>
        <row r="19">
          <cell r="C19" t="str">
            <v>DLQ 60-179</v>
          </cell>
          <cell r="G19">
            <v>27</v>
          </cell>
          <cell r="H19">
            <v>778026.12</v>
          </cell>
          <cell r="J19">
            <v>1.1469838572642312E-2</v>
          </cell>
          <cell r="K19">
            <v>1.0909564046531383E-2</v>
          </cell>
        </row>
        <row r="20">
          <cell r="C20" t="str">
            <v>DLQ 180+</v>
          </cell>
          <cell r="G20">
            <v>32</v>
          </cell>
          <cell r="H20">
            <v>405844.98</v>
          </cell>
          <cell r="J20">
            <v>1.3593882752761258E-2</v>
          </cell>
          <cell r="K20">
            <v>5.6908009750022892E-3</v>
          </cell>
        </row>
        <row r="21">
          <cell r="C21" t="str">
            <v>Bankruptcy</v>
          </cell>
          <cell r="G21">
            <v>72</v>
          </cell>
          <cell r="H21">
            <v>1813492.69</v>
          </cell>
          <cell r="J21">
            <v>3.058623619371283E-2</v>
          </cell>
          <cell r="K21">
            <v>2.5428985147017278E-2</v>
          </cell>
        </row>
        <row r="22">
          <cell r="C22" t="str">
            <v>Foreclosure</v>
          </cell>
          <cell r="G22">
            <v>7</v>
          </cell>
          <cell r="H22">
            <v>470543.12</v>
          </cell>
          <cell r="J22">
            <v>2.9736618521665251E-3</v>
          </cell>
          <cell r="K22">
            <v>6.5980050956318823E-3</v>
          </cell>
        </row>
        <row r="23">
          <cell r="C23" t="str">
            <v>Total Active Portfolio</v>
          </cell>
          <cell r="G23">
            <v>2354</v>
          </cell>
          <cell r="H23">
            <v>71315967.959999993</v>
          </cell>
          <cell r="J23">
            <v>1</v>
          </cell>
          <cell r="K23">
            <v>1</v>
          </cell>
        </row>
      </sheetData>
      <sheetData sheetId="5">
        <row r="8">
          <cell r="C8" t="str">
            <v>Current (0 - 29)</v>
          </cell>
          <cell r="G8">
            <v>1308897</v>
          </cell>
          <cell r="H8">
            <v>352245321019.71002</v>
          </cell>
          <cell r="J8">
            <v>0.93949371013656391</v>
          </cell>
          <cell r="K8">
            <v>0.92888034030722844</v>
          </cell>
        </row>
        <row r="9">
          <cell r="C9" t="str">
            <v>DLQ 30-59</v>
          </cell>
          <cell r="G9">
            <v>23530</v>
          </cell>
          <cell r="H9">
            <v>6451396721.2600002</v>
          </cell>
          <cell r="J9">
            <v>1.6889248733485789E-2</v>
          </cell>
          <cell r="K9">
            <v>1.701250584266983E-2</v>
          </cell>
        </row>
        <row r="10">
          <cell r="C10" t="str">
            <v>DLQ 60-179</v>
          </cell>
          <cell r="G10">
            <v>20667</v>
          </cell>
          <cell r="H10">
            <v>6307345855.21</v>
          </cell>
          <cell r="J10">
            <v>1.4834258545471771E-2</v>
          </cell>
          <cell r="K10">
            <v>1.6632639852993313E-2</v>
          </cell>
        </row>
        <row r="11">
          <cell r="C11" t="str">
            <v>DLQ 180+</v>
          </cell>
          <cell r="G11">
            <v>11355</v>
          </cell>
          <cell r="H11">
            <v>3932108371.1300001</v>
          </cell>
          <cell r="J11">
            <v>8.1503365647569541E-3</v>
          </cell>
          <cell r="K11">
            <v>1.0369075027956897E-2</v>
          </cell>
        </row>
        <row r="12">
          <cell r="C12" t="str">
            <v>Bankruptcy</v>
          </cell>
          <cell r="G12">
            <v>12658</v>
          </cell>
          <cell r="H12">
            <v>4649729299.7799997</v>
          </cell>
          <cell r="J12">
            <v>9.085597554970808E-3</v>
          </cell>
          <cell r="K12">
            <v>1.2261460625830325E-2</v>
          </cell>
        </row>
        <row r="13">
          <cell r="C13" t="str">
            <v>Foreclosure</v>
          </cell>
          <cell r="G13">
            <v>16087</v>
          </cell>
          <cell r="H13">
            <v>5629058652.5100002</v>
          </cell>
          <cell r="J13">
            <v>1.1546848464750781E-2</v>
          </cell>
          <cell r="K13">
            <v>1.484397834332131E-2</v>
          </cell>
        </row>
        <row r="14">
          <cell r="C14" t="str">
            <v>Total Active Portfolio</v>
          </cell>
          <cell r="G14">
            <v>1393194</v>
          </cell>
          <cell r="H14">
            <v>379214959919.59998</v>
          </cell>
          <cell r="J14">
            <v>1</v>
          </cell>
          <cell r="K14">
            <v>1</v>
          </cell>
        </row>
        <row r="17">
          <cell r="C17" t="str">
            <v>Current (0 - 29)</v>
          </cell>
          <cell r="G17">
            <v>267283</v>
          </cell>
          <cell r="H17">
            <v>21322814184.23</v>
          </cell>
          <cell r="J17">
            <v>0.95045107514837301</v>
          </cell>
          <cell r="K17">
            <v>0.93754428064660478</v>
          </cell>
        </row>
        <row r="18">
          <cell r="C18" t="str">
            <v>DLQ 30-59</v>
          </cell>
          <cell r="G18">
            <v>1924</v>
          </cell>
          <cell r="H18">
            <v>210289655.33000001</v>
          </cell>
          <cell r="J18">
            <v>6.8416916473755139E-3</v>
          </cell>
          <cell r="K18">
            <v>9.2462402912839026E-3</v>
          </cell>
        </row>
        <row r="19">
          <cell r="C19" t="str">
            <v>DLQ 60-179</v>
          </cell>
          <cell r="G19">
            <v>3055</v>
          </cell>
          <cell r="H19">
            <v>320213523.07999998</v>
          </cell>
          <cell r="J19">
            <v>1.0863496872521932E-2</v>
          </cell>
          <cell r="K19">
            <v>1.4079490378497371E-2</v>
          </cell>
        </row>
        <row r="20">
          <cell r="C20" t="str">
            <v>DLQ 180+</v>
          </cell>
          <cell r="G20">
            <v>1830</v>
          </cell>
          <cell r="H20">
            <v>154118845.65000001</v>
          </cell>
          <cell r="J20">
            <v>6.5074302051440699E-3</v>
          </cell>
          <cell r="K20">
            <v>6.7764621044195551E-3</v>
          </cell>
        </row>
        <row r="21">
          <cell r="C21" t="str">
            <v>Bankruptcy</v>
          </cell>
          <cell r="G21">
            <v>5718</v>
          </cell>
          <cell r="H21">
            <v>543150791.30999994</v>
          </cell>
          <cell r="J21">
            <v>2.0333052411482946E-2</v>
          </cell>
          <cell r="K21">
            <v>2.388183442962161E-2</v>
          </cell>
        </row>
        <row r="22">
          <cell r="C22" t="str">
            <v>Foreclosure</v>
          </cell>
          <cell r="G22">
            <v>1407</v>
          </cell>
          <cell r="H22">
            <v>192673904.86000001</v>
          </cell>
          <cell r="J22">
            <v>5.0032537151025718E-3</v>
          </cell>
          <cell r="K22">
            <v>8.4716921495728119E-3</v>
          </cell>
        </row>
        <row r="23">
          <cell r="C23" t="str">
            <v>Total Active Portfolio</v>
          </cell>
          <cell r="G23">
            <v>281217</v>
          </cell>
          <cell r="H23">
            <v>22743260904.459999</v>
          </cell>
          <cell r="J23">
            <v>1</v>
          </cell>
          <cell r="K23">
            <v>1</v>
          </cell>
        </row>
      </sheetData>
      <sheetData sheetId="6">
        <row r="8">
          <cell r="C8" t="str">
            <v>Current (0 - 29)</v>
          </cell>
          <cell r="G8">
            <v>251051</v>
          </cell>
          <cell r="H8">
            <v>45745251308.589996</v>
          </cell>
          <cell r="J8">
            <v>0.95942935104541271</v>
          </cell>
          <cell r="K8">
            <v>0.9598903046095516</v>
          </cell>
        </row>
        <row r="9">
          <cell r="C9" t="str">
            <v>DLQ 30-59</v>
          </cell>
          <cell r="G9">
            <v>3643</v>
          </cell>
          <cell r="H9">
            <v>617519405.51999998</v>
          </cell>
          <cell r="J9">
            <v>1.3922275258248079E-2</v>
          </cell>
          <cell r="K9">
            <v>1.2957648571395995E-2</v>
          </cell>
        </row>
        <row r="10">
          <cell r="C10" t="str">
            <v>DLQ 60-179</v>
          </cell>
          <cell r="G10">
            <v>2644</v>
          </cell>
          <cell r="H10">
            <v>470797859.19999999</v>
          </cell>
          <cell r="J10">
            <v>1.010444572682073E-2</v>
          </cell>
          <cell r="K10">
            <v>9.8789336062113341E-3</v>
          </cell>
        </row>
        <row r="11">
          <cell r="C11" t="str">
            <v>DLQ 180+</v>
          </cell>
          <cell r="G11">
            <v>1042</v>
          </cell>
          <cell r="H11">
            <v>199077201.34999999</v>
          </cell>
          <cell r="J11">
            <v>3.9821605322795765E-3</v>
          </cell>
          <cell r="K11">
            <v>4.1773139282936982E-3</v>
          </cell>
        </row>
        <row r="12">
          <cell r="C12" t="str">
            <v>Bankruptcy</v>
          </cell>
          <cell r="G12">
            <v>1454</v>
          </cell>
          <cell r="H12">
            <v>277571006.12</v>
          </cell>
          <cell r="J12">
            <v>5.5566808195148792E-3</v>
          </cell>
          <cell r="K12">
            <v>5.8243797988552113E-3</v>
          </cell>
        </row>
        <row r="13">
          <cell r="C13" t="str">
            <v>Foreclosure</v>
          </cell>
          <cell r="G13">
            <v>1833</v>
          </cell>
          <cell r="H13">
            <v>346532213.25999999</v>
          </cell>
          <cell r="J13">
            <v>7.005086617724054E-3</v>
          </cell>
          <cell r="K13">
            <v>7.2714194856921032E-3</v>
          </cell>
        </row>
        <row r="14">
          <cell r="C14" t="str">
            <v>Total Active Portfolio</v>
          </cell>
          <cell r="G14">
            <v>261667</v>
          </cell>
          <cell r="H14">
            <v>47656748994.040001</v>
          </cell>
          <cell r="J14">
            <v>1</v>
          </cell>
          <cell r="K14">
            <v>1</v>
          </cell>
        </row>
        <row r="17">
          <cell r="C17" t="str">
            <v>Current (0 - 29)</v>
          </cell>
          <cell r="G17">
            <v>38490</v>
          </cell>
          <cell r="H17">
            <v>1860605667.72</v>
          </cell>
          <cell r="J17">
            <v>0.95796311506010601</v>
          </cell>
          <cell r="K17">
            <v>0.95115692254029172</v>
          </cell>
        </row>
        <row r="18">
          <cell r="C18" t="str">
            <v>DLQ 30-59</v>
          </cell>
          <cell r="G18">
            <v>191</v>
          </cell>
          <cell r="H18">
            <v>9215322.0700000003</v>
          </cell>
          <cell r="J18">
            <v>4.7537270713556836E-3</v>
          </cell>
          <cell r="K18">
            <v>4.7109484467279909E-3</v>
          </cell>
        </row>
        <row r="19">
          <cell r="C19" t="str">
            <v>DLQ 60-179</v>
          </cell>
          <cell r="G19">
            <v>232</v>
          </cell>
          <cell r="H19">
            <v>13794201.18</v>
          </cell>
          <cell r="J19">
            <v>5.7741606311754899E-3</v>
          </cell>
          <cell r="K19">
            <v>7.0517091132740435E-3</v>
          </cell>
        </row>
        <row r="20">
          <cell r="C20" t="str">
            <v>DLQ 180+</v>
          </cell>
          <cell r="G20">
            <v>81</v>
          </cell>
          <cell r="H20">
            <v>5890246.9800000004</v>
          </cell>
          <cell r="J20">
            <v>2.0159784962293734E-3</v>
          </cell>
          <cell r="K20">
            <v>3.0111427089031997E-3</v>
          </cell>
        </row>
        <row r="21">
          <cell r="C21" t="str">
            <v>Bankruptcy</v>
          </cell>
          <cell r="G21">
            <v>1060</v>
          </cell>
          <cell r="H21">
            <v>56204806.799999997</v>
          </cell>
          <cell r="J21">
            <v>2.6381940814853531E-2</v>
          </cell>
          <cell r="K21">
            <v>2.8732359572659714E-2</v>
          </cell>
        </row>
        <row r="22">
          <cell r="C22" t="str">
            <v>Foreclosure</v>
          </cell>
          <cell r="G22">
            <v>125</v>
          </cell>
          <cell r="H22">
            <v>10439811.699999999</v>
          </cell>
          <cell r="J22">
            <v>3.1110779262798973E-3</v>
          </cell>
          <cell r="K22">
            <v>5.3369176181432918E-3</v>
          </cell>
        </row>
        <row r="23">
          <cell r="C23" t="str">
            <v>Total Active Portfolio</v>
          </cell>
          <cell r="G23">
            <v>40179</v>
          </cell>
          <cell r="H23">
            <v>1956150056.45</v>
          </cell>
          <cell r="J23">
            <v>1</v>
          </cell>
          <cell r="K23">
            <v>1</v>
          </cell>
        </row>
      </sheetData>
      <sheetData sheetId="7">
        <row r="8">
          <cell r="C8" t="str">
            <v>Current (0 - 29)</v>
          </cell>
          <cell r="G8">
            <v>101235</v>
          </cell>
          <cell r="H8">
            <v>20096417540.57</v>
          </cell>
          <cell r="J8">
            <v>0.91299760105337202</v>
          </cell>
          <cell r="K8">
            <v>0.90470321772960627</v>
          </cell>
        </row>
        <row r="9">
          <cell r="C9" t="str">
            <v>DLQ 30-59</v>
          </cell>
          <cell r="G9">
            <v>2492</v>
          </cell>
          <cell r="H9">
            <v>484607448.37</v>
          </cell>
          <cell r="J9">
            <v>2.2474342093396583E-2</v>
          </cell>
          <cell r="K9">
            <v>2.1816123047353735E-2</v>
          </cell>
        </row>
        <row r="10">
          <cell r="C10" t="str">
            <v>DLQ 60-179</v>
          </cell>
          <cell r="G10">
            <v>2185</v>
          </cell>
          <cell r="H10">
            <v>451818607.70999998</v>
          </cell>
          <cell r="J10">
            <v>1.9705633015277502E-2</v>
          </cell>
          <cell r="K10">
            <v>2.0340030624868968E-2</v>
          </cell>
        </row>
        <row r="11">
          <cell r="C11" t="str">
            <v>DLQ 180+</v>
          </cell>
          <cell r="G11">
            <v>898</v>
          </cell>
          <cell r="H11">
            <v>209149786.24000001</v>
          </cell>
          <cell r="J11">
            <v>8.0986995184069554E-3</v>
          </cell>
          <cell r="K11">
            <v>9.4155331026935102E-3</v>
          </cell>
        </row>
        <row r="12">
          <cell r="C12" t="str">
            <v>Bankruptcy</v>
          </cell>
          <cell r="G12">
            <v>383</v>
          </cell>
          <cell r="H12">
            <v>77207997.299999997</v>
          </cell>
          <cell r="J12">
            <v>3.4541224003896034E-3</v>
          </cell>
          <cell r="K12">
            <v>3.475759968201157E-3</v>
          </cell>
        </row>
        <row r="13">
          <cell r="C13" t="str">
            <v>Foreclosure</v>
          </cell>
          <cell r="G13">
            <v>3689</v>
          </cell>
          <cell r="H13">
            <v>894069388.32000005</v>
          </cell>
          <cell r="J13">
            <v>3.3269601919157302E-2</v>
          </cell>
          <cell r="K13">
            <v>4.0249335527276407E-2</v>
          </cell>
        </row>
        <row r="14">
          <cell r="C14" t="str">
            <v>Total Active Portfolio</v>
          </cell>
          <cell r="G14">
            <v>110882</v>
          </cell>
          <cell r="H14">
            <v>22213270768.509998</v>
          </cell>
          <cell r="J14">
            <v>1</v>
          </cell>
          <cell r="K14">
            <v>1</v>
          </cell>
        </row>
        <row r="17">
          <cell r="C17" t="str">
            <v>Current (0 - 29)</v>
          </cell>
          <cell r="G17">
            <v>20516</v>
          </cell>
          <cell r="H17">
            <v>1379133955.3599999</v>
          </cell>
          <cell r="J17">
            <v>0.94792773645058448</v>
          </cell>
          <cell r="K17">
            <v>0.93407795874058885</v>
          </cell>
        </row>
        <row r="18">
          <cell r="C18" t="str">
            <v>DLQ 30-59</v>
          </cell>
          <cell r="G18">
            <v>194</v>
          </cell>
          <cell r="H18">
            <v>15271106.65</v>
          </cell>
          <cell r="J18">
            <v>8.9636372037148263E-3</v>
          </cell>
          <cell r="K18">
            <v>1.0343015681619085E-2</v>
          </cell>
        </row>
        <row r="19">
          <cell r="C19" t="str">
            <v>DLQ 60-179</v>
          </cell>
          <cell r="G19">
            <v>240</v>
          </cell>
          <cell r="H19">
            <v>21631928.48</v>
          </cell>
          <cell r="J19">
            <v>1.1089035715935868E-2</v>
          </cell>
          <cell r="K19">
            <v>1.4651156633255684E-2</v>
          </cell>
        </row>
        <row r="20">
          <cell r="C20" t="str">
            <v>DLQ 180+</v>
          </cell>
          <cell r="G20">
            <v>92</v>
          </cell>
          <cell r="H20">
            <v>9498418.3000000007</v>
          </cell>
          <cell r="J20">
            <v>4.2507970244420826E-3</v>
          </cell>
          <cell r="K20">
            <v>6.4332134978232038E-3</v>
          </cell>
        </row>
        <row r="21">
          <cell r="C21" t="str">
            <v>Bankruptcy</v>
          </cell>
          <cell r="G21">
            <v>389</v>
          </cell>
          <cell r="H21">
            <v>24689654.719999999</v>
          </cell>
          <cell r="J21">
            <v>1.797347872291272E-2</v>
          </cell>
          <cell r="K21">
            <v>1.6722133621057556E-2</v>
          </cell>
        </row>
        <row r="22">
          <cell r="C22" t="str">
            <v>Foreclosure</v>
          </cell>
          <cell r="G22">
            <v>212</v>
          </cell>
          <cell r="H22">
            <v>26240516.75</v>
          </cell>
          <cell r="J22">
            <v>9.7953148824100177E-3</v>
          </cell>
          <cell r="K22">
            <v>1.7772521825655526E-2</v>
          </cell>
        </row>
        <row r="23">
          <cell r="C23" t="str">
            <v>Total Active Portfolio</v>
          </cell>
          <cell r="G23">
            <v>21643</v>
          </cell>
          <cell r="H23">
            <v>1476465580.26</v>
          </cell>
          <cell r="J23">
            <v>1</v>
          </cell>
          <cell r="K23">
            <v>1</v>
          </cell>
        </row>
      </sheetData>
      <sheetData sheetId="8">
        <row r="8">
          <cell r="C8" t="str">
            <v>Current (0 - 29)</v>
          </cell>
          <cell r="G8">
            <v>41088</v>
          </cell>
          <cell r="H8">
            <v>7222188068.3299999</v>
          </cell>
          <cell r="J8">
            <v>0.9236787087201852</v>
          </cell>
          <cell r="K8">
            <v>0.9202249398697443</v>
          </cell>
        </row>
        <row r="9">
          <cell r="C9" t="str">
            <v>DLQ 30-59</v>
          </cell>
          <cell r="G9">
            <v>975</v>
          </cell>
          <cell r="H9">
            <v>166905289.08000001</v>
          </cell>
          <cell r="J9">
            <v>2.1918485713643413E-2</v>
          </cell>
          <cell r="K9">
            <v>2.1266464976326806E-2</v>
          </cell>
        </row>
        <row r="10">
          <cell r="C10" t="str">
            <v>DLQ 60-179</v>
          </cell>
          <cell r="G10">
            <v>697</v>
          </cell>
          <cell r="H10">
            <v>127989739.44</v>
          </cell>
          <cell r="J10">
            <v>1.5668907222984061E-2</v>
          </cell>
          <cell r="K10">
            <v>1.6307987159264407E-2</v>
          </cell>
        </row>
        <row r="11">
          <cell r="C11" t="str">
            <v>DLQ 180+</v>
          </cell>
          <cell r="G11">
            <v>280</v>
          </cell>
          <cell r="H11">
            <v>55726613.060000002</v>
          </cell>
          <cell r="J11">
            <v>6.294539486995032E-3</v>
          </cell>
          <cell r="K11">
            <v>7.1004823838851953E-3</v>
          </cell>
        </row>
        <row r="12">
          <cell r="C12" t="str">
            <v>Bankruptcy</v>
          </cell>
          <cell r="G12">
            <v>355</v>
          </cell>
          <cell r="H12">
            <v>65320605.399999999</v>
          </cell>
          <cell r="J12">
            <v>7.9805768495829869E-3</v>
          </cell>
          <cell r="K12">
            <v>8.3229139988831059E-3</v>
          </cell>
        </row>
        <row r="13">
          <cell r="C13" t="str">
            <v>Foreclosure</v>
          </cell>
          <cell r="G13">
            <v>1088</v>
          </cell>
          <cell r="H13">
            <v>210155202.09</v>
          </cell>
          <cell r="J13">
            <v>2.4458782006609267E-2</v>
          </cell>
          <cell r="K13">
            <v>2.6777211611896196E-2</v>
          </cell>
        </row>
        <row r="14">
          <cell r="C14" t="str">
            <v>Total Active Portfolio</v>
          </cell>
          <cell r="G14">
            <v>44483</v>
          </cell>
          <cell r="H14">
            <v>7848285517.3999996</v>
          </cell>
          <cell r="J14">
            <v>1</v>
          </cell>
          <cell r="K14">
            <v>1</v>
          </cell>
        </row>
        <row r="17">
          <cell r="C17" t="str">
            <v>Current (0 - 29)</v>
          </cell>
          <cell r="G17">
            <v>7762</v>
          </cell>
          <cell r="H17">
            <v>335374901.20999998</v>
          </cell>
          <cell r="J17">
            <v>0.95791682093051955</v>
          </cell>
          <cell r="K17">
            <v>0.94403442107126445</v>
          </cell>
        </row>
        <row r="18">
          <cell r="C18" t="str">
            <v>DLQ 30-59</v>
          </cell>
          <cell r="G18">
            <v>47</v>
          </cell>
          <cell r="H18">
            <v>2692090.4</v>
          </cell>
          <cell r="J18">
            <v>5.8003208688140193E-3</v>
          </cell>
          <cell r="K18">
            <v>7.577865824384267E-3</v>
          </cell>
        </row>
        <row r="19">
          <cell r="C19" t="str">
            <v>DLQ 60-179</v>
          </cell>
          <cell r="G19">
            <v>76</v>
          </cell>
          <cell r="H19">
            <v>3562587.07</v>
          </cell>
          <cell r="J19">
            <v>9.3792422559545851E-3</v>
          </cell>
          <cell r="K19">
            <v>1.0028194745669121E-2</v>
          </cell>
        </row>
        <row r="20">
          <cell r="C20" t="str">
            <v>DLQ 180+</v>
          </cell>
          <cell r="G20">
            <v>39</v>
          </cell>
          <cell r="H20">
            <v>2593731.7599999998</v>
          </cell>
          <cell r="J20">
            <v>4.813032210292484E-3</v>
          </cell>
          <cell r="K20">
            <v>7.300999721897918E-3</v>
          </cell>
        </row>
        <row r="21">
          <cell r="C21" t="str">
            <v>Bankruptcy</v>
          </cell>
          <cell r="G21">
            <v>145</v>
          </cell>
          <cell r="H21">
            <v>7783217.96</v>
          </cell>
          <cell r="J21">
            <v>1.7894606935702825E-2</v>
          </cell>
          <cell r="K21">
            <v>2.1908692732910396E-2</v>
          </cell>
        </row>
        <row r="22">
          <cell r="C22" t="str">
            <v>Foreclosure</v>
          </cell>
          <cell r="G22">
            <v>34</v>
          </cell>
          <cell r="H22">
            <v>3250540.33</v>
          </cell>
          <cell r="J22">
            <v>4.1959767987165249E-3</v>
          </cell>
          <cell r="K22">
            <v>9.1498259038737175E-3</v>
          </cell>
        </row>
        <row r="23">
          <cell r="C23" t="str">
            <v>Total Active Portfolio</v>
          </cell>
          <cell r="G23">
            <v>8103</v>
          </cell>
          <cell r="H23">
            <v>355257068.73000002</v>
          </cell>
          <cell r="J23">
            <v>1</v>
          </cell>
          <cell r="K23">
            <v>1</v>
          </cell>
        </row>
      </sheetData>
      <sheetData sheetId="9">
        <row r="8">
          <cell r="C8" t="str">
            <v>Current (0 - 29)</v>
          </cell>
          <cell r="G8">
            <v>26094</v>
          </cell>
          <cell r="H8">
            <v>7965844906.7399998</v>
          </cell>
          <cell r="J8">
            <v>0.94273637053361758</v>
          </cell>
          <cell r="K8">
            <v>0.94925056653327855</v>
          </cell>
        </row>
        <row r="9">
          <cell r="C9" t="str">
            <v>DLQ 30-59</v>
          </cell>
          <cell r="G9">
            <v>398</v>
          </cell>
          <cell r="H9">
            <v>95279691.659999996</v>
          </cell>
          <cell r="J9">
            <v>1.4379132194082156E-2</v>
          </cell>
          <cell r="K9">
            <v>1.1354012329670773E-2</v>
          </cell>
        </row>
        <row r="10">
          <cell r="C10" t="str">
            <v>DLQ 60-179</v>
          </cell>
          <cell r="G10">
            <v>296</v>
          </cell>
          <cell r="H10">
            <v>70769598.140000001</v>
          </cell>
          <cell r="J10">
            <v>1.0694027963437986E-2</v>
          </cell>
          <cell r="K10">
            <v>8.4332650100791256E-3</v>
          </cell>
        </row>
        <row r="11">
          <cell r="C11" t="str">
            <v>DLQ 180+</v>
          </cell>
          <cell r="G11">
            <v>122</v>
          </cell>
          <cell r="H11">
            <v>40704542.609999999</v>
          </cell>
          <cell r="J11">
            <v>4.4076736876332238E-3</v>
          </cell>
          <cell r="K11">
            <v>4.8505601835566372E-3</v>
          </cell>
        </row>
        <row r="12">
          <cell r="C12" t="str">
            <v>Bankruptcy</v>
          </cell>
          <cell r="G12">
            <v>63</v>
          </cell>
          <cell r="H12">
            <v>18471403.379999999</v>
          </cell>
          <cell r="J12">
            <v>2.2760937895155171E-3</v>
          </cell>
          <cell r="K12">
            <v>2.20114631007867E-3</v>
          </cell>
        </row>
        <row r="13">
          <cell r="C13" t="str">
            <v>Foreclosure</v>
          </cell>
          <cell r="G13">
            <v>706</v>
          </cell>
          <cell r="H13">
            <v>200649796.94999999</v>
          </cell>
          <cell r="J13">
            <v>2.5506701831713573E-2</v>
          </cell>
          <cell r="K13">
            <v>2.3910449633336241E-2</v>
          </cell>
        </row>
        <row r="14">
          <cell r="C14" t="str">
            <v>Total Active Portfolio</v>
          </cell>
          <cell r="G14">
            <v>27679</v>
          </cell>
          <cell r="H14">
            <v>8391719939.4799995</v>
          </cell>
          <cell r="J14">
            <v>1</v>
          </cell>
          <cell r="K14">
            <v>1</v>
          </cell>
        </row>
        <row r="17">
          <cell r="C17" t="str">
            <v>Current (0 - 29)</v>
          </cell>
          <cell r="G17">
            <v>4857</v>
          </cell>
          <cell r="H17">
            <v>328714039.11000001</v>
          </cell>
          <cell r="J17">
            <v>0.97140000000000004</v>
          </cell>
          <cell r="K17">
            <v>0.95658634598121439</v>
          </cell>
        </row>
        <row r="18">
          <cell r="C18" t="str">
            <v>DLQ 30-59</v>
          </cell>
          <cell r="G18">
            <v>24</v>
          </cell>
          <cell r="H18">
            <v>2332692.5299999998</v>
          </cell>
          <cell r="J18">
            <v>4.7999999999999996E-3</v>
          </cell>
          <cell r="K18">
            <v>6.7883374546824785E-3</v>
          </cell>
        </row>
        <row r="19">
          <cell r="C19" t="str">
            <v>DLQ 60-179</v>
          </cell>
          <cell r="G19">
            <v>40</v>
          </cell>
          <cell r="H19">
            <v>2545252.61</v>
          </cell>
          <cell r="J19">
            <v>8.0000000000000002E-3</v>
          </cell>
          <cell r="K19">
            <v>7.4069057116976046E-3</v>
          </cell>
        </row>
        <row r="20">
          <cell r="C20" t="str">
            <v>DLQ 180+</v>
          </cell>
          <cell r="G20">
            <v>20</v>
          </cell>
          <cell r="H20">
            <v>1881675.05</v>
          </cell>
          <cell r="J20">
            <v>4.0000000000000001E-3</v>
          </cell>
          <cell r="K20">
            <v>5.4758374947325474E-3</v>
          </cell>
        </row>
        <row r="21">
          <cell r="C21" t="str">
            <v>Bankruptcy</v>
          </cell>
          <cell r="G21">
            <v>36</v>
          </cell>
          <cell r="H21">
            <v>2900982.95</v>
          </cell>
          <cell r="J21">
            <v>7.1999999999999998E-3</v>
          </cell>
          <cell r="K21">
            <v>8.4421118349790707E-3</v>
          </cell>
        </row>
        <row r="22">
          <cell r="C22" t="str">
            <v>Foreclosure</v>
          </cell>
          <cell r="G22">
            <v>23</v>
          </cell>
          <cell r="H22">
            <v>5257733.95</v>
          </cell>
          <cell r="J22">
            <v>4.5999999999999999E-3</v>
          </cell>
          <cell r="K22">
            <v>1.5300461522693973E-2</v>
          </cell>
        </row>
        <row r="23">
          <cell r="C23" t="str">
            <v>Total Active Portfolio</v>
          </cell>
          <cell r="G23">
            <v>5000</v>
          </cell>
          <cell r="H23">
            <v>343632376.19999999</v>
          </cell>
          <cell r="J23">
            <v>1</v>
          </cell>
          <cell r="K23">
            <v>1</v>
          </cell>
        </row>
      </sheetData>
      <sheetData sheetId="10">
        <row r="8">
          <cell r="C8" t="str">
            <v>Current (0 - 29)</v>
          </cell>
          <cell r="G8">
            <v>605098</v>
          </cell>
          <cell r="H8">
            <v>86142320390.229996</v>
          </cell>
          <cell r="J8">
            <v>0.86576517669480069</v>
          </cell>
          <cell r="K8">
            <v>0.83733167314361878</v>
          </cell>
        </row>
        <row r="9">
          <cell r="C9" t="str">
            <v>DLQ 30-59</v>
          </cell>
          <cell r="G9">
            <v>14106</v>
          </cell>
          <cell r="H9">
            <v>1975364768.95</v>
          </cell>
          <cell r="J9">
            <v>2.0182654020434471E-2</v>
          </cell>
          <cell r="K9">
            <v>1.920119494762829E-2</v>
          </cell>
        </row>
        <row r="10">
          <cell r="C10" t="str">
            <v>DLQ 60-179</v>
          </cell>
          <cell r="G10">
            <v>11269</v>
          </cell>
          <cell r="H10">
            <v>1702923367.21</v>
          </cell>
          <cell r="J10">
            <v>1.6123516812439818E-2</v>
          </cell>
          <cell r="K10">
            <v>1.6552974958671269E-2</v>
          </cell>
        </row>
        <row r="11">
          <cell r="C11" t="str">
            <v>DLQ 180+</v>
          </cell>
          <cell r="G11">
            <v>6592</v>
          </cell>
          <cell r="H11">
            <v>1196993252.6500001</v>
          </cell>
          <cell r="J11">
            <v>9.4317350987313236E-3</v>
          </cell>
          <cell r="K11">
            <v>1.1635167922603612E-2</v>
          </cell>
        </row>
        <row r="12">
          <cell r="C12" t="str">
            <v>Bankruptcy</v>
          </cell>
          <cell r="G12">
            <v>6976</v>
          </cell>
          <cell r="H12">
            <v>1161704295.8699999</v>
          </cell>
          <cell r="J12">
            <v>9.981156560793342E-3</v>
          </cell>
          <cell r="K12">
            <v>1.1292147661595623E-2</v>
          </cell>
        </row>
        <row r="13">
          <cell r="C13" t="str">
            <v>Foreclosure</v>
          </cell>
          <cell r="G13">
            <v>54876</v>
          </cell>
          <cell r="H13">
            <v>10697872889.1</v>
          </cell>
          <cell r="J13">
            <v>7.8515760812800373E-2</v>
          </cell>
          <cell r="K13">
            <v>0.10398684136588239</v>
          </cell>
        </row>
        <row r="14">
          <cell r="C14" t="str">
            <v>Total Active Portfolio</v>
          </cell>
          <cell r="G14">
            <v>698917</v>
          </cell>
          <cell r="H14">
            <v>102877178964.00999</v>
          </cell>
          <cell r="J14">
            <v>1</v>
          </cell>
          <cell r="K14">
            <v>1</v>
          </cell>
        </row>
        <row r="17">
          <cell r="C17" t="str">
            <v>Current (0 - 29)</v>
          </cell>
          <cell r="G17">
            <v>121066</v>
          </cell>
          <cell r="H17">
            <v>6624253820.3800001</v>
          </cell>
          <cell r="J17">
            <v>0.93384859844803381</v>
          </cell>
          <cell r="K17">
            <v>0.90871621957417148</v>
          </cell>
        </row>
        <row r="18">
          <cell r="C18" t="str">
            <v>DLQ 30-59</v>
          </cell>
          <cell r="G18">
            <v>1090</v>
          </cell>
          <cell r="H18">
            <v>78497880.730000004</v>
          </cell>
          <cell r="J18">
            <v>8.4077690871785377E-3</v>
          </cell>
          <cell r="K18">
            <v>1.0768352082477697E-2</v>
          </cell>
        </row>
        <row r="19">
          <cell r="C19" t="str">
            <v>DLQ 60-179</v>
          </cell>
          <cell r="G19">
            <v>1556</v>
          </cell>
          <cell r="H19">
            <v>112285009.06</v>
          </cell>
          <cell r="J19">
            <v>1.2002283210687895E-2</v>
          </cell>
          <cell r="K19">
            <v>1.5403275857868857E-2</v>
          </cell>
        </row>
        <row r="20">
          <cell r="C20" t="str">
            <v>DLQ 180+</v>
          </cell>
          <cell r="G20">
            <v>999</v>
          </cell>
          <cell r="H20">
            <v>61061949.509999998</v>
          </cell>
          <cell r="J20">
            <v>7.7058360716434487E-3</v>
          </cell>
          <cell r="K20">
            <v>8.3764881937107086E-3</v>
          </cell>
        </row>
        <row r="21">
          <cell r="C21" t="str">
            <v>Bankruptcy</v>
          </cell>
          <cell r="G21">
            <v>2555</v>
          </cell>
          <cell r="H21">
            <v>154473232.91</v>
          </cell>
          <cell r="J21">
            <v>1.9708119282331342E-2</v>
          </cell>
          <cell r="K21">
            <v>2.1190663287012038E-2</v>
          </cell>
        </row>
        <row r="22">
          <cell r="C22" t="str">
            <v>Foreclosure</v>
          </cell>
          <cell r="G22">
            <v>2376</v>
          </cell>
          <cell r="H22">
            <v>259111814.69999999</v>
          </cell>
          <cell r="J22">
            <v>1.8327393900124958E-2</v>
          </cell>
          <cell r="K22">
            <v>3.554500100475922E-2</v>
          </cell>
        </row>
        <row r="23">
          <cell r="C23" t="str">
            <v>Total Active Portfolio</v>
          </cell>
          <cell r="G23">
            <v>129642</v>
          </cell>
          <cell r="H23">
            <v>7289683707.29</v>
          </cell>
          <cell r="J23">
            <v>1</v>
          </cell>
          <cell r="K23">
            <v>1</v>
          </cell>
        </row>
      </sheetData>
      <sheetData sheetId="11">
        <row r="8">
          <cell r="C8" t="str">
            <v>Current (0 - 29)</v>
          </cell>
          <cell r="G8">
            <v>354104</v>
          </cell>
          <cell r="H8">
            <v>49489779212.949997</v>
          </cell>
          <cell r="J8">
            <v>0.91108938403746209</v>
          </cell>
          <cell r="K8">
            <v>0.9169672028147603</v>
          </cell>
        </row>
        <row r="9">
          <cell r="C9" t="str">
            <v>DLQ 30-59</v>
          </cell>
          <cell r="G9">
            <v>11756</v>
          </cell>
          <cell r="H9">
            <v>1418384578.96</v>
          </cell>
          <cell r="J9">
            <v>3.0247517110070499E-2</v>
          </cell>
          <cell r="K9">
            <v>2.6280419120241524E-2</v>
          </cell>
        </row>
        <row r="10">
          <cell r="C10" t="str">
            <v>DLQ 60-179</v>
          </cell>
          <cell r="G10">
            <v>9292</v>
          </cell>
          <cell r="H10">
            <v>1204363924.3299999</v>
          </cell>
          <cell r="J10">
            <v>2.3907785725312613E-2</v>
          </cell>
          <cell r="K10">
            <v>2.2314955460033838E-2</v>
          </cell>
        </row>
        <row r="11">
          <cell r="C11" t="str">
            <v>DLQ 180+</v>
          </cell>
          <cell r="G11">
            <v>2996</v>
          </cell>
          <cell r="H11">
            <v>438900754.54000002</v>
          </cell>
          <cell r="J11">
            <v>7.7085370246487931E-3</v>
          </cell>
          <cell r="K11">
            <v>8.1321356369785623E-3</v>
          </cell>
        </row>
        <row r="12">
          <cell r="C12" t="str">
            <v>Bankruptcy</v>
          </cell>
          <cell r="G12">
            <v>5503</v>
          </cell>
          <cell r="H12">
            <v>672573859.28999996</v>
          </cell>
          <cell r="J12">
            <v>1.4158904955488088E-2</v>
          </cell>
          <cell r="K12">
            <v>1.2461728062793623E-2</v>
          </cell>
        </row>
        <row r="13">
          <cell r="C13" t="str">
            <v>Foreclosure</v>
          </cell>
          <cell r="G13">
            <v>5009</v>
          </cell>
          <cell r="H13">
            <v>747152866.13999999</v>
          </cell>
          <cell r="J13">
            <v>1.2887871147017959E-2</v>
          </cell>
          <cell r="K13">
            <v>1.3843558905192141E-2</v>
          </cell>
        </row>
        <row r="14">
          <cell r="C14" t="str">
            <v>Total Active Portfolio</v>
          </cell>
          <cell r="G14">
            <v>388660</v>
          </cell>
          <cell r="H14">
            <v>53971155196.209999</v>
          </cell>
          <cell r="J14">
            <v>1</v>
          </cell>
          <cell r="K14">
            <v>1</v>
          </cell>
        </row>
        <row r="17">
          <cell r="C17" t="str">
            <v>Current (0 - 29)</v>
          </cell>
          <cell r="G17">
            <v>76549</v>
          </cell>
          <cell r="H17">
            <v>2932309287.3899999</v>
          </cell>
          <cell r="J17">
            <v>0.95348953078484855</v>
          </cell>
          <cell r="K17">
            <v>0.94204072175869957</v>
          </cell>
        </row>
        <row r="18">
          <cell r="C18" t="str">
            <v>DLQ 30-59</v>
          </cell>
          <cell r="G18">
            <v>556</v>
          </cell>
          <cell r="H18">
            <v>30417713.539999999</v>
          </cell>
          <cell r="J18">
            <v>6.9255010400707494E-3</v>
          </cell>
          <cell r="K18">
            <v>9.7720676808195992E-3</v>
          </cell>
        </row>
        <row r="19">
          <cell r="C19" t="str">
            <v>DLQ 60-179</v>
          </cell>
          <cell r="G19">
            <v>750</v>
          </cell>
          <cell r="H19">
            <v>35938480.969999999</v>
          </cell>
          <cell r="J19">
            <v>9.3419528418220536E-3</v>
          </cell>
          <cell r="K19">
            <v>1.1545682680023267E-2</v>
          </cell>
        </row>
        <row r="20">
          <cell r="C20" t="str">
            <v>DLQ 180+</v>
          </cell>
          <cell r="G20">
            <v>255</v>
          </cell>
          <cell r="H20">
            <v>7820141.21</v>
          </cell>
          <cell r="J20">
            <v>3.1762639662194984E-3</v>
          </cell>
          <cell r="K20">
            <v>2.5123173402627316E-3</v>
          </cell>
        </row>
        <row r="21">
          <cell r="C21" t="str">
            <v>Bankruptcy</v>
          </cell>
          <cell r="G21">
            <v>1928</v>
          </cell>
          <cell r="H21">
            <v>78092434.909999996</v>
          </cell>
          <cell r="J21">
            <v>2.4015046772043896E-2</v>
          </cell>
          <cell r="K21">
            <v>2.5088163128927907E-2</v>
          </cell>
        </row>
        <row r="22">
          <cell r="C22" t="str">
            <v>Foreclosure</v>
          </cell>
          <cell r="G22">
            <v>245</v>
          </cell>
          <cell r="H22">
            <v>28142251.899999999</v>
          </cell>
          <cell r="J22">
            <v>3.0517045949952043E-3</v>
          </cell>
          <cell r="K22">
            <v>9.0410474112668608E-3</v>
          </cell>
        </row>
        <row r="23">
          <cell r="C23" t="str">
            <v>Total Active Portfolio</v>
          </cell>
          <cell r="G23">
            <v>80283</v>
          </cell>
          <cell r="H23">
            <v>3112720309.9200001</v>
          </cell>
          <cell r="J23">
            <v>1</v>
          </cell>
          <cell r="K23">
            <v>1</v>
          </cell>
        </row>
      </sheetData>
      <sheetData sheetId="12">
        <row r="8">
          <cell r="C8" t="str">
            <v>Current (0 - 29)</v>
          </cell>
          <cell r="G8">
            <v>30597</v>
          </cell>
          <cell r="H8">
            <v>9895076731.0799999</v>
          </cell>
          <cell r="J8">
            <v>0.93821292775665399</v>
          </cell>
          <cell r="K8">
            <v>0.93207329030052155</v>
          </cell>
        </row>
        <row r="9">
          <cell r="C9" t="str">
            <v>DLQ 30-59</v>
          </cell>
          <cell r="G9">
            <v>382</v>
          </cell>
          <cell r="H9">
            <v>123502574.26000001</v>
          </cell>
          <cell r="J9">
            <v>1.171347970072366E-2</v>
          </cell>
          <cell r="K9">
            <v>1.1633406579813215E-2</v>
          </cell>
        </row>
        <row r="10">
          <cell r="C10" t="str">
            <v>DLQ 60-179</v>
          </cell>
          <cell r="G10">
            <v>305</v>
          </cell>
          <cell r="H10">
            <v>102202885.98999999</v>
          </cell>
          <cell r="J10">
            <v>9.3523856249233418E-3</v>
          </cell>
          <cell r="K10">
            <v>9.6270683706473036E-3</v>
          </cell>
        </row>
        <row r="11">
          <cell r="C11" t="str">
            <v>DLQ 180+</v>
          </cell>
          <cell r="G11">
            <v>189</v>
          </cell>
          <cell r="H11">
            <v>69624078.709999993</v>
          </cell>
          <cell r="J11">
            <v>5.7954127315098733E-3</v>
          </cell>
          <cell r="K11">
            <v>6.5582860942897652E-3</v>
          </cell>
        </row>
        <row r="12">
          <cell r="C12" t="str">
            <v>Bankruptcy</v>
          </cell>
          <cell r="G12">
            <v>124</v>
          </cell>
          <cell r="H12">
            <v>48496472.159999996</v>
          </cell>
          <cell r="J12">
            <v>3.8022813688212928E-3</v>
          </cell>
          <cell r="K12">
            <v>4.5681572364325903E-3</v>
          </cell>
        </row>
        <row r="13">
          <cell r="C13" t="str">
            <v>Foreclosure</v>
          </cell>
          <cell r="G13">
            <v>1015</v>
          </cell>
          <cell r="H13">
            <v>377297543.81999999</v>
          </cell>
          <cell r="J13">
            <v>3.1123512817367839E-2</v>
          </cell>
          <cell r="K13">
            <v>3.553979141829551E-2</v>
          </cell>
        </row>
        <row r="14">
          <cell r="C14" t="str">
            <v>Total Active Portfolio</v>
          </cell>
          <cell r="G14">
            <v>32612</v>
          </cell>
          <cell r="H14">
            <v>10616200286.02</v>
          </cell>
          <cell r="J14">
            <v>1</v>
          </cell>
          <cell r="K14">
            <v>1</v>
          </cell>
        </row>
        <row r="17">
          <cell r="C17" t="str">
            <v>Current (0 - 29)</v>
          </cell>
          <cell r="G17">
            <v>3428</v>
          </cell>
          <cell r="H17">
            <v>314682014.93000001</v>
          </cell>
          <cell r="J17">
            <v>0.95275152862701495</v>
          </cell>
          <cell r="K17">
            <v>0.93395240545141056</v>
          </cell>
        </row>
        <row r="18">
          <cell r="C18" t="str">
            <v>DLQ 30-59</v>
          </cell>
          <cell r="G18">
            <v>25</v>
          </cell>
          <cell r="H18">
            <v>2734444.82</v>
          </cell>
          <cell r="J18">
            <v>6.9483046136742631E-3</v>
          </cell>
          <cell r="K18">
            <v>8.1156252853574837E-3</v>
          </cell>
        </row>
        <row r="19">
          <cell r="C19" t="str">
            <v>DLQ 60-179</v>
          </cell>
          <cell r="G19">
            <v>41</v>
          </cell>
          <cell r="H19">
            <v>5088410.1399999997</v>
          </cell>
          <cell r="J19">
            <v>1.1395219566425792E-2</v>
          </cell>
          <cell r="K19">
            <v>1.5102016209072163E-2</v>
          </cell>
        </row>
        <row r="20">
          <cell r="C20" t="str">
            <v>DLQ 180+</v>
          </cell>
          <cell r="G20">
            <v>24</v>
          </cell>
          <cell r="H20">
            <v>2177562.6800000002</v>
          </cell>
          <cell r="J20">
            <v>6.6703724291272927E-3</v>
          </cell>
          <cell r="K20">
            <v>6.4628412381928443E-3</v>
          </cell>
        </row>
        <row r="21">
          <cell r="C21" t="str">
            <v>Bankruptcy</v>
          </cell>
          <cell r="G21">
            <v>57</v>
          </cell>
          <cell r="H21">
            <v>7986192.04</v>
          </cell>
          <cell r="J21">
            <v>1.584213451917732E-2</v>
          </cell>
          <cell r="K21">
            <v>2.3702413586661687E-2</v>
          </cell>
        </row>
        <row r="22">
          <cell r="C22" t="str">
            <v>Foreclosure</v>
          </cell>
          <cell r="G22">
            <v>23</v>
          </cell>
          <cell r="H22">
            <v>4267190.42</v>
          </cell>
          <cell r="J22">
            <v>6.3924402445803222E-3</v>
          </cell>
          <cell r="K22">
            <v>1.2664698229305363E-2</v>
          </cell>
        </row>
        <row r="23">
          <cell r="C23" t="str">
            <v>Total Active Portfolio</v>
          </cell>
          <cell r="G23">
            <v>3598</v>
          </cell>
          <cell r="H23">
            <v>336935815.02999997</v>
          </cell>
          <cell r="J23">
            <v>1</v>
          </cell>
          <cell r="K23">
            <v>1</v>
          </cell>
        </row>
      </sheetData>
      <sheetData sheetId="13">
        <row r="8">
          <cell r="C8" t="str">
            <v>Current (0 - 29)</v>
          </cell>
          <cell r="G8">
            <v>66366</v>
          </cell>
          <cell r="H8">
            <v>9137417062.0599995</v>
          </cell>
          <cell r="J8">
            <v>0.94326160493476219</v>
          </cell>
          <cell r="K8">
            <v>0.94011012900766455</v>
          </cell>
        </row>
        <row r="9">
          <cell r="C9" t="str">
            <v>DLQ 30-59</v>
          </cell>
          <cell r="G9">
            <v>1149</v>
          </cell>
          <cell r="H9">
            <v>144417932.68000001</v>
          </cell>
          <cell r="J9">
            <v>1.6330765513516587E-2</v>
          </cell>
          <cell r="K9">
            <v>1.4858549237787162E-2</v>
          </cell>
        </row>
        <row r="10">
          <cell r="C10" t="str">
            <v>DLQ 60-179</v>
          </cell>
          <cell r="G10">
            <v>791</v>
          </cell>
          <cell r="H10">
            <v>110790844.3</v>
          </cell>
          <cell r="J10">
            <v>1.124250262940959E-2</v>
          </cell>
          <cell r="K10">
            <v>1.1398800582301487E-2</v>
          </cell>
        </row>
        <row r="11">
          <cell r="C11" t="str">
            <v>DLQ 180+</v>
          </cell>
          <cell r="G11">
            <v>282</v>
          </cell>
          <cell r="H11">
            <v>44350441.810000002</v>
          </cell>
          <cell r="J11">
            <v>4.0080729980954549E-3</v>
          </cell>
          <cell r="K11">
            <v>4.5630290582518492E-3</v>
          </cell>
        </row>
        <row r="12">
          <cell r="C12" t="str">
            <v>Bankruptcy</v>
          </cell>
          <cell r="G12">
            <v>339</v>
          </cell>
          <cell r="H12">
            <v>49372634.43</v>
          </cell>
          <cell r="J12">
            <v>4.8182154126041104E-3</v>
          </cell>
          <cell r="K12">
            <v>5.0797411793931284E-3</v>
          </cell>
        </row>
        <row r="13">
          <cell r="C13" t="str">
            <v>Foreclosure</v>
          </cell>
          <cell r="G13">
            <v>1431</v>
          </cell>
          <cell r="H13">
            <v>233168809.41999999</v>
          </cell>
          <cell r="J13">
            <v>2.0338838511612042E-2</v>
          </cell>
          <cell r="K13">
            <v>2.3989750934601737E-2</v>
          </cell>
        </row>
        <row r="14">
          <cell r="C14" t="str">
            <v>Total Active Portfolio</v>
          </cell>
          <cell r="G14">
            <v>70358</v>
          </cell>
          <cell r="H14">
            <v>9719517724.7000008</v>
          </cell>
          <cell r="J14">
            <v>1</v>
          </cell>
          <cell r="K14">
            <v>1</v>
          </cell>
        </row>
        <row r="17">
          <cell r="C17" t="str">
            <v>Current (0 - 29)</v>
          </cell>
          <cell r="G17">
            <v>10083</v>
          </cell>
          <cell r="H17">
            <v>422868071.56</v>
          </cell>
          <cell r="J17">
            <v>0.9602857142857143</v>
          </cell>
          <cell r="K17">
            <v>0.9516757898369691</v>
          </cell>
        </row>
        <row r="18">
          <cell r="C18" t="str">
            <v>DLQ 30-59</v>
          </cell>
          <cell r="G18">
            <v>71</v>
          </cell>
          <cell r="H18">
            <v>3258448.55</v>
          </cell>
          <cell r="J18">
            <v>6.7619047619047615E-3</v>
          </cell>
          <cell r="K18">
            <v>7.333224724261035E-3</v>
          </cell>
        </row>
        <row r="19">
          <cell r="C19" t="str">
            <v>DLQ 60-179</v>
          </cell>
          <cell r="G19">
            <v>81</v>
          </cell>
          <cell r="H19">
            <v>3850974.55</v>
          </cell>
          <cell r="J19">
            <v>7.7142857142857143E-3</v>
          </cell>
          <cell r="K19">
            <v>8.6667201734887036E-3</v>
          </cell>
        </row>
        <row r="20">
          <cell r="C20" t="str">
            <v>DLQ 180+</v>
          </cell>
          <cell r="G20">
            <v>15</v>
          </cell>
          <cell r="H20">
            <v>737195.33</v>
          </cell>
          <cell r="J20">
            <v>1.4285714285714286E-3</v>
          </cell>
          <cell r="K20">
            <v>1.6590776062938826E-3</v>
          </cell>
        </row>
        <row r="21">
          <cell r="C21" t="str">
            <v>Bankruptcy</v>
          </cell>
          <cell r="G21">
            <v>209</v>
          </cell>
          <cell r="H21">
            <v>8491892.1300000008</v>
          </cell>
          <cell r="J21">
            <v>1.9904761904761904E-2</v>
          </cell>
          <cell r="K21">
            <v>1.9111228048536693E-2</v>
          </cell>
        </row>
        <row r="22">
          <cell r="C22" t="str">
            <v>Foreclosure</v>
          </cell>
          <cell r="G22">
            <v>41</v>
          </cell>
          <cell r="H22">
            <v>5133891.8899999997</v>
          </cell>
          <cell r="J22">
            <v>3.9047619047619048E-3</v>
          </cell>
          <cell r="K22">
            <v>1.1553959610450566E-2</v>
          </cell>
        </row>
        <row r="23">
          <cell r="C23" t="str">
            <v>Total Active Portfolio</v>
          </cell>
          <cell r="G23">
            <v>10500</v>
          </cell>
          <cell r="H23">
            <v>444340474.00999999</v>
          </cell>
          <cell r="J23">
            <v>1</v>
          </cell>
          <cell r="K23">
            <v>1</v>
          </cell>
        </row>
      </sheetData>
      <sheetData sheetId="14">
        <row r="8">
          <cell r="C8" t="str">
            <v>Current (0 - 29)</v>
          </cell>
          <cell r="G8">
            <v>282963</v>
          </cell>
          <cell r="H8">
            <v>45734936923.419998</v>
          </cell>
          <cell r="J8">
            <v>0.89746899679659997</v>
          </cell>
          <cell r="K8">
            <v>0.89465341096543016</v>
          </cell>
        </row>
        <row r="9">
          <cell r="C9" t="str">
            <v>DLQ 30-59</v>
          </cell>
          <cell r="G9">
            <v>7569</v>
          </cell>
          <cell r="H9">
            <v>1058225787.3099999</v>
          </cell>
          <cell r="J9">
            <v>2.4006470233753054E-2</v>
          </cell>
          <cell r="K9">
            <v>2.0700702217513255E-2</v>
          </cell>
        </row>
        <row r="10">
          <cell r="C10" t="str">
            <v>DLQ 60-179</v>
          </cell>
          <cell r="G10">
            <v>6272</v>
          </cell>
          <cell r="H10">
            <v>964957602.05999994</v>
          </cell>
          <cell r="J10">
            <v>1.989279710742491E-2</v>
          </cell>
          <cell r="K10">
            <v>1.887621735579393E-2</v>
          </cell>
        </row>
        <row r="11">
          <cell r="C11" t="str">
            <v>DLQ 180+</v>
          </cell>
          <cell r="G11">
            <v>2561</v>
          </cell>
          <cell r="H11">
            <v>451831256.18000001</v>
          </cell>
          <cell r="J11">
            <v>8.1226807066510191E-3</v>
          </cell>
          <cell r="K11">
            <v>8.8385904018866666E-3</v>
          </cell>
        </row>
        <row r="12">
          <cell r="C12" t="str">
            <v>Bankruptcy</v>
          </cell>
          <cell r="G12">
            <v>2750</v>
          </cell>
          <cell r="H12">
            <v>438947939.50999999</v>
          </cell>
          <cell r="J12">
            <v>8.7221288337720835E-3</v>
          </cell>
          <cell r="K12">
            <v>8.5865707429842626E-3</v>
          </cell>
        </row>
        <row r="13">
          <cell r="C13" t="str">
            <v>Foreclosure</v>
          </cell>
          <cell r="G13">
            <v>13175</v>
          </cell>
          <cell r="H13">
            <v>2471385020.5500002</v>
          </cell>
          <cell r="J13">
            <v>4.1786926321798978E-2</v>
          </cell>
          <cell r="K13">
            <v>4.8344508316391692E-2</v>
          </cell>
        </row>
        <row r="14">
          <cell r="C14" t="str">
            <v>Total Active Portfolio</v>
          </cell>
          <cell r="G14">
            <v>315290</v>
          </cell>
          <cell r="H14">
            <v>51120284529.029999</v>
          </cell>
          <cell r="J14">
            <v>1</v>
          </cell>
          <cell r="K14">
            <v>1</v>
          </cell>
        </row>
        <row r="17">
          <cell r="C17" t="str">
            <v>Current (0 - 29)</v>
          </cell>
          <cell r="G17">
            <v>21095</v>
          </cell>
          <cell r="H17">
            <v>1047681092.58</v>
          </cell>
          <cell r="J17">
            <v>0.92436790675255243</v>
          </cell>
          <cell r="K17">
            <v>0.90768417333913243</v>
          </cell>
        </row>
        <row r="18">
          <cell r="C18" t="str">
            <v>DLQ 30-59</v>
          </cell>
          <cell r="G18">
            <v>247</v>
          </cell>
          <cell r="H18">
            <v>17809580.719999999</v>
          </cell>
          <cell r="J18">
            <v>1.0823364445028702E-2</v>
          </cell>
          <cell r="K18">
            <v>1.5429766431635177E-2</v>
          </cell>
        </row>
        <row r="19">
          <cell r="C19" t="str">
            <v>DLQ 60-179</v>
          </cell>
          <cell r="G19">
            <v>354</v>
          </cell>
          <cell r="H19">
            <v>21991434.02</v>
          </cell>
          <cell r="J19">
            <v>1.5512028394899435E-2</v>
          </cell>
          <cell r="K19">
            <v>1.9052817455958382E-2</v>
          </cell>
        </row>
        <row r="20">
          <cell r="C20" t="str">
            <v>DLQ 180+</v>
          </cell>
          <cell r="G20">
            <v>239</v>
          </cell>
          <cell r="H20">
            <v>11680646.300000001</v>
          </cell>
          <cell r="J20">
            <v>1.0472810131019675E-2</v>
          </cell>
          <cell r="K20">
            <v>1.0119813992990154E-2</v>
          </cell>
        </row>
        <row r="21">
          <cell r="C21" t="str">
            <v>Bankruptcy</v>
          </cell>
          <cell r="G21">
            <v>587</v>
          </cell>
          <cell r="H21">
            <v>28346004.600000001</v>
          </cell>
          <cell r="J21">
            <v>2.5721922790412341E-2</v>
          </cell>
          <cell r="K21">
            <v>2.4558255307879945E-2</v>
          </cell>
        </row>
        <row r="22">
          <cell r="C22" t="str">
            <v>Foreclosure</v>
          </cell>
          <cell r="G22">
            <v>299</v>
          </cell>
          <cell r="H22">
            <v>26726518.050000001</v>
          </cell>
          <cell r="J22">
            <v>1.3101967486087376E-2</v>
          </cell>
          <cell r="K22">
            <v>2.3155173472403996E-2</v>
          </cell>
        </row>
        <row r="23">
          <cell r="C23" t="str">
            <v>Total Active Portfolio</v>
          </cell>
          <cell r="G23">
            <v>22821</v>
          </cell>
          <cell r="H23">
            <v>1154235276.27</v>
          </cell>
          <cell r="J23">
            <v>1</v>
          </cell>
          <cell r="K23">
            <v>1</v>
          </cell>
        </row>
      </sheetData>
      <sheetData sheetId="15">
        <row r="8">
          <cell r="C8" t="str">
            <v>Current (0 - 29)</v>
          </cell>
          <cell r="G8">
            <v>131457</v>
          </cell>
          <cell r="H8">
            <v>14126570679.08</v>
          </cell>
          <cell r="J8">
            <v>0.90309350590465987</v>
          </cell>
          <cell r="K8">
            <v>0.90992548208567359</v>
          </cell>
        </row>
        <row r="9">
          <cell r="C9" t="str">
            <v>DLQ 30-59</v>
          </cell>
          <cell r="G9">
            <v>4924</v>
          </cell>
          <cell r="H9">
            <v>467918894.64999998</v>
          </cell>
          <cell r="J9">
            <v>3.3827277536187084E-2</v>
          </cell>
          <cell r="K9">
            <v>3.0139751215199052E-2</v>
          </cell>
        </row>
        <row r="10">
          <cell r="C10" t="str">
            <v>DLQ 60-179</v>
          </cell>
          <cell r="G10">
            <v>3285</v>
          </cell>
          <cell r="H10">
            <v>321148375.52999997</v>
          </cell>
          <cell r="J10">
            <v>2.2567548071968837E-2</v>
          </cell>
          <cell r="K10">
            <v>2.0685918547656834E-2</v>
          </cell>
        </row>
        <row r="11">
          <cell r="C11" t="str">
            <v>DLQ 180+</v>
          </cell>
          <cell r="G11">
            <v>906</v>
          </cell>
          <cell r="H11">
            <v>95827711.870000005</v>
          </cell>
          <cell r="J11">
            <v>6.2241091486160633E-3</v>
          </cell>
          <cell r="K11">
            <v>6.1724872158538243E-3</v>
          </cell>
        </row>
        <row r="12">
          <cell r="C12" t="str">
            <v>Bankruptcy</v>
          </cell>
          <cell r="G12">
            <v>1727</v>
          </cell>
          <cell r="H12">
            <v>179562943.56</v>
          </cell>
          <cell r="J12">
            <v>1.1864278697196404E-2</v>
          </cell>
          <cell r="K12">
            <v>1.1566069479659191E-2</v>
          </cell>
        </row>
        <row r="13">
          <cell r="C13" t="str">
            <v>Foreclosure</v>
          </cell>
          <cell r="G13">
            <v>3264</v>
          </cell>
          <cell r="H13">
            <v>333946744.61000001</v>
          </cell>
          <cell r="J13">
            <v>2.2423280641371779E-2</v>
          </cell>
          <cell r="K13">
            <v>2.1510291455957592E-2</v>
          </cell>
        </row>
        <row r="14">
          <cell r="C14" t="str">
            <v>Total Active Portfolio</v>
          </cell>
          <cell r="G14">
            <v>145563</v>
          </cell>
          <cell r="H14">
            <v>15524975349.299999</v>
          </cell>
          <cell r="J14">
            <v>1</v>
          </cell>
          <cell r="K14">
            <v>1</v>
          </cell>
        </row>
        <row r="17">
          <cell r="C17" t="str">
            <v>Current (0 - 29)</v>
          </cell>
          <cell r="G17">
            <v>8364</v>
          </cell>
          <cell r="H17">
            <v>214593485.33000001</v>
          </cell>
          <cell r="J17">
            <v>0.94754729806276194</v>
          </cell>
          <cell r="K17">
            <v>0.93996966639292723</v>
          </cell>
        </row>
        <row r="18">
          <cell r="C18" t="str">
            <v>DLQ 30-59</v>
          </cell>
          <cell r="G18">
            <v>98</v>
          </cell>
          <cell r="H18">
            <v>2590630.61</v>
          </cell>
          <cell r="J18">
            <v>1.1102299762093577E-2</v>
          </cell>
          <cell r="K18">
            <v>1.134756810759799E-2</v>
          </cell>
        </row>
        <row r="19">
          <cell r="C19" t="str">
            <v>DLQ 60-179</v>
          </cell>
          <cell r="G19">
            <v>77</v>
          </cell>
          <cell r="H19">
            <v>2268760.38</v>
          </cell>
          <cell r="J19">
            <v>8.7232355273592389E-3</v>
          </cell>
          <cell r="K19">
            <v>9.9377012039049053E-3</v>
          </cell>
        </row>
        <row r="20">
          <cell r="C20" t="str">
            <v>DLQ 180+</v>
          </cell>
          <cell r="G20">
            <v>24</v>
          </cell>
          <cell r="H20">
            <v>849320.67</v>
          </cell>
          <cell r="J20">
            <v>2.7189305539821003E-3</v>
          </cell>
          <cell r="K20">
            <v>3.7202232193248724E-3</v>
          </cell>
        </row>
        <row r="21">
          <cell r="C21" t="str">
            <v>Bankruptcy</v>
          </cell>
          <cell r="G21">
            <v>241</v>
          </cell>
          <cell r="H21">
            <v>5953765.0099999998</v>
          </cell>
          <cell r="J21">
            <v>2.7302594312903591E-2</v>
          </cell>
          <cell r="K21">
            <v>2.607888353006407E-2</v>
          </cell>
        </row>
        <row r="22">
          <cell r="C22" t="str">
            <v>Foreclosure</v>
          </cell>
          <cell r="G22">
            <v>23</v>
          </cell>
          <cell r="H22">
            <v>2042346.98</v>
          </cell>
          <cell r="J22">
            <v>2.6056417808995127E-3</v>
          </cell>
          <cell r="K22">
            <v>8.9459575461810336E-3</v>
          </cell>
        </row>
        <row r="23">
          <cell r="C23" t="str">
            <v>Total Active Portfolio</v>
          </cell>
          <cell r="G23">
            <v>8827</v>
          </cell>
          <cell r="H23">
            <v>228298308.97999999</v>
          </cell>
          <cell r="J23">
            <v>1</v>
          </cell>
          <cell r="K23">
            <v>1</v>
          </cell>
        </row>
      </sheetData>
      <sheetData sheetId="16">
        <row r="8">
          <cell r="C8" t="str">
            <v>Current (0 - 29)</v>
          </cell>
          <cell r="G8">
            <v>89048</v>
          </cell>
          <cell r="H8">
            <v>9836870177.5499992</v>
          </cell>
          <cell r="J8">
            <v>0.94100241992581712</v>
          </cell>
          <cell r="K8">
            <v>0.94767331651034004</v>
          </cell>
        </row>
        <row r="9">
          <cell r="C9" t="str">
            <v>DLQ 30-59</v>
          </cell>
          <cell r="G9">
            <v>1985</v>
          </cell>
          <cell r="H9">
            <v>186332234.66999999</v>
          </cell>
          <cell r="J9">
            <v>2.0976212868933013E-2</v>
          </cell>
          <cell r="K9">
            <v>1.7951043738027854E-2</v>
          </cell>
        </row>
        <row r="10">
          <cell r="C10" t="str">
            <v>DLQ 60-179</v>
          </cell>
          <cell r="G10">
            <v>1348</v>
          </cell>
          <cell r="H10">
            <v>128307328.76000001</v>
          </cell>
          <cell r="J10">
            <v>1.4244803499910178E-2</v>
          </cell>
          <cell r="K10">
            <v>1.2360987751579351E-2</v>
          </cell>
        </row>
        <row r="11">
          <cell r="C11" t="str">
            <v>DLQ 180+</v>
          </cell>
          <cell r="G11">
            <v>355</v>
          </cell>
          <cell r="H11">
            <v>37925515.810000002</v>
          </cell>
          <cell r="J11">
            <v>3.7514133846202617E-3</v>
          </cell>
          <cell r="K11">
            <v>3.6537027224425173E-3</v>
          </cell>
        </row>
        <row r="12">
          <cell r="C12" t="str">
            <v>Bankruptcy</v>
          </cell>
          <cell r="G12">
            <v>295</v>
          </cell>
          <cell r="H12">
            <v>26415404.760000002</v>
          </cell>
          <cell r="J12">
            <v>3.1173716858112037E-3</v>
          </cell>
          <cell r="K12">
            <v>2.5448312099313549E-3</v>
          </cell>
        </row>
        <row r="13">
          <cell r="C13" t="str">
            <v>Foreclosure</v>
          </cell>
          <cell r="G13">
            <v>1600</v>
          </cell>
          <cell r="H13">
            <v>164171658.56</v>
          </cell>
          <cell r="J13">
            <v>1.6907778634908222E-2</v>
          </cell>
          <cell r="K13">
            <v>1.5816118067678703E-2</v>
          </cell>
        </row>
        <row r="14">
          <cell r="C14" t="str">
            <v>Total Active Portfolio</v>
          </cell>
          <cell r="G14">
            <v>94631</v>
          </cell>
          <cell r="H14">
            <v>10380022320.110001</v>
          </cell>
          <cell r="J14">
            <v>1</v>
          </cell>
          <cell r="K14">
            <v>1</v>
          </cell>
        </row>
        <row r="17">
          <cell r="C17" t="str">
            <v>Current (0 - 29)</v>
          </cell>
          <cell r="G17">
            <v>12771</v>
          </cell>
          <cell r="H17">
            <v>311267780.55000001</v>
          </cell>
          <cell r="J17">
            <v>0.95914382275628984</v>
          </cell>
          <cell r="K17">
            <v>0.9517302954025606</v>
          </cell>
        </row>
        <row r="18">
          <cell r="C18" t="str">
            <v>DLQ 30-59</v>
          </cell>
          <cell r="G18">
            <v>95</v>
          </cell>
          <cell r="H18">
            <v>2660496.65</v>
          </cell>
          <cell r="J18">
            <v>7.1348103642508449E-3</v>
          </cell>
          <cell r="K18">
            <v>8.1347168606655286E-3</v>
          </cell>
        </row>
        <row r="19">
          <cell r="C19" t="str">
            <v>DLQ 60-179</v>
          </cell>
          <cell r="G19">
            <v>83</v>
          </cell>
          <cell r="H19">
            <v>2108175.71</v>
          </cell>
          <cell r="J19">
            <v>6.233571160345475E-3</v>
          </cell>
          <cell r="K19">
            <v>6.4459440283010771E-3</v>
          </cell>
        </row>
        <row r="20">
          <cell r="C20" t="str">
            <v>DLQ 180+</v>
          </cell>
          <cell r="G20">
            <v>7</v>
          </cell>
          <cell r="H20">
            <v>416752.07</v>
          </cell>
          <cell r="J20">
            <v>5.257228689447991E-4</v>
          </cell>
          <cell r="K20">
            <v>1.2742583571929177E-3</v>
          </cell>
        </row>
        <row r="21">
          <cell r="C21" t="str">
            <v>Bankruptcy</v>
          </cell>
          <cell r="G21">
            <v>337</v>
          </cell>
          <cell r="H21">
            <v>9570171.75</v>
          </cell>
          <cell r="J21">
            <v>2.5309800976342473E-2</v>
          </cell>
          <cell r="K21">
            <v>2.9261693486511222E-2</v>
          </cell>
        </row>
        <row r="22">
          <cell r="C22" t="str">
            <v>Foreclosure</v>
          </cell>
          <cell r="G22">
            <v>22</v>
          </cell>
          <cell r="H22">
            <v>1031233.23</v>
          </cell>
          <cell r="J22">
            <v>1.6522718738265114E-3</v>
          </cell>
          <cell r="K22">
            <v>3.1530918647687729E-3</v>
          </cell>
        </row>
        <row r="23">
          <cell r="C23" t="str">
            <v>Total Active Portfolio</v>
          </cell>
          <cell r="G23">
            <v>13315</v>
          </cell>
          <cell r="H23">
            <v>327054609.95999998</v>
          </cell>
          <cell r="J23">
            <v>1</v>
          </cell>
          <cell r="K23">
            <v>1</v>
          </cell>
        </row>
      </sheetData>
      <sheetData sheetId="17">
        <row r="8">
          <cell r="C8" t="str">
            <v>Current (0 - 29)</v>
          </cell>
          <cell r="G8">
            <v>68605</v>
          </cell>
          <cell r="H8">
            <v>8347833334.3299999</v>
          </cell>
          <cell r="J8">
            <v>0.93745729824273727</v>
          </cell>
          <cell r="K8">
            <v>0.94516550712378189</v>
          </cell>
        </row>
        <row r="9">
          <cell r="C9" t="str">
            <v>DLQ 30-59</v>
          </cell>
          <cell r="G9">
            <v>1622</v>
          </cell>
          <cell r="H9">
            <v>160050878.78</v>
          </cell>
          <cell r="J9">
            <v>2.2163920089639529E-2</v>
          </cell>
          <cell r="K9">
            <v>1.812141713294603E-2</v>
          </cell>
        </row>
        <row r="10">
          <cell r="C10" t="str">
            <v>DLQ 60-179</v>
          </cell>
          <cell r="G10">
            <v>1125</v>
          </cell>
          <cell r="H10">
            <v>118838296.73</v>
          </cell>
          <cell r="J10">
            <v>1.5372632614577355E-2</v>
          </cell>
          <cell r="K10">
            <v>1.3455211010576784E-2</v>
          </cell>
        </row>
        <row r="11">
          <cell r="C11" t="str">
            <v>DLQ 180+</v>
          </cell>
          <cell r="G11">
            <v>313</v>
          </cell>
          <cell r="H11">
            <v>37344286.390000001</v>
          </cell>
          <cell r="J11">
            <v>4.2770080074335222E-3</v>
          </cell>
          <cell r="K11">
            <v>4.22822665119883E-3</v>
          </cell>
        </row>
        <row r="12">
          <cell r="C12" t="str">
            <v>Bankruptcy</v>
          </cell>
          <cell r="G12">
            <v>566</v>
          </cell>
          <cell r="H12">
            <v>62015400.5</v>
          </cell>
          <cell r="J12">
            <v>7.7341422754229183E-3</v>
          </cell>
          <cell r="K12">
            <v>7.0215605793202364E-3</v>
          </cell>
        </row>
        <row r="13">
          <cell r="C13" t="str">
            <v>Foreclosure</v>
          </cell>
          <cell r="G13">
            <v>951</v>
          </cell>
          <cell r="H13">
            <v>106057012.13</v>
          </cell>
          <cell r="J13">
            <v>1.299499877018939E-2</v>
          </cell>
          <cell r="K13">
            <v>1.200807750217619E-2</v>
          </cell>
        </row>
        <row r="14">
          <cell r="C14" t="str">
            <v>Total Active Portfolio</v>
          </cell>
          <cell r="G14">
            <v>73182</v>
          </cell>
          <cell r="H14">
            <v>8832139208.8600006</v>
          </cell>
          <cell r="J14">
            <v>1</v>
          </cell>
          <cell r="K14">
            <v>1</v>
          </cell>
        </row>
        <row r="17">
          <cell r="C17" t="str">
            <v>Current (0 - 29)</v>
          </cell>
          <cell r="G17">
            <v>4360</v>
          </cell>
          <cell r="H17">
            <v>140175295.55000001</v>
          </cell>
          <cell r="J17">
            <v>0.94885745375408048</v>
          </cell>
          <cell r="K17">
            <v>0.94693643219946178</v>
          </cell>
        </row>
        <row r="18">
          <cell r="C18" t="str">
            <v>DLQ 30-59</v>
          </cell>
          <cell r="G18">
            <v>47</v>
          </cell>
          <cell r="H18">
            <v>1630310.41</v>
          </cell>
          <cell r="J18">
            <v>1.0228509249183896E-2</v>
          </cell>
          <cell r="K18">
            <v>1.1013355220445203E-2</v>
          </cell>
        </row>
        <row r="19">
          <cell r="C19" t="str">
            <v>DLQ 60-179</v>
          </cell>
          <cell r="G19">
            <v>43</v>
          </cell>
          <cell r="H19">
            <v>1329258.98</v>
          </cell>
          <cell r="J19">
            <v>9.3579978237214364E-3</v>
          </cell>
          <cell r="K19">
            <v>8.9796404641166866E-3</v>
          </cell>
        </row>
        <row r="20">
          <cell r="C20" t="str">
            <v>DLQ 180+</v>
          </cell>
          <cell r="G20">
            <v>10</v>
          </cell>
          <cell r="H20">
            <v>245992.98</v>
          </cell>
          <cell r="J20">
            <v>2.176278563656148E-3</v>
          </cell>
          <cell r="K20">
            <v>1.6617743798102058E-3</v>
          </cell>
        </row>
        <row r="21">
          <cell r="C21" t="str">
            <v>Bankruptcy</v>
          </cell>
          <cell r="G21">
            <v>119</v>
          </cell>
          <cell r="H21">
            <v>3667607.71</v>
          </cell>
          <cell r="J21">
            <v>2.5897714907508161E-2</v>
          </cell>
          <cell r="K21">
            <v>2.4776058762621515E-2</v>
          </cell>
        </row>
        <row r="22">
          <cell r="C22" t="str">
            <v>Foreclosure</v>
          </cell>
          <cell r="G22">
            <v>16</v>
          </cell>
          <cell r="H22">
            <v>981846.42</v>
          </cell>
          <cell r="J22">
            <v>3.4820457018498369E-3</v>
          </cell>
          <cell r="K22">
            <v>6.632738973544574E-3</v>
          </cell>
        </row>
        <row r="23">
          <cell r="C23" t="str">
            <v>Total Active Portfolio</v>
          </cell>
          <cell r="G23">
            <v>4595</v>
          </cell>
          <cell r="H23">
            <v>148030312.05000001</v>
          </cell>
          <cell r="J23">
            <v>1</v>
          </cell>
          <cell r="K23">
            <v>1</v>
          </cell>
        </row>
      </sheetData>
      <sheetData sheetId="18">
        <row r="8">
          <cell r="C8" t="str">
            <v>Current (0 - 29)</v>
          </cell>
          <cell r="G8">
            <v>73667</v>
          </cell>
          <cell r="H8">
            <v>9186308035.2299995</v>
          </cell>
          <cell r="J8">
            <v>0.92027383227772985</v>
          </cell>
          <cell r="K8">
            <v>0.92748308149258618</v>
          </cell>
        </row>
        <row r="9">
          <cell r="C9" t="str">
            <v>DLQ 30-59</v>
          </cell>
          <cell r="G9">
            <v>2301</v>
          </cell>
          <cell r="H9">
            <v>253145543.03999999</v>
          </cell>
          <cell r="J9">
            <v>2.8744893752576547E-2</v>
          </cell>
          <cell r="K9">
            <v>2.5558495036790356E-2</v>
          </cell>
        </row>
        <row r="10">
          <cell r="C10" t="str">
            <v>DLQ 60-179</v>
          </cell>
          <cell r="G10">
            <v>1457</v>
          </cell>
          <cell r="H10">
            <v>164742403.88999999</v>
          </cell>
          <cell r="J10">
            <v>1.8201351672100838E-2</v>
          </cell>
          <cell r="K10">
            <v>1.6632992473844019E-2</v>
          </cell>
        </row>
        <row r="11">
          <cell r="C11" t="str">
            <v>DLQ 180+</v>
          </cell>
          <cell r="G11">
            <v>391</v>
          </cell>
          <cell r="H11">
            <v>48686490.189999998</v>
          </cell>
          <cell r="J11">
            <v>4.8845082387037938E-3</v>
          </cell>
          <cell r="K11">
            <v>4.9155651841092645E-3</v>
          </cell>
        </row>
        <row r="12">
          <cell r="C12" t="str">
            <v>Bankruptcy</v>
          </cell>
          <cell r="G12">
            <v>908</v>
          </cell>
          <cell r="H12">
            <v>103275033.39</v>
          </cell>
          <cell r="J12">
            <v>1.1343052380416994E-2</v>
          </cell>
          <cell r="K12">
            <v>1.0427023113362072E-2</v>
          </cell>
        </row>
        <row r="13">
          <cell r="C13" t="str">
            <v>Foreclosure</v>
          </cell>
          <cell r="G13">
            <v>1325</v>
          </cell>
          <cell r="H13">
            <v>148398403.19</v>
          </cell>
          <cell r="J13">
            <v>1.6552361678471936E-2</v>
          </cell>
          <cell r="K13">
            <v>1.4982842699308023E-2</v>
          </cell>
        </row>
        <row r="14">
          <cell r="C14" t="str">
            <v>Total Active Portfolio</v>
          </cell>
          <cell r="G14">
            <v>80049</v>
          </cell>
          <cell r="H14">
            <v>9904555908.9300003</v>
          </cell>
          <cell r="J14">
            <v>1</v>
          </cell>
          <cell r="K14">
            <v>1</v>
          </cell>
        </row>
        <row r="17">
          <cell r="C17" t="str">
            <v>Current (0 - 29)</v>
          </cell>
          <cell r="G17">
            <v>2861</v>
          </cell>
          <cell r="H17">
            <v>86703675.980000004</v>
          </cell>
          <cell r="J17">
            <v>0.93222548061257737</v>
          </cell>
          <cell r="K17">
            <v>0.92798104554042593</v>
          </cell>
        </row>
        <row r="18">
          <cell r="C18" t="str">
            <v>DLQ 30-59</v>
          </cell>
          <cell r="G18">
            <v>47</v>
          </cell>
          <cell r="H18">
            <v>1521655.81</v>
          </cell>
          <cell r="J18">
            <v>1.531443466927338E-2</v>
          </cell>
          <cell r="K18">
            <v>1.6286134740609918E-2</v>
          </cell>
        </row>
        <row r="19">
          <cell r="C19" t="str">
            <v>DLQ 60-179</v>
          </cell>
          <cell r="G19">
            <v>44</v>
          </cell>
          <cell r="H19">
            <v>1235206.51</v>
          </cell>
          <cell r="J19">
            <v>1.4336917562724014E-2</v>
          </cell>
          <cell r="K19">
            <v>1.3220295629363471E-2</v>
          </cell>
        </row>
        <row r="20">
          <cell r="C20" t="str">
            <v>DLQ 180+</v>
          </cell>
          <cell r="G20">
            <v>8</v>
          </cell>
          <cell r="H20">
            <v>183739.84</v>
          </cell>
          <cell r="J20">
            <v>2.606712284131639E-3</v>
          </cell>
          <cell r="K20">
            <v>1.9665497097258204E-3</v>
          </cell>
        </row>
        <row r="21">
          <cell r="C21" t="str">
            <v>Bankruptcy</v>
          </cell>
          <cell r="G21">
            <v>86</v>
          </cell>
          <cell r="H21">
            <v>2525213.9500000002</v>
          </cell>
          <cell r="J21">
            <v>2.8022157054415121E-2</v>
          </cell>
          <cell r="K21">
            <v>2.7027120304274198E-2</v>
          </cell>
        </row>
        <row r="22">
          <cell r="C22" t="str">
            <v>Foreclosure</v>
          </cell>
          <cell r="G22">
            <v>23</v>
          </cell>
          <cell r="H22">
            <v>1263101.6000000001</v>
          </cell>
          <cell r="J22">
            <v>7.494297816878462E-3</v>
          </cell>
          <cell r="K22">
            <v>1.3518854075600693E-2</v>
          </cell>
        </row>
        <row r="23">
          <cell r="C23" t="str">
            <v>Total Active Portfolio</v>
          </cell>
          <cell r="G23">
            <v>3069</v>
          </cell>
          <cell r="H23">
            <v>93432593.689999998</v>
          </cell>
          <cell r="J23">
            <v>1</v>
          </cell>
          <cell r="K23">
            <v>1</v>
          </cell>
        </row>
      </sheetData>
      <sheetData sheetId="19">
        <row r="8">
          <cell r="C8" t="str">
            <v>Current (0 - 29)</v>
          </cell>
          <cell r="G8">
            <v>90151</v>
          </cell>
          <cell r="H8">
            <v>12635394689.6</v>
          </cell>
          <cell r="J8">
            <v>0.91116838487972507</v>
          </cell>
          <cell r="K8">
            <v>0.92556098637011641</v>
          </cell>
        </row>
        <row r="9">
          <cell r="C9" t="str">
            <v>DLQ 30-59</v>
          </cell>
          <cell r="G9">
            <v>3160</v>
          </cell>
          <cell r="H9">
            <v>355529308.50999999</v>
          </cell>
          <cell r="J9">
            <v>3.1938548615322415E-2</v>
          </cell>
          <cell r="K9">
            <v>2.6043037479379142E-2</v>
          </cell>
        </row>
        <row r="10">
          <cell r="C10" t="str">
            <v>DLQ 60-179</v>
          </cell>
          <cell r="G10">
            <v>2098</v>
          </cell>
          <cell r="H10">
            <v>248613372.52000001</v>
          </cell>
          <cell r="J10">
            <v>2.1204770568021024E-2</v>
          </cell>
          <cell r="K10">
            <v>1.8211290105865058E-2</v>
          </cell>
        </row>
        <row r="11">
          <cell r="C11" t="str">
            <v>DLQ 180+</v>
          </cell>
          <cell r="G11">
            <v>557</v>
          </cell>
          <cell r="H11">
            <v>69622538.629999995</v>
          </cell>
          <cell r="J11">
            <v>5.6296745502324641E-3</v>
          </cell>
          <cell r="K11">
            <v>5.0999519295597331E-3</v>
          </cell>
        </row>
        <row r="12">
          <cell r="C12" t="str">
            <v>Bankruptcy</v>
          </cell>
          <cell r="G12">
            <v>1345</v>
          </cell>
          <cell r="H12">
            <v>141630743.03999999</v>
          </cell>
          <cell r="J12">
            <v>1.3594097432787548E-2</v>
          </cell>
          <cell r="K12">
            <v>1.0374657337481616E-2</v>
          </cell>
        </row>
        <row r="13">
          <cell r="C13" t="str">
            <v>Foreclosure</v>
          </cell>
          <cell r="G13">
            <v>1629</v>
          </cell>
          <cell r="H13">
            <v>200816184.71000001</v>
          </cell>
          <cell r="J13">
            <v>1.6464523953911462E-2</v>
          </cell>
          <cell r="K13">
            <v>1.4710076777598082E-2</v>
          </cell>
        </row>
        <row r="14">
          <cell r="C14" t="str">
            <v>Total Active Portfolio</v>
          </cell>
          <cell r="G14">
            <v>98940</v>
          </cell>
          <cell r="H14">
            <v>13651606837.01</v>
          </cell>
          <cell r="J14">
            <v>1</v>
          </cell>
          <cell r="K14">
            <v>1</v>
          </cell>
        </row>
        <row r="17">
          <cell r="C17" t="str">
            <v>Current (0 - 29)</v>
          </cell>
          <cell r="G17">
            <v>3118</v>
          </cell>
          <cell r="H17">
            <v>84564704.189999998</v>
          </cell>
          <cell r="J17">
            <v>0.92139479905437349</v>
          </cell>
          <cell r="K17">
            <v>0.90867234503017624</v>
          </cell>
        </row>
        <row r="18">
          <cell r="C18" t="str">
            <v>DLQ 30-59</v>
          </cell>
          <cell r="G18">
            <v>60</v>
          </cell>
          <cell r="H18">
            <v>2112216.25</v>
          </cell>
          <cell r="J18">
            <v>1.7730496453900711E-2</v>
          </cell>
          <cell r="K18">
            <v>2.2696378015892225E-2</v>
          </cell>
        </row>
        <row r="19">
          <cell r="C19" t="str">
            <v>DLQ 60-179</v>
          </cell>
          <cell r="G19">
            <v>66</v>
          </cell>
          <cell r="H19">
            <v>2030530.43</v>
          </cell>
          <cell r="J19">
            <v>1.9503546099290781E-2</v>
          </cell>
          <cell r="K19">
            <v>2.1818640118904577E-2</v>
          </cell>
        </row>
        <row r="20">
          <cell r="C20" t="str">
            <v>DLQ 180+</v>
          </cell>
          <cell r="G20">
            <v>20</v>
          </cell>
          <cell r="H20">
            <v>503223.94</v>
          </cell>
          <cell r="J20">
            <v>5.9101654846335696E-3</v>
          </cell>
          <cell r="K20">
            <v>5.4072876150283696E-3</v>
          </cell>
        </row>
        <row r="21">
          <cell r="C21" t="str">
            <v>Bankruptcy</v>
          </cell>
          <cell r="G21">
            <v>99</v>
          </cell>
          <cell r="H21">
            <v>2626844.0499999998</v>
          </cell>
          <cell r="J21">
            <v>2.9255319148936171E-2</v>
          </cell>
          <cell r="K21">
            <v>2.8226203423819547E-2</v>
          </cell>
        </row>
        <row r="22">
          <cell r="C22" t="str">
            <v>Foreclosure</v>
          </cell>
          <cell r="G22">
            <v>21</v>
          </cell>
          <cell r="H22">
            <v>1226504.33</v>
          </cell>
          <cell r="J22">
            <v>6.2056737588652485E-3</v>
          </cell>
          <cell r="K22">
            <v>1.3179145796179072E-2</v>
          </cell>
        </row>
        <row r="23">
          <cell r="C23" t="str">
            <v>Total Active Portfolio</v>
          </cell>
          <cell r="G23">
            <v>3384</v>
          </cell>
          <cell r="H23">
            <v>93064023.189999998</v>
          </cell>
          <cell r="J23">
            <v>1</v>
          </cell>
          <cell r="K23">
            <v>1</v>
          </cell>
        </row>
      </sheetData>
      <sheetData sheetId="20">
        <row r="8">
          <cell r="C8" t="str">
            <v>Current (0 - 29)</v>
          </cell>
          <cell r="G8">
            <v>21911</v>
          </cell>
          <cell r="H8">
            <v>3321914335.0799999</v>
          </cell>
          <cell r="J8">
            <v>0.90432952247306941</v>
          </cell>
          <cell r="K8">
            <v>0.90541484851405629</v>
          </cell>
        </row>
        <row r="9">
          <cell r="C9" t="str">
            <v>DLQ 30-59</v>
          </cell>
          <cell r="G9">
            <v>621</v>
          </cell>
          <cell r="H9">
            <v>81921775.379999995</v>
          </cell>
          <cell r="J9">
            <v>2.5630442857732468E-2</v>
          </cell>
          <cell r="K9">
            <v>2.2328448106684537E-2</v>
          </cell>
        </row>
        <row r="10">
          <cell r="C10" t="str">
            <v>DLQ 60-179</v>
          </cell>
          <cell r="G10">
            <v>444</v>
          </cell>
          <cell r="H10">
            <v>63108300.560000002</v>
          </cell>
          <cell r="J10">
            <v>1.8325147550456066E-2</v>
          </cell>
          <cell r="K10">
            <v>1.7200682085059212E-2</v>
          </cell>
        </row>
        <row r="11">
          <cell r="C11" t="str">
            <v>DLQ 180+</v>
          </cell>
          <cell r="G11">
            <v>140</v>
          </cell>
          <cell r="H11">
            <v>21951899.920000002</v>
          </cell>
          <cell r="J11">
            <v>5.7781996780717319E-3</v>
          </cell>
          <cell r="K11">
            <v>5.9831693824169236E-3</v>
          </cell>
        </row>
        <row r="12">
          <cell r="C12" t="str">
            <v>Bankruptcy</v>
          </cell>
          <cell r="G12">
            <v>106</v>
          </cell>
          <cell r="H12">
            <v>18408281.379999999</v>
          </cell>
          <cell r="J12">
            <v>4.3749226133971688E-3</v>
          </cell>
          <cell r="K12">
            <v>5.0173272444352292E-3</v>
          </cell>
        </row>
        <row r="13">
          <cell r="C13" t="str">
            <v>Foreclosure</v>
          </cell>
          <cell r="G13">
            <v>1007</v>
          </cell>
          <cell r="H13">
            <v>161637153.59</v>
          </cell>
          <cell r="J13">
            <v>4.1561764827273105E-2</v>
          </cell>
          <cell r="K13">
            <v>4.4055524667347773E-2</v>
          </cell>
        </row>
        <row r="14">
          <cell r="C14" t="str">
            <v>Total Active Portfolio</v>
          </cell>
          <cell r="G14">
            <v>24229</v>
          </cell>
          <cell r="H14">
            <v>3668941745.9099998</v>
          </cell>
          <cell r="J14">
            <v>1</v>
          </cell>
          <cell r="K14">
            <v>1</v>
          </cell>
        </row>
        <row r="17">
          <cell r="C17" t="str">
            <v>Current (0 - 29)</v>
          </cell>
          <cell r="G17">
            <v>1283</v>
          </cell>
          <cell r="H17">
            <v>59217179.729999997</v>
          </cell>
          <cell r="J17">
            <v>0.95817774458551153</v>
          </cell>
          <cell r="K17">
            <v>0.93036640010198723</v>
          </cell>
        </row>
        <row r="18">
          <cell r="C18" t="str">
            <v>DLQ 30-59</v>
          </cell>
          <cell r="G18">
            <v>13</v>
          </cell>
          <cell r="H18">
            <v>417844.24</v>
          </cell>
          <cell r="J18">
            <v>9.7087378640776691E-3</v>
          </cell>
          <cell r="K18">
            <v>6.5647881770905603E-3</v>
          </cell>
        </row>
        <row r="19">
          <cell r="C19" t="str">
            <v>DLQ 60-179</v>
          </cell>
          <cell r="G19">
            <v>10</v>
          </cell>
          <cell r="H19">
            <v>1147816.05</v>
          </cell>
          <cell r="J19">
            <v>7.4682598954443615E-3</v>
          </cell>
          <cell r="K19">
            <v>1.8033440486136147E-2</v>
          </cell>
        </row>
        <row r="20">
          <cell r="C20" t="str">
            <v>DLQ 180+</v>
          </cell>
          <cell r="G20">
            <v>4</v>
          </cell>
          <cell r="H20">
            <v>338875.69</v>
          </cell>
          <cell r="J20">
            <v>2.9873039581777448E-3</v>
          </cell>
          <cell r="K20">
            <v>5.3241062344557052E-3</v>
          </cell>
        </row>
        <row r="21">
          <cell r="C21" t="str">
            <v>Bankruptcy</v>
          </cell>
          <cell r="G21">
            <v>19</v>
          </cell>
          <cell r="H21">
            <v>1174809</v>
          </cell>
          <cell r="J21">
            <v>1.4189693801344288E-2</v>
          </cell>
          <cell r="K21">
            <v>1.8457529134635397E-2</v>
          </cell>
        </row>
        <row r="22">
          <cell r="C22" t="str">
            <v>Foreclosure</v>
          </cell>
          <cell r="G22">
            <v>10</v>
          </cell>
          <cell r="H22">
            <v>1352785.63</v>
          </cell>
          <cell r="J22">
            <v>7.4682598954443615E-3</v>
          </cell>
          <cell r="K22">
            <v>2.1253735865694845E-2</v>
          </cell>
        </row>
        <row r="23">
          <cell r="C23" t="str">
            <v>Total Active Portfolio</v>
          </cell>
          <cell r="G23">
            <v>1339</v>
          </cell>
          <cell r="H23">
            <v>63649310.340000004</v>
          </cell>
          <cell r="J23">
            <v>1</v>
          </cell>
          <cell r="K23">
            <v>1</v>
          </cell>
        </row>
      </sheetData>
      <sheetData sheetId="21">
        <row r="8">
          <cell r="C8" t="str">
            <v>Current (0 - 29)</v>
          </cell>
          <cell r="G8">
            <v>240163</v>
          </cell>
          <cell r="H8">
            <v>51573296311.110001</v>
          </cell>
          <cell r="J8">
            <v>0.91168364790379153</v>
          </cell>
          <cell r="K8">
            <v>0.90815908300065273</v>
          </cell>
        </row>
        <row r="9">
          <cell r="C9" t="str">
            <v>DLQ 30-59</v>
          </cell>
          <cell r="G9">
            <v>6269</v>
          </cell>
          <cell r="H9">
            <v>1251225151.1700001</v>
          </cell>
          <cell r="J9">
            <v>2.3797773964802527E-2</v>
          </cell>
          <cell r="K9">
            <v>2.2032942766722366E-2</v>
          </cell>
        </row>
        <row r="10">
          <cell r="C10" t="str">
            <v>DLQ 60-179</v>
          </cell>
          <cell r="G10">
            <v>5128</v>
          </cell>
          <cell r="H10">
            <v>1085624050.95</v>
          </cell>
          <cell r="J10">
            <v>1.9466419666853942E-2</v>
          </cell>
          <cell r="K10">
            <v>1.9116857232602712E-2</v>
          </cell>
        </row>
        <row r="11">
          <cell r="C11" t="str">
            <v>DLQ 180+</v>
          </cell>
          <cell r="G11">
            <v>2074</v>
          </cell>
          <cell r="H11">
            <v>517640503.50999999</v>
          </cell>
          <cell r="J11">
            <v>7.8731190306269641E-3</v>
          </cell>
          <cell r="K11">
            <v>9.1151808904324019E-3</v>
          </cell>
        </row>
        <row r="12">
          <cell r="C12" t="str">
            <v>Bankruptcy</v>
          </cell>
          <cell r="G12">
            <v>1425</v>
          </cell>
          <cell r="H12">
            <v>340934795.77999997</v>
          </cell>
          <cell r="J12">
            <v>5.4094477428367526E-3</v>
          </cell>
          <cell r="K12">
            <v>6.0035532658376948E-3</v>
          </cell>
        </row>
        <row r="13">
          <cell r="C13" t="str">
            <v>Foreclosure</v>
          </cell>
          <cell r="G13">
            <v>8369</v>
          </cell>
          <cell r="H13">
            <v>2020114179.5899999</v>
          </cell>
          <cell r="J13">
            <v>3.176959169108827E-2</v>
          </cell>
          <cell r="K13">
            <v>3.5572382843752054E-2</v>
          </cell>
        </row>
        <row r="14">
          <cell r="C14" t="str">
            <v>Total Active Portfolio</v>
          </cell>
          <cell r="G14">
            <v>263428</v>
          </cell>
          <cell r="H14">
            <v>56788834992.110001</v>
          </cell>
          <cell r="J14">
            <v>1</v>
          </cell>
          <cell r="K14">
            <v>1</v>
          </cell>
        </row>
        <row r="17">
          <cell r="C17" t="str">
            <v>Current (0 - 29)</v>
          </cell>
          <cell r="G17">
            <v>36701</v>
          </cell>
          <cell r="H17">
            <v>2030674208.99</v>
          </cell>
          <cell r="J17">
            <v>0.95223392662549944</v>
          </cell>
          <cell r="K17">
            <v>0.93275656043346233</v>
          </cell>
        </row>
        <row r="18">
          <cell r="C18" t="str">
            <v>DLQ 30-59</v>
          </cell>
          <cell r="G18">
            <v>316</v>
          </cell>
          <cell r="H18">
            <v>24088601.09</v>
          </cell>
          <cell r="J18">
            <v>8.1988480099631569E-3</v>
          </cell>
          <cell r="K18">
            <v>1.1064699890750816E-2</v>
          </cell>
        </row>
        <row r="19">
          <cell r="C19" t="str">
            <v>DLQ 60-179</v>
          </cell>
          <cell r="G19">
            <v>463</v>
          </cell>
          <cell r="H19">
            <v>35038145.329999998</v>
          </cell>
          <cell r="J19">
            <v>1.2012869077889055E-2</v>
          </cell>
          <cell r="K19">
            <v>1.6094191661711069E-2</v>
          </cell>
        </row>
        <row r="20">
          <cell r="C20" t="str">
            <v>DLQ 180+</v>
          </cell>
          <cell r="G20">
            <v>186</v>
          </cell>
          <cell r="H20">
            <v>14215320.189999999</v>
          </cell>
          <cell r="J20">
            <v>4.8259042083960355E-3</v>
          </cell>
          <cell r="K20">
            <v>6.5295718570629897E-3</v>
          </cell>
        </row>
        <row r="21">
          <cell r="C21" t="str">
            <v>Bankruptcy</v>
          </cell>
          <cell r="G21">
            <v>640</v>
          </cell>
          <cell r="H21">
            <v>47983550.479999997</v>
          </cell>
          <cell r="J21">
            <v>1.6605261792330444E-2</v>
          </cell>
          <cell r="K21">
            <v>2.2040449080884844E-2</v>
          </cell>
        </row>
        <row r="22">
          <cell r="C22" t="str">
            <v>Foreclosure</v>
          </cell>
          <cell r="G22">
            <v>236</v>
          </cell>
          <cell r="H22">
            <v>25067905.34</v>
          </cell>
          <cell r="J22">
            <v>6.1231902859218519E-3</v>
          </cell>
          <cell r="K22">
            <v>1.151452707612793E-2</v>
          </cell>
        </row>
        <row r="23">
          <cell r="C23" t="str">
            <v>Total Active Portfolio</v>
          </cell>
          <cell r="G23">
            <v>38542</v>
          </cell>
          <cell r="H23">
            <v>2177067731.4200001</v>
          </cell>
          <cell r="J23">
            <v>1</v>
          </cell>
          <cell r="K23">
            <v>1</v>
          </cell>
        </row>
      </sheetData>
      <sheetData sheetId="22">
        <row r="8">
          <cell r="C8" t="str">
            <v>Current (0 - 29)</v>
          </cell>
          <cell r="G8">
            <v>125844</v>
          </cell>
          <cell r="H8">
            <v>28436856213.380001</v>
          </cell>
          <cell r="J8">
            <v>0.92301598943816932</v>
          </cell>
          <cell r="K8">
            <v>0.92117623228493828</v>
          </cell>
        </row>
        <row r="9">
          <cell r="C9" t="str">
            <v>DLQ 30-59</v>
          </cell>
          <cell r="G9">
            <v>3232</v>
          </cell>
          <cell r="H9">
            <v>675888911.66999996</v>
          </cell>
          <cell r="J9">
            <v>2.3705442276661288E-2</v>
          </cell>
          <cell r="K9">
            <v>2.1894572185598652E-2</v>
          </cell>
        </row>
        <row r="10">
          <cell r="C10" t="str">
            <v>DLQ 60-179</v>
          </cell>
          <cell r="G10">
            <v>2489</v>
          </cell>
          <cell r="H10">
            <v>562467098.58000004</v>
          </cell>
          <cell r="J10">
            <v>1.8255831010708524E-2</v>
          </cell>
          <cell r="K10">
            <v>1.8220415040477514E-2</v>
          </cell>
        </row>
        <row r="11">
          <cell r="C11" t="str">
            <v>DLQ 180+</v>
          </cell>
          <cell r="G11">
            <v>1101</v>
          </cell>
          <cell r="H11">
            <v>274153652.51999998</v>
          </cell>
          <cell r="J11">
            <v>8.075399735954232E-3</v>
          </cell>
          <cell r="K11">
            <v>8.8808631587306685E-3</v>
          </cell>
        </row>
        <row r="12">
          <cell r="C12" t="str">
            <v>Bankruptcy</v>
          </cell>
          <cell r="G12">
            <v>1027</v>
          </cell>
          <cell r="H12">
            <v>265598342.06</v>
          </cell>
          <cell r="J12">
            <v>7.5326389907583984E-3</v>
          </cell>
          <cell r="K12">
            <v>8.6037246242726077E-3</v>
          </cell>
        </row>
        <row r="13">
          <cell r="C13" t="str">
            <v>Foreclosure</v>
          </cell>
          <cell r="G13">
            <v>2647</v>
          </cell>
          <cell r="H13">
            <v>655194190.94000006</v>
          </cell>
          <cell r="J13">
            <v>1.9414698547748275E-2</v>
          </cell>
          <cell r="K13">
            <v>2.1224192705982314E-2</v>
          </cell>
        </row>
        <row r="14">
          <cell r="C14" t="str">
            <v>Total Active Portfolio</v>
          </cell>
          <cell r="G14">
            <v>136340</v>
          </cell>
          <cell r="H14">
            <v>30870158409.150002</v>
          </cell>
          <cell r="J14">
            <v>1</v>
          </cell>
          <cell r="K14">
            <v>1</v>
          </cell>
        </row>
        <row r="17">
          <cell r="C17" t="str">
            <v>Current (0 - 29)</v>
          </cell>
          <cell r="G17">
            <v>10888</v>
          </cell>
          <cell r="H17">
            <v>629282074.58000004</v>
          </cell>
          <cell r="J17">
            <v>0.92798090854853832</v>
          </cell>
          <cell r="K17">
            <v>0.91978156303152259</v>
          </cell>
        </row>
        <row r="18">
          <cell r="C18" t="str">
            <v>DLQ 30-59</v>
          </cell>
          <cell r="G18">
            <v>142</v>
          </cell>
          <cell r="H18">
            <v>10171829.27</v>
          </cell>
          <cell r="J18">
            <v>1.210261655160658E-2</v>
          </cell>
          <cell r="K18">
            <v>1.4867515543160429E-2</v>
          </cell>
        </row>
        <row r="19">
          <cell r="C19" t="str">
            <v>DLQ 60-179</v>
          </cell>
          <cell r="G19">
            <v>239</v>
          </cell>
          <cell r="H19">
            <v>13120038.189999999</v>
          </cell>
          <cell r="J19">
            <v>2.036989687207023E-2</v>
          </cell>
          <cell r="K19">
            <v>1.9176724907483966E-2</v>
          </cell>
        </row>
        <row r="20">
          <cell r="C20" t="str">
            <v>DLQ 180+</v>
          </cell>
          <cell r="G20">
            <v>125</v>
          </cell>
          <cell r="H20">
            <v>8045230.7400000002</v>
          </cell>
          <cell r="J20">
            <v>1.0653711753174805E-2</v>
          </cell>
          <cell r="K20">
            <v>1.1759201801394578E-2</v>
          </cell>
        </row>
        <row r="21">
          <cell r="C21" t="str">
            <v>Bankruptcy</v>
          </cell>
          <cell r="G21">
            <v>258</v>
          </cell>
          <cell r="H21">
            <v>16334810.24</v>
          </cell>
          <cell r="J21">
            <v>2.1989261058552801E-2</v>
          </cell>
          <cell r="K21">
            <v>2.3875552635752816E-2</v>
          </cell>
        </row>
        <row r="22">
          <cell r="C22" t="str">
            <v>Foreclosure</v>
          </cell>
          <cell r="G22">
            <v>81</v>
          </cell>
          <cell r="H22">
            <v>7210714.2000000002</v>
          </cell>
          <cell r="J22">
            <v>6.9036052160572747E-3</v>
          </cell>
          <cell r="K22">
            <v>1.0539442080685614E-2</v>
          </cell>
        </row>
        <row r="23">
          <cell r="C23" t="str">
            <v>Total Active Portfolio</v>
          </cell>
          <cell r="G23">
            <v>11733</v>
          </cell>
          <cell r="H23">
            <v>684164697.22000003</v>
          </cell>
          <cell r="J23">
            <v>1</v>
          </cell>
          <cell r="K23">
            <v>1</v>
          </cell>
        </row>
      </sheetData>
      <sheetData sheetId="23">
        <row r="8">
          <cell r="C8" t="str">
            <v>Current (0 - 29)</v>
          </cell>
          <cell r="G8">
            <v>159831</v>
          </cell>
          <cell r="H8">
            <v>19371543284.080002</v>
          </cell>
          <cell r="J8">
            <v>0.92330754966581363</v>
          </cell>
          <cell r="K8">
            <v>0.92937224766103155</v>
          </cell>
        </row>
        <row r="9">
          <cell r="C9" t="str">
            <v>DLQ 30-59</v>
          </cell>
          <cell r="G9">
            <v>4993</v>
          </cell>
          <cell r="H9">
            <v>518740707.12</v>
          </cell>
          <cell r="J9">
            <v>2.8843432096911158E-2</v>
          </cell>
          <cell r="K9">
            <v>2.4887186831706445E-2</v>
          </cell>
        </row>
        <row r="10">
          <cell r="C10" t="str">
            <v>DLQ 60-179</v>
          </cell>
          <cell r="G10">
            <v>3813</v>
          </cell>
          <cell r="H10">
            <v>415221250.17000002</v>
          </cell>
          <cell r="J10">
            <v>2.2026838891552623E-2</v>
          </cell>
          <cell r="K10">
            <v>1.9920720868133117E-2</v>
          </cell>
        </row>
        <row r="11">
          <cell r="C11" t="str">
            <v>DLQ 180+</v>
          </cell>
          <cell r="G11">
            <v>1055</v>
          </cell>
          <cell r="H11">
            <v>127717762.42</v>
          </cell>
          <cell r="J11">
            <v>6.0944964675027583E-3</v>
          </cell>
          <cell r="K11">
            <v>6.1274077230625886E-3</v>
          </cell>
        </row>
        <row r="12">
          <cell r="C12" t="str">
            <v>Bankruptcy</v>
          </cell>
          <cell r="G12">
            <v>1214</v>
          </cell>
          <cell r="H12">
            <v>147970565.83000001</v>
          </cell>
          <cell r="J12">
            <v>7.0130035180553064E-3</v>
          </cell>
          <cell r="K12">
            <v>7.0990594469630486E-3</v>
          </cell>
        </row>
        <row r="13">
          <cell r="C13" t="str">
            <v>Foreclosure</v>
          </cell>
          <cell r="G13">
            <v>2201</v>
          </cell>
          <cell r="H13">
            <v>262492405.33000001</v>
          </cell>
          <cell r="J13">
            <v>1.2714679360164523E-2</v>
          </cell>
          <cell r="K13">
            <v>1.2593377469103311E-2</v>
          </cell>
        </row>
        <row r="14">
          <cell r="C14" t="str">
            <v>Total Active Portfolio</v>
          </cell>
          <cell r="G14">
            <v>173107</v>
          </cell>
          <cell r="H14">
            <v>20843685974.950001</v>
          </cell>
          <cell r="J14">
            <v>1</v>
          </cell>
          <cell r="K14">
            <v>1</v>
          </cell>
        </row>
        <row r="17">
          <cell r="C17" t="str">
            <v>Current (0 - 29)</v>
          </cell>
          <cell r="G17">
            <v>12384</v>
          </cell>
          <cell r="H17">
            <v>422034322.85000002</v>
          </cell>
          <cell r="J17">
            <v>0.93917791597148492</v>
          </cell>
          <cell r="K17">
            <v>0.92957628761343147</v>
          </cell>
        </row>
        <row r="18">
          <cell r="C18" t="str">
            <v>DLQ 30-59</v>
          </cell>
          <cell r="G18">
            <v>139</v>
          </cell>
          <cell r="H18">
            <v>7138292.7800000003</v>
          </cell>
          <cell r="J18">
            <v>1.0541483391475807E-2</v>
          </cell>
          <cell r="K18">
            <v>1.5722862675054492E-2</v>
          </cell>
        </row>
        <row r="19">
          <cell r="C19" t="str">
            <v>DLQ 60-179</v>
          </cell>
          <cell r="G19">
            <v>188</v>
          </cell>
          <cell r="H19">
            <v>7179745.8399999999</v>
          </cell>
          <cell r="J19">
            <v>1.4257545881996056E-2</v>
          </cell>
          <cell r="K19">
            <v>1.5814167527619081E-2</v>
          </cell>
        </row>
        <row r="20">
          <cell r="C20" t="str">
            <v>DLQ 180+</v>
          </cell>
          <cell r="G20">
            <v>51</v>
          </cell>
          <cell r="H20">
            <v>2062615.65</v>
          </cell>
          <cell r="J20">
            <v>3.8677385105414836E-3</v>
          </cell>
          <cell r="K20">
            <v>4.5431342781611511E-3</v>
          </cell>
        </row>
        <row r="21">
          <cell r="C21" t="str">
            <v>Bankruptcy</v>
          </cell>
          <cell r="G21">
            <v>389</v>
          </cell>
          <cell r="H21">
            <v>13390771.539999999</v>
          </cell>
          <cell r="J21">
            <v>2.9500985894130138E-2</v>
          </cell>
          <cell r="K21">
            <v>2.9494624068424371E-2</v>
          </cell>
        </row>
        <row r="22">
          <cell r="C22" t="str">
            <v>Foreclosure</v>
          </cell>
          <cell r="G22">
            <v>35</v>
          </cell>
          <cell r="H22">
            <v>2201446.31</v>
          </cell>
          <cell r="J22">
            <v>2.6543303503716062E-3</v>
          </cell>
          <cell r="K22">
            <v>4.8489238373093796E-3</v>
          </cell>
        </row>
        <row r="23">
          <cell r="C23" t="str">
            <v>Total Active Portfolio</v>
          </cell>
          <cell r="G23">
            <v>13186</v>
          </cell>
          <cell r="H23">
            <v>454007194.97000003</v>
          </cell>
          <cell r="J23">
            <v>1</v>
          </cell>
          <cell r="K23">
            <v>1</v>
          </cell>
        </row>
      </sheetData>
      <sheetData sheetId="24">
        <row r="8">
          <cell r="C8" t="str">
            <v>Current (0 - 29)</v>
          </cell>
          <cell r="G8">
            <v>300853</v>
          </cell>
          <cell r="H8">
            <v>45467110770.43</v>
          </cell>
          <cell r="J8">
            <v>0.96265258779297658</v>
          </cell>
          <cell r="K8">
            <v>0.9615525976121978</v>
          </cell>
        </row>
        <row r="9">
          <cell r="C9" t="str">
            <v>DLQ 30-59</v>
          </cell>
          <cell r="G9">
            <v>4375</v>
          </cell>
          <cell r="H9">
            <v>635131695.30999994</v>
          </cell>
          <cell r="J9">
            <v>1.3998880089592833E-2</v>
          </cell>
          <cell r="K9">
            <v>1.3431962601159001E-2</v>
          </cell>
        </row>
        <row r="10">
          <cell r="C10" t="str">
            <v>DLQ 60-179</v>
          </cell>
          <cell r="G10">
            <v>3166</v>
          </cell>
          <cell r="H10">
            <v>484125254.11000001</v>
          </cell>
          <cell r="J10">
            <v>1.0130389568834493E-2</v>
          </cell>
          <cell r="K10">
            <v>1.0238431423750952E-2</v>
          </cell>
        </row>
        <row r="11">
          <cell r="C11" t="str">
            <v>DLQ 180+</v>
          </cell>
          <cell r="G11">
            <v>933</v>
          </cell>
          <cell r="H11">
            <v>161539894.36000001</v>
          </cell>
          <cell r="J11">
            <v>2.9853611711063116E-3</v>
          </cell>
          <cell r="K11">
            <v>3.4162959204541736E-3</v>
          </cell>
        </row>
        <row r="12">
          <cell r="C12" t="str">
            <v>Bankruptcy</v>
          </cell>
          <cell r="G12">
            <v>1015</v>
          </cell>
          <cell r="H12">
            <v>158818805.06</v>
          </cell>
          <cell r="J12">
            <v>3.247740180785537E-3</v>
          </cell>
          <cell r="K12">
            <v>3.3587494777527517E-3</v>
          </cell>
        </row>
        <row r="13">
          <cell r="C13" t="str">
            <v>Foreclosure</v>
          </cell>
          <cell r="G13">
            <v>2183</v>
          </cell>
          <cell r="H13">
            <v>378373619.29000002</v>
          </cell>
          <cell r="J13">
            <v>6.985041196704264E-3</v>
          </cell>
          <cell r="K13">
            <v>8.0019629646853729E-3</v>
          </cell>
        </row>
        <row r="14">
          <cell r="C14" t="str">
            <v>Total Active Portfolio</v>
          </cell>
          <cell r="G14">
            <v>312525</v>
          </cell>
          <cell r="H14">
            <v>47285100038.559998</v>
          </cell>
          <cell r="J14">
            <v>1</v>
          </cell>
          <cell r="K14">
            <v>1</v>
          </cell>
        </row>
        <row r="17">
          <cell r="C17" t="str">
            <v>Current (0 - 29)</v>
          </cell>
          <cell r="G17">
            <v>66304</v>
          </cell>
          <cell r="H17">
            <v>2424047243.75</v>
          </cell>
          <cell r="J17">
            <v>0.96626298838514113</v>
          </cell>
          <cell r="K17">
            <v>0.95034473291444899</v>
          </cell>
        </row>
        <row r="18">
          <cell r="C18" t="str">
            <v>DLQ 30-59</v>
          </cell>
          <cell r="G18">
            <v>277</v>
          </cell>
          <cell r="H18">
            <v>16345108.720000001</v>
          </cell>
          <cell r="J18">
            <v>4.0367828152552496E-3</v>
          </cell>
          <cell r="K18">
            <v>6.4080797191624584E-3</v>
          </cell>
        </row>
        <row r="19">
          <cell r="C19" t="str">
            <v>DLQ 60-179</v>
          </cell>
          <cell r="G19">
            <v>387</v>
          </cell>
          <cell r="H19">
            <v>32048435.329999998</v>
          </cell>
          <cell r="J19">
            <v>5.6398373628295372E-3</v>
          </cell>
          <cell r="K19">
            <v>1.2564549553455807E-2</v>
          </cell>
        </row>
        <row r="20">
          <cell r="C20" t="str">
            <v>DLQ 180+</v>
          </cell>
          <cell r="G20">
            <v>70</v>
          </cell>
          <cell r="H20">
            <v>3913404.18</v>
          </cell>
          <cell r="J20">
            <v>1.0201256211836373E-3</v>
          </cell>
          <cell r="K20">
            <v>1.5342452833035419E-3</v>
          </cell>
        </row>
        <row r="21">
          <cell r="C21" t="str">
            <v>Bankruptcy</v>
          </cell>
          <cell r="G21">
            <v>1413</v>
          </cell>
          <cell r="H21">
            <v>61020604.560000002</v>
          </cell>
          <cell r="J21">
            <v>2.0591964324749704E-2</v>
          </cell>
          <cell r="K21">
            <v>2.3923052775629887E-2</v>
          </cell>
        </row>
        <row r="22">
          <cell r="C22" t="str">
            <v>Foreclosure</v>
          </cell>
          <cell r="G22">
            <v>168</v>
          </cell>
          <cell r="H22">
            <v>13328290.24</v>
          </cell>
          <cell r="J22">
            <v>2.4483014908407291E-3</v>
          </cell>
          <cell r="K22">
            <v>5.225339753999198E-3</v>
          </cell>
        </row>
        <row r="23">
          <cell r="C23" t="str">
            <v>Total Active Portfolio</v>
          </cell>
          <cell r="G23">
            <v>68619</v>
          </cell>
          <cell r="H23">
            <v>2550703086.7800002</v>
          </cell>
          <cell r="J23">
            <v>1</v>
          </cell>
          <cell r="K23">
            <v>1</v>
          </cell>
        </row>
      </sheetData>
      <sheetData sheetId="25">
        <row r="8">
          <cell r="C8" t="str">
            <v>Current (0 - 29)</v>
          </cell>
          <cell r="G8">
            <v>43082</v>
          </cell>
          <cell r="H8">
            <v>5258608309</v>
          </cell>
          <cell r="J8">
            <v>0.88631500987491774</v>
          </cell>
          <cell r="K8">
            <v>0.90250744829103458</v>
          </cell>
        </row>
        <row r="9">
          <cell r="C9" t="str">
            <v>DLQ 30-59</v>
          </cell>
          <cell r="G9">
            <v>2008</v>
          </cell>
          <cell r="H9">
            <v>203406496.59</v>
          </cell>
          <cell r="J9">
            <v>4.1310072416063201E-2</v>
          </cell>
          <cell r="K9">
            <v>3.4909593454426638E-2</v>
          </cell>
        </row>
        <row r="10">
          <cell r="C10" t="str">
            <v>DLQ 60-179</v>
          </cell>
          <cell r="G10">
            <v>1389</v>
          </cell>
          <cell r="H10">
            <v>142495758.49000001</v>
          </cell>
          <cell r="J10">
            <v>2.8575543120473997E-2</v>
          </cell>
          <cell r="K10">
            <v>2.4455801959427786E-2</v>
          </cell>
        </row>
        <row r="11">
          <cell r="C11" t="str">
            <v>DLQ 180+</v>
          </cell>
          <cell r="G11">
            <v>361</v>
          </cell>
          <cell r="H11">
            <v>41911151.490000002</v>
          </cell>
          <cell r="J11">
            <v>7.4267610269914417E-3</v>
          </cell>
          <cell r="K11">
            <v>7.1929917886148637E-3</v>
          </cell>
        </row>
        <row r="12">
          <cell r="C12" t="str">
            <v>Bankruptcy</v>
          </cell>
          <cell r="G12">
            <v>950</v>
          </cell>
          <cell r="H12">
            <v>90665131.819999993</v>
          </cell>
          <cell r="J12">
            <v>1.9544107965766951E-2</v>
          </cell>
          <cell r="K12">
            <v>1.5560382511813065E-2</v>
          </cell>
        </row>
        <row r="13">
          <cell r="C13" t="str">
            <v>Foreclosure</v>
          </cell>
          <cell r="G13">
            <v>818</v>
          </cell>
          <cell r="H13">
            <v>89577873.170000002</v>
          </cell>
          <cell r="J13">
            <v>1.6828505595786702E-2</v>
          </cell>
          <cell r="K13">
            <v>1.5373781994683002E-2</v>
          </cell>
        </row>
        <row r="14">
          <cell r="C14" t="str">
            <v>Total Active Portfolio</v>
          </cell>
          <cell r="G14">
            <v>48608</v>
          </cell>
          <cell r="H14">
            <v>5826664720.5600004</v>
          </cell>
          <cell r="J14">
            <v>1</v>
          </cell>
          <cell r="K14">
            <v>1</v>
          </cell>
        </row>
        <row r="17">
          <cell r="C17" t="str">
            <v>Current (0 - 29)</v>
          </cell>
          <cell r="G17">
            <v>2004</v>
          </cell>
          <cell r="H17">
            <v>66874612.390000001</v>
          </cell>
          <cell r="J17">
            <v>0.9316596931659693</v>
          </cell>
          <cell r="K17">
            <v>0.90046854130689546</v>
          </cell>
        </row>
        <row r="18">
          <cell r="C18" t="str">
            <v>DLQ 30-59</v>
          </cell>
          <cell r="G18">
            <v>32</v>
          </cell>
          <cell r="H18">
            <v>2286821.96</v>
          </cell>
          <cell r="J18">
            <v>1.4876801487680148E-2</v>
          </cell>
          <cell r="K18">
            <v>3.0792122166493439E-2</v>
          </cell>
        </row>
        <row r="19">
          <cell r="C19" t="str">
            <v>DLQ 60-179</v>
          </cell>
          <cell r="G19">
            <v>20</v>
          </cell>
          <cell r="H19">
            <v>1036043.72</v>
          </cell>
          <cell r="J19">
            <v>9.2980009298000935E-3</v>
          </cell>
          <cell r="K19">
            <v>1.3950357900213763E-2</v>
          </cell>
        </row>
        <row r="20">
          <cell r="C20" t="str">
            <v>DLQ 180+</v>
          </cell>
          <cell r="G20">
            <v>20</v>
          </cell>
          <cell r="H20">
            <v>464872.9</v>
          </cell>
          <cell r="J20">
            <v>9.2980009298000935E-3</v>
          </cell>
          <cell r="K20">
            <v>6.2595267052149911E-3</v>
          </cell>
        </row>
        <row r="21">
          <cell r="C21" t="str">
            <v>Bankruptcy</v>
          </cell>
          <cell r="G21">
            <v>67</v>
          </cell>
          <cell r="H21">
            <v>2721717.9</v>
          </cell>
          <cell r="J21">
            <v>3.1148303114830311E-2</v>
          </cell>
          <cell r="K21">
            <v>3.6648008260132314E-2</v>
          </cell>
        </row>
        <row r="22">
          <cell r="C22" t="str">
            <v>Foreclosure</v>
          </cell>
          <cell r="G22">
            <v>8</v>
          </cell>
          <cell r="H22">
            <v>882392.78</v>
          </cell>
          <cell r="J22">
            <v>3.7192003719200371E-3</v>
          </cell>
          <cell r="K22">
            <v>1.1881443661049927E-2</v>
          </cell>
        </row>
        <row r="23">
          <cell r="C23" t="str">
            <v>Total Active Portfolio</v>
          </cell>
          <cell r="G23">
            <v>2151</v>
          </cell>
          <cell r="H23">
            <v>74266461.650000006</v>
          </cell>
          <cell r="J23">
            <v>1</v>
          </cell>
          <cell r="K23">
            <v>1</v>
          </cell>
        </row>
      </sheetData>
      <sheetData sheetId="26">
        <row r="8">
          <cell r="C8" t="str">
            <v>Current (0 - 29)</v>
          </cell>
          <cell r="G8">
            <v>144723</v>
          </cell>
          <cell r="H8">
            <v>17972426130.91</v>
          </cell>
          <cell r="J8">
            <v>0.93350405077661391</v>
          </cell>
          <cell r="K8">
            <v>0.93961858321221414</v>
          </cell>
        </row>
        <row r="9">
          <cell r="C9" t="str">
            <v>DLQ 30-59</v>
          </cell>
          <cell r="G9">
            <v>4007</v>
          </cell>
          <cell r="H9">
            <v>429146631.02999997</v>
          </cell>
          <cell r="J9">
            <v>2.584627689767274E-2</v>
          </cell>
          <cell r="K9">
            <v>2.2436266895830961E-2</v>
          </cell>
        </row>
        <row r="10">
          <cell r="C10" t="str">
            <v>DLQ 60-179</v>
          </cell>
          <cell r="G10">
            <v>2896</v>
          </cell>
          <cell r="H10">
            <v>319632946.69</v>
          </cell>
          <cell r="J10">
            <v>1.8680014448629961E-2</v>
          </cell>
          <cell r="K10">
            <v>1.6710768725891331E-2</v>
          </cell>
        </row>
        <row r="11">
          <cell r="C11" t="str">
            <v>DLQ 180+</v>
          </cell>
          <cell r="G11">
            <v>857</v>
          </cell>
          <cell r="H11">
            <v>103007438.11</v>
          </cell>
          <cell r="J11">
            <v>5.5278910160482999E-3</v>
          </cell>
          <cell r="K11">
            <v>5.3853443242577606E-3</v>
          </cell>
        </row>
        <row r="12">
          <cell r="C12" t="str">
            <v>Bankruptcy</v>
          </cell>
          <cell r="G12">
            <v>1362</v>
          </cell>
          <cell r="H12">
            <v>162630774.84</v>
          </cell>
          <cell r="J12">
            <v>8.7852830383404711E-3</v>
          </cell>
          <cell r="K12">
            <v>8.5025191996228339E-3</v>
          </cell>
        </row>
        <row r="13">
          <cell r="C13" t="str">
            <v>Foreclosure</v>
          </cell>
          <cell r="G13">
            <v>1187</v>
          </cell>
          <cell r="H13">
            <v>140519512.91999999</v>
          </cell>
          <cell r="J13">
            <v>7.6564838226946697E-3</v>
          </cell>
          <cell r="K13">
            <v>7.3465176421829851E-3</v>
          </cell>
        </row>
        <row r="14">
          <cell r="C14" t="str">
            <v>Total Active Portfolio</v>
          </cell>
          <cell r="G14">
            <v>155032</v>
          </cell>
          <cell r="H14">
            <v>19127363434.5</v>
          </cell>
          <cell r="J14">
            <v>1</v>
          </cell>
          <cell r="K14">
            <v>1</v>
          </cell>
        </row>
        <row r="17">
          <cell r="C17" t="str">
            <v>Current (0 - 29)</v>
          </cell>
          <cell r="G17">
            <v>8469</v>
          </cell>
          <cell r="H17">
            <v>259187830.69</v>
          </cell>
          <cell r="J17">
            <v>0.94089545606043767</v>
          </cell>
          <cell r="K17">
            <v>0.93029530397395188</v>
          </cell>
        </row>
        <row r="18">
          <cell r="C18" t="str">
            <v>DLQ 30-59</v>
          </cell>
          <cell r="G18">
            <v>107</v>
          </cell>
          <cell r="H18">
            <v>3981798.83</v>
          </cell>
          <cell r="J18">
            <v>1.1887568047994667E-2</v>
          </cell>
          <cell r="K18">
            <v>1.4291754142378776E-2</v>
          </cell>
        </row>
        <row r="19">
          <cell r="C19" t="str">
            <v>DLQ 60-179</v>
          </cell>
          <cell r="G19">
            <v>122</v>
          </cell>
          <cell r="H19">
            <v>3878261.53</v>
          </cell>
          <cell r="J19">
            <v>1.3554049550049994E-2</v>
          </cell>
          <cell r="K19">
            <v>1.392013073814825E-2</v>
          </cell>
        </row>
        <row r="20">
          <cell r="C20" t="str">
            <v>DLQ 180+</v>
          </cell>
          <cell r="G20">
            <v>35</v>
          </cell>
          <cell r="H20">
            <v>1182391.3500000001</v>
          </cell>
          <cell r="J20">
            <v>3.8884568381290967E-3</v>
          </cell>
          <cell r="K20">
            <v>4.2439227082387114E-3</v>
          </cell>
        </row>
        <row r="21">
          <cell r="C21" t="str">
            <v>Bankruptcy</v>
          </cell>
          <cell r="G21">
            <v>240</v>
          </cell>
          <cell r="H21">
            <v>8508609.5</v>
          </cell>
          <cell r="J21">
            <v>2.6663704032885236E-2</v>
          </cell>
          <cell r="K21">
            <v>3.0539703349982749E-2</v>
          </cell>
        </row>
        <row r="22">
          <cell r="C22" t="str">
            <v>Foreclosure</v>
          </cell>
          <cell r="G22">
            <v>28</v>
          </cell>
          <cell r="H22">
            <v>1869233.48</v>
          </cell>
          <cell r="J22">
            <v>3.1107654705032775E-3</v>
          </cell>
          <cell r="K22">
            <v>6.7091850872996244E-3</v>
          </cell>
        </row>
        <row r="23">
          <cell r="C23" t="str">
            <v>Total Active Portfolio</v>
          </cell>
          <cell r="G23">
            <v>9001</v>
          </cell>
          <cell r="H23">
            <v>278608125.38</v>
          </cell>
          <cell r="J23">
            <v>1</v>
          </cell>
          <cell r="K23">
            <v>1</v>
          </cell>
        </row>
      </sheetData>
      <sheetData sheetId="27">
        <row r="8">
          <cell r="C8" t="str">
            <v>Current (0 - 29)</v>
          </cell>
          <cell r="G8">
            <v>37053</v>
          </cell>
          <cell r="H8">
            <v>5206990211.9700003</v>
          </cell>
          <cell r="J8">
            <v>0.96256559463812541</v>
          </cell>
          <cell r="K8">
            <v>0.96018872046060588</v>
          </cell>
        </row>
        <row r="9">
          <cell r="C9" t="str">
            <v>DLQ 30-59</v>
          </cell>
          <cell r="G9">
            <v>520</v>
          </cell>
          <cell r="H9">
            <v>71215301.489999995</v>
          </cell>
          <cell r="J9">
            <v>1.3508598742661193E-2</v>
          </cell>
          <cell r="K9">
            <v>1.3132371376021581E-2</v>
          </cell>
        </row>
        <row r="10">
          <cell r="C10" t="str">
            <v>DLQ 60-179</v>
          </cell>
          <cell r="G10">
            <v>351</v>
          </cell>
          <cell r="H10">
            <v>51154001.920000002</v>
          </cell>
          <cell r="J10">
            <v>9.118304151296306E-3</v>
          </cell>
          <cell r="K10">
            <v>9.4329917381237374E-3</v>
          </cell>
        </row>
        <row r="11">
          <cell r="C11" t="str">
            <v>DLQ 180+</v>
          </cell>
          <cell r="G11">
            <v>109</v>
          </cell>
          <cell r="H11">
            <v>16607907.390000001</v>
          </cell>
          <cell r="J11">
            <v>2.831610121057827E-3</v>
          </cell>
          <cell r="K11">
            <v>3.0625610375977826E-3</v>
          </cell>
        </row>
        <row r="12">
          <cell r="C12" t="str">
            <v>Bankruptcy</v>
          </cell>
          <cell r="G12">
            <v>140</v>
          </cell>
          <cell r="H12">
            <v>21399016.579999998</v>
          </cell>
          <cell r="J12">
            <v>3.6369304307164751E-3</v>
          </cell>
          <cell r="K12">
            <v>3.9460597221464243E-3</v>
          </cell>
        </row>
        <row r="13">
          <cell r="C13" t="str">
            <v>Foreclosure</v>
          </cell>
          <cell r="G13">
            <v>321</v>
          </cell>
          <cell r="H13">
            <v>55515647.280000001</v>
          </cell>
          <cell r="J13">
            <v>8.3389619161427751E-3</v>
          </cell>
          <cell r="K13">
            <v>1.0237295665504629E-2</v>
          </cell>
        </row>
        <row r="14">
          <cell r="C14" t="str">
            <v>Total Active Portfolio</v>
          </cell>
          <cell r="G14">
            <v>38494</v>
          </cell>
          <cell r="H14">
            <v>5422882086.6300001</v>
          </cell>
          <cell r="J14">
            <v>1</v>
          </cell>
          <cell r="K14">
            <v>1</v>
          </cell>
        </row>
        <row r="17">
          <cell r="C17" t="str">
            <v>Current (0 - 29)</v>
          </cell>
          <cell r="G17">
            <v>5112</v>
          </cell>
          <cell r="H17">
            <v>175386005.53</v>
          </cell>
          <cell r="J17">
            <v>0.96708286038592506</v>
          </cell>
          <cell r="K17">
            <v>0.94680878254851875</v>
          </cell>
        </row>
        <row r="18">
          <cell r="C18" t="str">
            <v>DLQ 30-59</v>
          </cell>
          <cell r="G18">
            <v>42</v>
          </cell>
          <cell r="H18">
            <v>2024641.04</v>
          </cell>
          <cell r="J18">
            <v>7.9455164585698068E-3</v>
          </cell>
          <cell r="K18">
            <v>1.0929879567000405E-2</v>
          </cell>
        </row>
        <row r="19">
          <cell r="C19" t="str">
            <v>DLQ 60-179</v>
          </cell>
          <cell r="G19">
            <v>30</v>
          </cell>
          <cell r="H19">
            <v>1858279.78</v>
          </cell>
          <cell r="J19">
            <v>5.6753688989784334E-3</v>
          </cell>
          <cell r="K19">
            <v>1.0031790226474914E-2</v>
          </cell>
        </row>
        <row r="20">
          <cell r="C20" t="str">
            <v>DLQ 180+</v>
          </cell>
          <cell r="G20">
            <v>3</v>
          </cell>
          <cell r="H20">
            <v>289365.59000000003</v>
          </cell>
          <cell r="J20">
            <v>5.6753688989784334E-4</v>
          </cell>
          <cell r="K20">
            <v>1.5621194014391888E-3</v>
          </cell>
        </row>
        <row r="21">
          <cell r="C21" t="str">
            <v>Bankruptcy</v>
          </cell>
          <cell r="G21">
            <v>85</v>
          </cell>
          <cell r="H21">
            <v>4448084.3899999997</v>
          </cell>
          <cell r="J21">
            <v>1.6080211880438896E-2</v>
          </cell>
          <cell r="K21">
            <v>2.4012664826034768E-2</v>
          </cell>
        </row>
        <row r="22">
          <cell r="C22" t="str">
            <v>Foreclosure</v>
          </cell>
          <cell r="G22">
            <v>14</v>
          </cell>
          <cell r="H22">
            <v>1232722.3799999999</v>
          </cell>
          <cell r="J22">
            <v>2.6485054861899358E-3</v>
          </cell>
          <cell r="K22">
            <v>6.6547634305319158E-3</v>
          </cell>
        </row>
        <row r="23">
          <cell r="C23" t="str">
            <v>Total Active Portfolio</v>
          </cell>
          <cell r="G23">
            <v>5286</v>
          </cell>
          <cell r="H23">
            <v>185239098.71000001</v>
          </cell>
          <cell r="J23">
            <v>1</v>
          </cell>
          <cell r="K23">
            <v>1</v>
          </cell>
        </row>
      </sheetData>
      <sheetData sheetId="28">
        <row r="8">
          <cell r="C8" t="str">
            <v>Current (0 - 29)</v>
          </cell>
          <cell r="G8">
            <v>72966</v>
          </cell>
          <cell r="H8">
            <v>7834031318.7799997</v>
          </cell>
          <cell r="J8">
            <v>0.94747503603381333</v>
          </cell>
          <cell r="K8">
            <v>0.95396515364776313</v>
          </cell>
        </row>
        <row r="9">
          <cell r="C9" t="str">
            <v>DLQ 30-59</v>
          </cell>
          <cell r="G9">
            <v>1523</v>
          </cell>
          <cell r="H9">
            <v>133469316.53</v>
          </cell>
          <cell r="J9">
            <v>1.9776395579852227E-2</v>
          </cell>
          <cell r="K9">
            <v>1.6252816955885215E-2</v>
          </cell>
        </row>
        <row r="10">
          <cell r="C10" t="str">
            <v>DLQ 60-179</v>
          </cell>
          <cell r="G10">
            <v>1061</v>
          </cell>
          <cell r="H10">
            <v>97159958.120000005</v>
          </cell>
          <cell r="J10">
            <v>1.3777252600277883E-2</v>
          </cell>
          <cell r="K10">
            <v>1.1831356118549484E-2</v>
          </cell>
        </row>
        <row r="11">
          <cell r="C11" t="str">
            <v>DLQ 180+</v>
          </cell>
          <cell r="G11">
            <v>222</v>
          </cell>
          <cell r="H11">
            <v>22761622.780000001</v>
          </cell>
          <cell r="J11">
            <v>2.8827050681071533E-3</v>
          </cell>
          <cell r="K11">
            <v>2.7717268528837887E-3</v>
          </cell>
        </row>
        <row r="12">
          <cell r="C12" t="str">
            <v>Bankruptcy</v>
          </cell>
          <cell r="G12">
            <v>661</v>
          </cell>
          <cell r="H12">
            <v>64713641.740000002</v>
          </cell>
          <cell r="J12">
            <v>8.5831894144992281E-3</v>
          </cell>
          <cell r="K12">
            <v>7.8803053847401987E-3</v>
          </cell>
        </row>
        <row r="13">
          <cell r="C13" t="str">
            <v>Foreclosure</v>
          </cell>
          <cell r="G13">
            <v>578</v>
          </cell>
          <cell r="H13">
            <v>59936971.780000001</v>
          </cell>
          <cell r="J13">
            <v>7.5054213034501565E-3</v>
          </cell>
          <cell r="K13">
            <v>7.2986410401782373E-3</v>
          </cell>
        </row>
        <row r="14">
          <cell r="C14" t="str">
            <v>Total Active Portfolio</v>
          </cell>
          <cell r="G14">
            <v>77011</v>
          </cell>
          <cell r="H14">
            <v>8212072829.7299995</v>
          </cell>
          <cell r="J14">
            <v>1</v>
          </cell>
          <cell r="K14">
            <v>1</v>
          </cell>
        </row>
        <row r="17">
          <cell r="C17" t="str">
            <v>Current (0 - 29)</v>
          </cell>
          <cell r="G17">
            <v>10005</v>
          </cell>
          <cell r="H17">
            <v>225597249.16999999</v>
          </cell>
          <cell r="J17">
            <v>0.96480231436837027</v>
          </cell>
          <cell r="K17">
            <v>0.95183808117167634</v>
          </cell>
        </row>
        <row r="18">
          <cell r="C18" t="str">
            <v>DLQ 30-59</v>
          </cell>
          <cell r="G18">
            <v>59</v>
          </cell>
          <cell r="H18">
            <v>1526780.3</v>
          </cell>
          <cell r="J18">
            <v>5.6894889103182257E-3</v>
          </cell>
          <cell r="K18">
            <v>6.441779039724079E-3</v>
          </cell>
        </row>
        <row r="19">
          <cell r="C19" t="str">
            <v>DLQ 60-179</v>
          </cell>
          <cell r="G19">
            <v>62</v>
          </cell>
          <cell r="H19">
            <v>1807717.28</v>
          </cell>
          <cell r="J19">
            <v>5.9787849566055934E-3</v>
          </cell>
          <cell r="K19">
            <v>7.6271060636890747E-3</v>
          </cell>
        </row>
        <row r="20">
          <cell r="C20" t="str">
            <v>DLQ 180+</v>
          </cell>
          <cell r="G20">
            <v>9</v>
          </cell>
          <cell r="H20">
            <v>640186.66</v>
          </cell>
          <cell r="J20">
            <v>8.6788813886210219E-4</v>
          </cell>
          <cell r="K20">
            <v>2.701070355635952E-3</v>
          </cell>
        </row>
        <row r="21">
          <cell r="C21" t="str">
            <v>Bankruptcy</v>
          </cell>
          <cell r="G21">
            <v>218</v>
          </cell>
          <cell r="H21">
            <v>6744174.5300000003</v>
          </cell>
          <cell r="J21">
            <v>2.1022179363548697E-2</v>
          </cell>
          <cell r="K21">
            <v>2.845496639404831E-2</v>
          </cell>
        </row>
        <row r="22">
          <cell r="C22" t="str">
            <v>Foreclosure</v>
          </cell>
          <cell r="G22">
            <v>17</v>
          </cell>
          <cell r="H22">
            <v>696104.15</v>
          </cell>
          <cell r="J22">
            <v>1.639344262295082E-3</v>
          </cell>
          <cell r="K22">
            <v>2.9369969752261974E-3</v>
          </cell>
        </row>
        <row r="23">
          <cell r="C23" t="str">
            <v>Total Active Portfolio</v>
          </cell>
          <cell r="G23">
            <v>10370</v>
          </cell>
          <cell r="H23">
            <v>237012212.09</v>
          </cell>
          <cell r="J23">
            <v>1</v>
          </cell>
          <cell r="K23">
            <v>1</v>
          </cell>
        </row>
      </sheetData>
      <sheetData sheetId="29">
        <row r="8">
          <cell r="C8" t="str">
            <v>Current (0 - 29)</v>
          </cell>
          <cell r="G8">
            <v>114519</v>
          </cell>
          <cell r="H8">
            <v>18024851101.110001</v>
          </cell>
          <cell r="J8">
            <v>0.9061624649859944</v>
          </cell>
          <cell r="K8">
            <v>0.88228193939585176</v>
          </cell>
        </row>
        <row r="9">
          <cell r="C9" t="str">
            <v>DLQ 30-59</v>
          </cell>
          <cell r="G9">
            <v>2073</v>
          </cell>
          <cell r="H9">
            <v>347095219.94999999</v>
          </cell>
          <cell r="J9">
            <v>1.6403171438066751E-2</v>
          </cell>
          <cell r="K9">
            <v>1.6989646244215423E-2</v>
          </cell>
        </row>
        <row r="10">
          <cell r="C10" t="str">
            <v>DLQ 60-179</v>
          </cell>
          <cell r="G10">
            <v>2061</v>
          </cell>
          <cell r="H10">
            <v>387995145.82999998</v>
          </cell>
          <cell r="J10">
            <v>1.6308218202535252E-2</v>
          </cell>
          <cell r="K10">
            <v>1.899161928266847E-2</v>
          </cell>
        </row>
        <row r="11">
          <cell r="C11" t="str">
            <v>DLQ 180+</v>
          </cell>
          <cell r="G11">
            <v>936</v>
          </cell>
          <cell r="H11">
            <v>198223595.93000001</v>
          </cell>
          <cell r="J11">
            <v>7.4063523714570575E-3</v>
          </cell>
          <cell r="K11">
            <v>9.7026653740496151E-3</v>
          </cell>
        </row>
        <row r="12">
          <cell r="C12" t="str">
            <v>Bankruptcy</v>
          </cell>
          <cell r="G12">
            <v>1387</v>
          </cell>
          <cell r="H12">
            <v>300653508.19999999</v>
          </cell>
          <cell r="J12">
            <v>1.0975011473515961E-2</v>
          </cell>
          <cell r="K12">
            <v>1.4716413401302792E-2</v>
          </cell>
        </row>
        <row r="13">
          <cell r="C13" t="str">
            <v>Foreclosure</v>
          </cell>
          <cell r="G13">
            <v>5402</v>
          </cell>
          <cell r="H13">
            <v>1170989970.0599999</v>
          </cell>
          <cell r="J13">
            <v>4.274478152843058E-2</v>
          </cell>
          <cell r="K13">
            <v>5.7317716301911889E-2</v>
          </cell>
        </row>
        <row r="14">
          <cell r="C14" t="str">
            <v>Total Active Portfolio</v>
          </cell>
          <cell r="G14">
            <v>126378</v>
          </cell>
          <cell r="H14">
            <v>20429808541.080002</v>
          </cell>
          <cell r="J14">
            <v>1</v>
          </cell>
          <cell r="K14">
            <v>1</v>
          </cell>
        </row>
        <row r="17">
          <cell r="C17" t="str">
            <v>Current (0 - 29)</v>
          </cell>
          <cell r="G17">
            <v>15650</v>
          </cell>
          <cell r="H17">
            <v>874921351.08000004</v>
          </cell>
          <cell r="J17">
            <v>0.93265792610250298</v>
          </cell>
          <cell r="K17">
            <v>0.90559495627806108</v>
          </cell>
        </row>
        <row r="18">
          <cell r="C18" t="str">
            <v>DLQ 30-59</v>
          </cell>
          <cell r="G18">
            <v>151</v>
          </cell>
          <cell r="H18">
            <v>14744556.91</v>
          </cell>
          <cell r="J18">
            <v>8.9988081048867699E-3</v>
          </cell>
          <cell r="K18">
            <v>1.5261481907794834E-2</v>
          </cell>
        </row>
        <row r="19">
          <cell r="C19" t="str">
            <v>DLQ 60-179</v>
          </cell>
          <cell r="G19">
            <v>310</v>
          </cell>
          <cell r="H19">
            <v>25183486.600000001</v>
          </cell>
          <cell r="J19">
            <v>1.8474374255065554E-2</v>
          </cell>
          <cell r="K19">
            <v>2.6066386902439218E-2</v>
          </cell>
        </row>
        <row r="20">
          <cell r="C20" t="str">
            <v>DLQ 180+</v>
          </cell>
          <cell r="G20">
            <v>114</v>
          </cell>
          <cell r="H20">
            <v>8896807.7599999998</v>
          </cell>
          <cell r="J20">
            <v>6.7938021454112037E-3</v>
          </cell>
          <cell r="K20">
            <v>9.208718274489585E-3</v>
          </cell>
        </row>
        <row r="21">
          <cell r="C21" t="str">
            <v>Bankruptcy</v>
          </cell>
          <cell r="G21">
            <v>422</v>
          </cell>
          <cell r="H21">
            <v>23881420.75</v>
          </cell>
          <cell r="J21">
            <v>2.5148986889153756E-2</v>
          </cell>
          <cell r="K21">
            <v>2.4718672316383711E-2</v>
          </cell>
        </row>
        <row r="22">
          <cell r="C22" t="str">
            <v>Foreclosure</v>
          </cell>
          <cell r="G22">
            <v>133</v>
          </cell>
          <cell r="H22">
            <v>18501157.780000001</v>
          </cell>
          <cell r="J22">
            <v>7.9261025029797386E-3</v>
          </cell>
          <cell r="K22">
            <v>1.9149784320831628E-2</v>
          </cell>
        </row>
        <row r="23">
          <cell r="C23" t="str">
            <v>Total Active Portfolio</v>
          </cell>
          <cell r="G23">
            <v>16780</v>
          </cell>
          <cell r="H23">
            <v>966128780.88</v>
          </cell>
          <cell r="J23">
            <v>1</v>
          </cell>
          <cell r="K23">
            <v>1</v>
          </cell>
        </row>
      </sheetData>
      <sheetData sheetId="30">
        <row r="8">
          <cell r="C8" t="str">
            <v>Current (0 - 29)</v>
          </cell>
          <cell r="G8">
            <v>34902</v>
          </cell>
          <cell r="H8">
            <v>6060593768.3699999</v>
          </cell>
          <cell r="J8">
            <v>0.9439095629597577</v>
          </cell>
          <cell r="K8">
            <v>0.93980639746883643</v>
          </cell>
        </row>
        <row r="9">
          <cell r="C9" t="str">
            <v>DLQ 30-59</v>
          </cell>
          <cell r="G9">
            <v>820</v>
          </cell>
          <cell r="H9">
            <v>143011881.88999999</v>
          </cell>
          <cell r="J9">
            <v>2.2176546949372565E-2</v>
          </cell>
          <cell r="K9">
            <v>2.217661942889591E-2</v>
          </cell>
        </row>
        <row r="10">
          <cell r="C10" t="str">
            <v>DLQ 60-179</v>
          </cell>
          <cell r="G10">
            <v>543</v>
          </cell>
          <cell r="H10">
            <v>100542696.40000001</v>
          </cell>
          <cell r="J10">
            <v>1.4685201211596711E-2</v>
          </cell>
          <cell r="K10">
            <v>1.5590992055700883E-2</v>
          </cell>
        </row>
        <row r="11">
          <cell r="C11" t="str">
            <v>DLQ 180+</v>
          </cell>
          <cell r="G11">
            <v>164</v>
          </cell>
          <cell r="H11">
            <v>35069851.18</v>
          </cell>
          <cell r="J11">
            <v>4.435309389874513E-3</v>
          </cell>
          <cell r="K11">
            <v>5.4382246619555773E-3</v>
          </cell>
        </row>
        <row r="12">
          <cell r="C12" t="str">
            <v>Bankruptcy</v>
          </cell>
          <cell r="G12">
            <v>196</v>
          </cell>
          <cell r="H12">
            <v>43331292.729999997</v>
          </cell>
          <cell r="J12">
            <v>5.3007356122890528E-3</v>
          </cell>
          <cell r="K12">
            <v>6.7193129377488958E-3</v>
          </cell>
        </row>
        <row r="13">
          <cell r="C13" t="str">
            <v>Foreclosure</v>
          </cell>
          <cell r="G13">
            <v>351</v>
          </cell>
          <cell r="H13">
            <v>66218877.780000001</v>
          </cell>
          <cell r="J13">
            <v>9.4926438771094756E-3</v>
          </cell>
          <cell r="K13">
            <v>1.026845344686228E-2</v>
          </cell>
        </row>
        <row r="14">
          <cell r="C14" t="str">
            <v>Total Active Portfolio</v>
          </cell>
          <cell r="G14">
            <v>36976</v>
          </cell>
          <cell r="H14">
            <v>6448768368.3500004</v>
          </cell>
          <cell r="J14">
            <v>1</v>
          </cell>
          <cell r="K14">
            <v>1</v>
          </cell>
        </row>
        <row r="17">
          <cell r="C17" t="str">
            <v>Current (0 - 29)</v>
          </cell>
          <cell r="G17">
            <v>2815</v>
          </cell>
          <cell r="H17">
            <v>122042466.81999999</v>
          </cell>
          <cell r="J17">
            <v>0.95133491044271712</v>
          </cell>
          <cell r="K17">
            <v>0.93076747595729614</v>
          </cell>
        </row>
        <row r="18">
          <cell r="C18" t="str">
            <v>DLQ 30-59</v>
          </cell>
          <cell r="G18">
            <v>29</v>
          </cell>
          <cell r="H18">
            <v>2112221.92</v>
          </cell>
          <cell r="J18">
            <v>9.800608313619466E-3</v>
          </cell>
          <cell r="K18">
            <v>1.610904397761561E-2</v>
          </cell>
        </row>
        <row r="19">
          <cell r="C19" t="str">
            <v>DLQ 60-179</v>
          </cell>
          <cell r="G19">
            <v>34</v>
          </cell>
          <cell r="H19">
            <v>2587980.41</v>
          </cell>
          <cell r="J19">
            <v>1.1490368367691788E-2</v>
          </cell>
          <cell r="K19">
            <v>1.9737457434348415E-2</v>
          </cell>
        </row>
        <row r="20">
          <cell r="C20" t="str">
            <v>DLQ 180+</v>
          </cell>
          <cell r="G20">
            <v>7</v>
          </cell>
          <cell r="H20">
            <v>325755.83</v>
          </cell>
          <cell r="J20">
            <v>2.3656640757012504E-3</v>
          </cell>
          <cell r="K20">
            <v>2.4844051383742269E-3</v>
          </cell>
        </row>
        <row r="21">
          <cell r="C21" t="str">
            <v>Bankruptcy</v>
          </cell>
          <cell r="G21">
            <v>63</v>
          </cell>
          <cell r="H21">
            <v>3177078.41</v>
          </cell>
          <cell r="J21">
            <v>2.1290976681311254E-2</v>
          </cell>
          <cell r="K21">
            <v>2.423026451075893E-2</v>
          </cell>
        </row>
        <row r="22">
          <cell r="C22" t="str">
            <v>Foreclosure</v>
          </cell>
          <cell r="G22">
            <v>11</v>
          </cell>
          <cell r="H22">
            <v>874749.49</v>
          </cell>
          <cell r="J22">
            <v>3.7174721189591076E-3</v>
          </cell>
          <cell r="K22">
            <v>6.6713529816066052E-3</v>
          </cell>
        </row>
        <row r="23">
          <cell r="C23" t="str">
            <v>Total Active Portfolio</v>
          </cell>
          <cell r="G23">
            <v>2959</v>
          </cell>
          <cell r="H23">
            <v>131120252.88</v>
          </cell>
          <cell r="J23">
            <v>1</v>
          </cell>
          <cell r="K23">
            <v>1</v>
          </cell>
        </row>
      </sheetData>
      <sheetData sheetId="31">
        <row r="8">
          <cell r="C8" t="str">
            <v>Current (0 - 29)</v>
          </cell>
          <cell r="G8">
            <v>342055</v>
          </cell>
          <cell r="H8">
            <v>68590849226.860001</v>
          </cell>
          <cell r="J8">
            <v>0.88018537531811525</v>
          </cell>
          <cell r="K8">
            <v>0.86056220899851743</v>
          </cell>
        </row>
        <row r="9">
          <cell r="C9" t="str">
            <v>DLQ 30-59</v>
          </cell>
          <cell r="G9">
            <v>9028</v>
          </cell>
          <cell r="H9">
            <v>1908632220.6099999</v>
          </cell>
          <cell r="J9">
            <v>2.3231098999786422E-2</v>
          </cell>
          <cell r="K9">
            <v>2.394629572964508E-2</v>
          </cell>
        </row>
        <row r="10">
          <cell r="C10" t="str">
            <v>DLQ 60-179</v>
          </cell>
          <cell r="G10">
            <v>8523</v>
          </cell>
          <cell r="H10">
            <v>1915326433.45</v>
          </cell>
          <cell r="J10">
            <v>2.1931619049089465E-2</v>
          </cell>
          <cell r="K10">
            <v>2.4030283413921206E-2</v>
          </cell>
        </row>
        <row r="11">
          <cell r="C11" t="str">
            <v>DLQ 180+</v>
          </cell>
          <cell r="G11">
            <v>3335</v>
          </cell>
          <cell r="H11">
            <v>829300517.59000003</v>
          </cell>
          <cell r="J11">
            <v>8.5817141298502129E-3</v>
          </cell>
          <cell r="K11">
            <v>1.0404663207776629E-2</v>
          </cell>
        </row>
        <row r="12">
          <cell r="C12" t="str">
            <v>Bankruptcy</v>
          </cell>
          <cell r="G12">
            <v>2916</v>
          </cell>
          <cell r="H12">
            <v>631330756.05999994</v>
          </cell>
          <cell r="J12">
            <v>7.5035317549155085E-3</v>
          </cell>
          <cell r="K12">
            <v>7.920872771916972E-3</v>
          </cell>
        </row>
        <row r="13">
          <cell r="C13" t="str">
            <v>Foreclosure</v>
          </cell>
          <cell r="G13">
            <v>22760</v>
          </cell>
          <cell r="H13">
            <v>5829256810.04</v>
          </cell>
          <cell r="J13">
            <v>5.8566660748243127E-2</v>
          </cell>
          <cell r="K13">
            <v>7.3135675878222672E-2</v>
          </cell>
        </row>
        <row r="14">
          <cell r="C14" t="str">
            <v>Total Active Portfolio</v>
          </cell>
          <cell r="G14">
            <v>388617</v>
          </cell>
          <cell r="H14">
            <v>79704695964.610001</v>
          </cell>
          <cell r="J14">
            <v>1</v>
          </cell>
          <cell r="K14">
            <v>1</v>
          </cell>
        </row>
        <row r="17">
          <cell r="C17" t="str">
            <v>Current (0 - 29)</v>
          </cell>
          <cell r="G17">
            <v>91751</v>
          </cell>
          <cell r="H17">
            <v>5316321513.8400002</v>
          </cell>
          <cell r="J17">
            <v>0.94978364837166929</v>
          </cell>
          <cell r="K17">
            <v>0.92610327223500089</v>
          </cell>
        </row>
        <row r="18">
          <cell r="C18" t="str">
            <v>DLQ 30-59</v>
          </cell>
          <cell r="G18">
            <v>620</v>
          </cell>
          <cell r="H18">
            <v>54720288.350000001</v>
          </cell>
          <cell r="J18">
            <v>6.4180865820583424E-3</v>
          </cell>
          <cell r="K18">
            <v>9.5322748947088906E-3</v>
          </cell>
        </row>
        <row r="19">
          <cell r="C19" t="str">
            <v>DLQ 60-179</v>
          </cell>
          <cell r="G19">
            <v>955</v>
          </cell>
          <cell r="H19">
            <v>79308634.040000007</v>
          </cell>
          <cell r="J19">
            <v>9.8859236868801895E-3</v>
          </cell>
          <cell r="K19">
            <v>1.3815565012335081E-2</v>
          </cell>
        </row>
        <row r="20">
          <cell r="C20" t="str">
            <v>DLQ 180+</v>
          </cell>
          <cell r="G20">
            <v>394</v>
          </cell>
          <cell r="H20">
            <v>31628148.670000002</v>
          </cell>
          <cell r="J20">
            <v>4.0785905053725598E-3</v>
          </cell>
          <cell r="K20">
            <v>5.5096238821841182E-3</v>
          </cell>
        </row>
        <row r="21">
          <cell r="C21" t="str">
            <v>Bankruptcy</v>
          </cell>
          <cell r="G21">
            <v>1629</v>
          </cell>
          <cell r="H21">
            <v>117353957.16</v>
          </cell>
          <cell r="J21">
            <v>1.6863004906730709E-2</v>
          </cell>
          <cell r="K21">
            <v>2.0443060761594297E-2</v>
          </cell>
        </row>
        <row r="22">
          <cell r="C22" t="str">
            <v>Foreclosure</v>
          </cell>
          <cell r="G22">
            <v>1253</v>
          </cell>
          <cell r="H22">
            <v>141195186.56999999</v>
          </cell>
          <cell r="J22">
            <v>1.2970745947288876E-2</v>
          </cell>
          <cell r="K22">
            <v>2.4596203214176753E-2</v>
          </cell>
        </row>
        <row r="23">
          <cell r="C23" t="str">
            <v>Total Active Portfolio</v>
          </cell>
          <cell r="G23">
            <v>96602</v>
          </cell>
          <cell r="H23">
            <v>5740527728.6300001</v>
          </cell>
          <cell r="J23">
            <v>1</v>
          </cell>
          <cell r="K23">
            <v>1</v>
          </cell>
        </row>
      </sheetData>
      <sheetData sheetId="32">
        <row r="8">
          <cell r="C8" t="str">
            <v>Current (0 - 29)</v>
          </cell>
          <cell r="G8">
            <v>59197</v>
          </cell>
          <cell r="H8">
            <v>7922020838.2200003</v>
          </cell>
          <cell r="J8">
            <v>0.93069727222702614</v>
          </cell>
          <cell r="K8">
            <v>0.92974779245365757</v>
          </cell>
        </row>
        <row r="9">
          <cell r="C9" t="str">
            <v>DLQ 30-59</v>
          </cell>
          <cell r="G9">
            <v>1334</v>
          </cell>
          <cell r="H9">
            <v>157161016.66999999</v>
          </cell>
          <cell r="J9">
            <v>2.0973193931294709E-2</v>
          </cell>
          <cell r="K9">
            <v>1.8444802316568597E-2</v>
          </cell>
        </row>
        <row r="10">
          <cell r="C10" t="str">
            <v>DLQ 60-179</v>
          </cell>
          <cell r="G10">
            <v>967</v>
          </cell>
          <cell r="H10">
            <v>124346539.91</v>
          </cell>
          <cell r="J10">
            <v>1.5203207295023976E-2</v>
          </cell>
          <cell r="K10">
            <v>1.4593614854281267E-2</v>
          </cell>
        </row>
        <row r="11">
          <cell r="C11" t="str">
            <v>DLQ 180+</v>
          </cell>
          <cell r="G11">
            <v>310</v>
          </cell>
          <cell r="H11">
            <v>47304445.399999999</v>
          </cell>
          <cell r="J11">
            <v>4.8738306736891756E-3</v>
          </cell>
          <cell r="K11">
            <v>5.551765715094574E-3</v>
          </cell>
        </row>
        <row r="12">
          <cell r="C12" t="str">
            <v>Bankruptcy</v>
          </cell>
          <cell r="G12">
            <v>344</v>
          </cell>
          <cell r="H12">
            <v>36643781.939999998</v>
          </cell>
          <cell r="J12">
            <v>5.4083798443518589E-3</v>
          </cell>
          <cell r="K12">
            <v>4.300604108676301E-3</v>
          </cell>
        </row>
        <row r="13">
          <cell r="C13" t="str">
            <v>Foreclosure</v>
          </cell>
          <cell r="G13">
            <v>1453</v>
          </cell>
          <cell r="H13">
            <v>233136067.15000001</v>
          </cell>
          <cell r="J13">
            <v>2.2844116028614102E-2</v>
          </cell>
          <cell r="K13">
            <v>2.7361420551721687E-2</v>
          </cell>
        </row>
        <row r="14">
          <cell r="C14" t="str">
            <v>Total Active Portfolio</v>
          </cell>
          <cell r="G14">
            <v>63605</v>
          </cell>
          <cell r="H14">
            <v>8520612689.29</v>
          </cell>
          <cell r="J14">
            <v>1</v>
          </cell>
          <cell r="K14">
            <v>1</v>
          </cell>
        </row>
        <row r="17">
          <cell r="C17" t="str">
            <v>Current (0 - 29)</v>
          </cell>
          <cell r="G17">
            <v>7321</v>
          </cell>
          <cell r="H17">
            <v>274321167.94999999</v>
          </cell>
          <cell r="J17">
            <v>0.94868472204224441</v>
          </cell>
          <cell r="K17">
            <v>0.94707511813536926</v>
          </cell>
        </row>
        <row r="18">
          <cell r="C18" t="str">
            <v>DLQ 30-59</v>
          </cell>
          <cell r="G18">
            <v>57</v>
          </cell>
          <cell r="H18">
            <v>1492254.57</v>
          </cell>
          <cell r="J18">
            <v>7.3862900090708823E-3</v>
          </cell>
          <cell r="K18">
            <v>5.1519071011989501E-3</v>
          </cell>
        </row>
        <row r="19">
          <cell r="C19" t="str">
            <v>DLQ 60-179</v>
          </cell>
          <cell r="G19">
            <v>79</v>
          </cell>
          <cell r="H19">
            <v>3103908.77</v>
          </cell>
          <cell r="J19">
            <v>1.023713878450175E-2</v>
          </cell>
          <cell r="K19">
            <v>1.0716033279520596E-2</v>
          </cell>
        </row>
        <row r="20">
          <cell r="C20" t="str">
            <v>DLQ 180+</v>
          </cell>
          <cell r="G20">
            <v>20</v>
          </cell>
          <cell r="H20">
            <v>888751.07</v>
          </cell>
          <cell r="J20">
            <v>2.5916807049371519E-3</v>
          </cell>
          <cell r="K20">
            <v>3.068352438505961E-3</v>
          </cell>
        </row>
        <row r="21">
          <cell r="C21" t="str">
            <v>Bankruptcy</v>
          </cell>
          <cell r="G21">
            <v>210</v>
          </cell>
          <cell r="H21">
            <v>7279313.4500000002</v>
          </cell>
          <cell r="J21">
            <v>2.7212647401840092E-2</v>
          </cell>
          <cell r="K21">
            <v>2.513133309077956E-2</v>
          </cell>
        </row>
        <row r="22">
          <cell r="C22" t="str">
            <v>Foreclosure</v>
          </cell>
          <cell r="G22">
            <v>30</v>
          </cell>
          <cell r="H22">
            <v>2565512.23</v>
          </cell>
          <cell r="J22">
            <v>3.8875210574057274E-3</v>
          </cell>
          <cell r="K22">
            <v>8.8572559546255918E-3</v>
          </cell>
        </row>
        <row r="23">
          <cell r="C23" t="str">
            <v>Total Active Portfolio</v>
          </cell>
          <cell r="G23">
            <v>7717</v>
          </cell>
          <cell r="H23">
            <v>289650908.04000002</v>
          </cell>
          <cell r="J23">
            <v>1</v>
          </cell>
          <cell r="K23">
            <v>1</v>
          </cell>
        </row>
      </sheetData>
      <sheetData sheetId="33">
        <row r="8">
          <cell r="C8" t="str">
            <v>Current (0 - 29)</v>
          </cell>
          <cell r="G8">
            <v>366428</v>
          </cell>
          <cell r="H8">
            <v>84440352396.679993</v>
          </cell>
          <cell r="J8">
            <v>0.88281438222170827</v>
          </cell>
          <cell r="K8">
            <v>0.86623686872277483</v>
          </cell>
        </row>
        <row r="9">
          <cell r="C9" t="str">
            <v>DLQ 30-59</v>
          </cell>
          <cell r="G9">
            <v>11098</v>
          </cell>
          <cell r="H9">
            <v>2358080677.02</v>
          </cell>
          <cell r="J9">
            <v>2.6737787543245926E-2</v>
          </cell>
          <cell r="K9">
            <v>2.4190524599679412E-2</v>
          </cell>
        </row>
        <row r="10">
          <cell r="C10" t="str">
            <v>DLQ 60-179</v>
          </cell>
          <cell r="G10">
            <v>8811</v>
          </cell>
          <cell r="H10">
            <v>2146157915.9300001</v>
          </cell>
          <cell r="J10">
            <v>2.1227847003382577E-2</v>
          </cell>
          <cell r="K10">
            <v>2.2016501117218153E-2</v>
          </cell>
        </row>
        <row r="11">
          <cell r="C11" t="str">
            <v>DLQ 180+</v>
          </cell>
          <cell r="G11">
            <v>6316</v>
          </cell>
          <cell r="H11">
            <v>1855758975.8099999</v>
          </cell>
          <cell r="J11">
            <v>1.5216783755914693E-2</v>
          </cell>
          <cell r="K11">
            <v>1.9037424627955987E-2</v>
          </cell>
        </row>
        <row r="12">
          <cell r="C12" t="str">
            <v>Bankruptcy</v>
          </cell>
          <cell r="G12">
            <v>1923</v>
          </cell>
          <cell r="H12">
            <v>413437371.88999999</v>
          </cell>
          <cell r="J12">
            <v>4.6329758015554081E-3</v>
          </cell>
          <cell r="K12">
            <v>4.2412742755565287E-3</v>
          </cell>
        </row>
        <row r="13">
          <cell r="C13" t="str">
            <v>Foreclosure</v>
          </cell>
          <cell r="G13">
            <v>20492</v>
          </cell>
          <cell r="H13">
            <v>6265730616.21</v>
          </cell>
          <cell r="J13">
            <v>4.9370223674193144E-2</v>
          </cell>
          <cell r="K13">
            <v>6.4277406656815111E-2</v>
          </cell>
        </row>
        <row r="14">
          <cell r="C14" t="str">
            <v>Total Active Portfolio</v>
          </cell>
          <cell r="G14">
            <v>415068</v>
          </cell>
          <cell r="H14">
            <v>97479517953.539993</v>
          </cell>
          <cell r="J14">
            <v>1</v>
          </cell>
          <cell r="K14">
            <v>1</v>
          </cell>
        </row>
        <row r="17">
          <cell r="C17" t="str">
            <v>Current (0 - 29)</v>
          </cell>
          <cell r="G17">
            <v>40844</v>
          </cell>
          <cell r="H17">
            <v>3226151238.1900001</v>
          </cell>
          <cell r="J17">
            <v>0.94212626577168823</v>
          </cell>
          <cell r="K17">
            <v>0.91956439109988497</v>
          </cell>
        </row>
        <row r="18">
          <cell r="C18" t="str">
            <v>DLQ 30-59</v>
          </cell>
          <cell r="G18">
            <v>407</v>
          </cell>
          <cell r="H18">
            <v>48133128.229999997</v>
          </cell>
          <cell r="J18">
            <v>9.3880469633012709E-3</v>
          </cell>
          <cell r="K18">
            <v>1.3719601929568902E-2</v>
          </cell>
        </row>
        <row r="19">
          <cell r="C19" t="str">
            <v>DLQ 60-179</v>
          </cell>
          <cell r="G19">
            <v>525</v>
          </cell>
          <cell r="H19">
            <v>58867646.469999999</v>
          </cell>
          <cell r="J19">
            <v>1.2109888589024981E-2</v>
          </cell>
          <cell r="K19">
            <v>1.6779309922258758E-2</v>
          </cell>
        </row>
        <row r="20">
          <cell r="C20" t="str">
            <v>DLQ 180+</v>
          </cell>
          <cell r="G20">
            <v>400</v>
          </cell>
          <cell r="H20">
            <v>44809007.899999999</v>
          </cell>
          <cell r="J20">
            <v>9.226581782114272E-3</v>
          </cell>
          <cell r="K20">
            <v>1.2772112967794702E-2</v>
          </cell>
        </row>
        <row r="21">
          <cell r="C21" t="str">
            <v>Bankruptcy</v>
          </cell>
          <cell r="G21">
            <v>631</v>
          </cell>
          <cell r="H21">
            <v>50920655.600000001</v>
          </cell>
          <cell r="J21">
            <v>1.4554932761285264E-2</v>
          </cell>
          <cell r="K21">
            <v>1.4514143387614881E-2</v>
          </cell>
        </row>
        <row r="22">
          <cell r="C22" t="str">
            <v>Foreclosure</v>
          </cell>
          <cell r="G22">
            <v>546</v>
          </cell>
          <cell r="H22">
            <v>79465612.189999998</v>
          </cell>
          <cell r="J22">
            <v>1.2594284132585979E-2</v>
          </cell>
          <cell r="K22">
            <v>2.2650440692877822E-2</v>
          </cell>
        </row>
        <row r="23">
          <cell r="C23" t="str">
            <v>Total Active Portfolio</v>
          </cell>
          <cell r="G23">
            <v>43353</v>
          </cell>
          <cell r="H23">
            <v>3508347288.5799999</v>
          </cell>
          <cell r="J23">
            <v>1</v>
          </cell>
          <cell r="K23">
            <v>1</v>
          </cell>
        </row>
      </sheetData>
      <sheetData sheetId="34">
        <row r="8">
          <cell r="C8" t="str">
            <v>Current (0 - 29)</v>
          </cell>
          <cell r="G8">
            <v>385502</v>
          </cell>
          <cell r="H8">
            <v>53289600151.25</v>
          </cell>
          <cell r="J8">
            <v>0.93079553027303197</v>
          </cell>
          <cell r="K8">
            <v>0.93634736841296751</v>
          </cell>
        </row>
        <row r="9">
          <cell r="C9" t="str">
            <v>DLQ 30-59</v>
          </cell>
          <cell r="G9">
            <v>10048</v>
          </cell>
          <cell r="H9">
            <v>1203279946.0799999</v>
          </cell>
          <cell r="J9">
            <v>2.4260920794661051E-2</v>
          </cell>
          <cell r="K9">
            <v>2.1142737190338573E-2</v>
          </cell>
        </row>
        <row r="10">
          <cell r="C10" t="str">
            <v>DLQ 60-179</v>
          </cell>
          <cell r="G10">
            <v>7522</v>
          </cell>
          <cell r="H10">
            <v>937291034.05999994</v>
          </cell>
          <cell r="J10">
            <v>1.8161887561449087E-2</v>
          </cell>
          <cell r="K10">
            <v>1.6469066960311272E-2</v>
          </cell>
        </row>
        <row r="11">
          <cell r="C11" t="str">
            <v>DLQ 180+</v>
          </cell>
          <cell r="G11">
            <v>2483</v>
          </cell>
          <cell r="H11">
            <v>340808292.63999999</v>
          </cell>
          <cell r="J11">
            <v>5.9952096271042388E-3</v>
          </cell>
          <cell r="K11">
            <v>5.9883156758738622E-3</v>
          </cell>
        </row>
        <row r="12">
          <cell r="C12" t="str">
            <v>Bankruptcy</v>
          </cell>
          <cell r="G12">
            <v>3841</v>
          </cell>
          <cell r="H12">
            <v>434449709.04000002</v>
          </cell>
          <cell r="J12">
            <v>9.2741039781342651E-3</v>
          </cell>
          <cell r="K12">
            <v>7.6336816304267453E-3</v>
          </cell>
        </row>
        <row r="13">
          <cell r="C13" t="str">
            <v>Foreclosure</v>
          </cell>
          <cell r="G13">
            <v>4768</v>
          </cell>
          <cell r="H13">
            <v>706783096</v>
          </cell>
          <cell r="J13">
            <v>1.1512347765619416E-2</v>
          </cell>
          <cell r="K13">
            <v>1.2418830130082074E-2</v>
          </cell>
        </row>
        <row r="14">
          <cell r="C14" t="str">
            <v>Total Active Portfolio</v>
          </cell>
          <cell r="G14">
            <v>414164</v>
          </cell>
          <cell r="H14">
            <v>56912212229.07</v>
          </cell>
          <cell r="J14">
            <v>1</v>
          </cell>
          <cell r="K14">
            <v>1</v>
          </cell>
        </row>
        <row r="17">
          <cell r="C17" t="str">
            <v>Current (0 - 29)</v>
          </cell>
          <cell r="G17">
            <v>91444</v>
          </cell>
          <cell r="H17">
            <v>3047661401.27</v>
          </cell>
          <cell r="J17">
            <v>0.96581151445379754</v>
          </cell>
          <cell r="K17">
            <v>0.95088271282449088</v>
          </cell>
        </row>
        <row r="18">
          <cell r="C18" t="str">
            <v>DLQ 30-59</v>
          </cell>
          <cell r="G18">
            <v>533</v>
          </cell>
          <cell r="H18">
            <v>25022309.010000002</v>
          </cell>
          <cell r="J18">
            <v>5.6294293469650722E-3</v>
          </cell>
          <cell r="K18">
            <v>7.8070618549181785E-3</v>
          </cell>
        </row>
        <row r="19">
          <cell r="C19" t="str">
            <v>DLQ 60-179</v>
          </cell>
          <cell r="G19">
            <v>686</v>
          </cell>
          <cell r="H19">
            <v>33401301.859999999</v>
          </cell>
          <cell r="J19">
            <v>7.2453818611970724E-3</v>
          </cell>
          <cell r="K19">
            <v>1.0421341593679471E-2</v>
          </cell>
        </row>
        <row r="20">
          <cell r="C20" t="str">
            <v>DLQ 180+</v>
          </cell>
          <cell r="G20">
            <v>113</v>
          </cell>
          <cell r="H20">
            <v>5825858.9699999997</v>
          </cell>
          <cell r="J20">
            <v>1.1934812686811504E-3</v>
          </cell>
          <cell r="K20">
            <v>1.8176916174539683E-3</v>
          </cell>
        </row>
        <row r="21">
          <cell r="C21" t="str">
            <v>Bankruptcy</v>
          </cell>
          <cell r="G21">
            <v>1587</v>
          </cell>
          <cell r="H21">
            <v>69076168.379999995</v>
          </cell>
          <cell r="J21">
            <v>1.6761546667229961E-2</v>
          </cell>
          <cell r="K21">
            <v>2.1552044578615134E-2</v>
          </cell>
        </row>
        <row r="22">
          <cell r="C22" t="str">
            <v>Foreclosure</v>
          </cell>
          <cell r="G22">
            <v>318</v>
          </cell>
          <cell r="H22">
            <v>24099518.68</v>
          </cell>
          <cell r="J22">
            <v>3.3586464021292551E-3</v>
          </cell>
          <cell r="K22">
            <v>7.5191475308423617E-3</v>
          </cell>
        </row>
        <row r="23">
          <cell r="C23" t="str">
            <v>Total Active Portfolio</v>
          </cell>
          <cell r="G23">
            <v>94681</v>
          </cell>
          <cell r="H23">
            <v>3205086558.1700001</v>
          </cell>
          <cell r="J23">
            <v>1</v>
          </cell>
          <cell r="K23">
            <v>1</v>
          </cell>
        </row>
      </sheetData>
      <sheetData sheetId="35">
        <row r="8">
          <cell r="C8" t="str">
            <v>Current (0 - 29)</v>
          </cell>
          <cell r="G8">
            <v>20197</v>
          </cell>
          <cell r="H8">
            <v>2333079612.8699999</v>
          </cell>
          <cell r="J8">
            <v>0.97457054622659722</v>
          </cell>
          <cell r="K8">
            <v>0.97761536426279572</v>
          </cell>
        </row>
        <row r="9">
          <cell r="C9" t="str">
            <v>DLQ 30-59</v>
          </cell>
          <cell r="G9">
            <v>228</v>
          </cell>
          <cell r="H9">
            <v>22912952.18</v>
          </cell>
          <cell r="J9">
            <v>1.1001737116386797E-2</v>
          </cell>
          <cell r="K9">
            <v>9.6010671767139816E-3</v>
          </cell>
        </row>
        <row r="10">
          <cell r="C10" t="str">
            <v>DLQ 60-179</v>
          </cell>
          <cell r="G10">
            <v>123</v>
          </cell>
          <cell r="H10">
            <v>11434147.98</v>
          </cell>
          <cell r="J10">
            <v>5.9351476548928778E-3</v>
          </cell>
          <cell r="K10">
            <v>4.7911775838423839E-3</v>
          </cell>
        </row>
        <row r="11">
          <cell r="C11" t="str">
            <v>DLQ 180+</v>
          </cell>
          <cell r="G11">
            <v>26</v>
          </cell>
          <cell r="H11">
            <v>2727160.32</v>
          </cell>
          <cell r="J11">
            <v>1.2545840571318279E-3</v>
          </cell>
          <cell r="K11">
            <v>1.1427444716985743E-3</v>
          </cell>
        </row>
        <row r="12">
          <cell r="C12" t="str">
            <v>Bankruptcy</v>
          </cell>
          <cell r="G12">
            <v>49</v>
          </cell>
          <cell r="H12">
            <v>5129154.49</v>
          </cell>
          <cell r="J12">
            <v>2.3644084153638294E-3</v>
          </cell>
          <cell r="K12">
            <v>2.1492366601811737E-3</v>
          </cell>
        </row>
        <row r="13">
          <cell r="C13" t="str">
            <v>Foreclosure</v>
          </cell>
          <cell r="G13">
            <v>101</v>
          </cell>
          <cell r="H13">
            <v>11217530.720000001</v>
          </cell>
          <cell r="J13">
            <v>4.8735765296274852E-3</v>
          </cell>
          <cell r="K13">
            <v>4.7004098447681027E-3</v>
          </cell>
        </row>
        <row r="14">
          <cell r="C14" t="str">
            <v>Total Active Portfolio</v>
          </cell>
          <cell r="G14">
            <v>20724</v>
          </cell>
          <cell r="H14">
            <v>2386500558.5599999</v>
          </cell>
          <cell r="J14">
            <v>1</v>
          </cell>
          <cell r="K14">
            <v>1</v>
          </cell>
        </row>
        <row r="17">
          <cell r="C17" t="str">
            <v>Current (0 - 29)</v>
          </cell>
          <cell r="G17">
            <v>2450</v>
          </cell>
          <cell r="H17">
            <v>55451325.579999998</v>
          </cell>
          <cell r="J17">
            <v>0.98</v>
          </cell>
          <cell r="K17">
            <v>0.97680783931062087</v>
          </cell>
        </row>
        <row r="18">
          <cell r="C18" t="str">
            <v>DLQ 30-59</v>
          </cell>
          <cell r="G18">
            <v>9</v>
          </cell>
          <cell r="H18">
            <v>172997.9</v>
          </cell>
          <cell r="J18">
            <v>3.5999999999999999E-3</v>
          </cell>
          <cell r="K18">
            <v>3.0474601488196715E-3</v>
          </cell>
        </row>
        <row r="19">
          <cell r="C19" t="str">
            <v>DLQ 60-179</v>
          </cell>
          <cell r="G19">
            <v>7</v>
          </cell>
          <cell r="H19">
            <v>246896.44</v>
          </cell>
          <cell r="J19">
            <v>2.8E-3</v>
          </cell>
          <cell r="K19">
            <v>4.3492265616255866E-3</v>
          </cell>
        </row>
        <row r="20">
          <cell r="C20" t="str">
            <v>DLQ 180+</v>
          </cell>
          <cell r="G20">
            <v>2</v>
          </cell>
          <cell r="H20">
            <v>41386.97</v>
          </cell>
          <cell r="J20">
            <v>8.0000000000000004E-4</v>
          </cell>
          <cell r="K20">
            <v>7.2905591198156323E-4</v>
          </cell>
        </row>
        <row r="21">
          <cell r="C21" t="str">
            <v>Bankruptcy</v>
          </cell>
          <cell r="G21">
            <v>26</v>
          </cell>
          <cell r="H21">
            <v>675150.96</v>
          </cell>
          <cell r="J21">
            <v>1.04E-2</v>
          </cell>
          <cell r="K21">
            <v>1.1893182778735141E-2</v>
          </cell>
        </row>
        <row r="22">
          <cell r="C22" t="str">
            <v>Foreclosure</v>
          </cell>
          <cell r="G22">
            <v>6</v>
          </cell>
          <cell r="H22">
            <v>180137.89</v>
          </cell>
          <cell r="J22">
            <v>2.3999999999999998E-3</v>
          </cell>
          <cell r="K22">
            <v>3.1732352882171497E-3</v>
          </cell>
        </row>
        <row r="23">
          <cell r="C23" t="str">
            <v>Total Active Portfolio</v>
          </cell>
          <cell r="G23">
            <v>2500</v>
          </cell>
          <cell r="H23">
            <v>56767895.740000002</v>
          </cell>
          <cell r="J23">
            <v>1</v>
          </cell>
          <cell r="K23">
            <v>1</v>
          </cell>
        </row>
      </sheetData>
      <sheetData sheetId="36">
        <row r="8">
          <cell r="C8" t="str">
            <v>Current (0 - 29)</v>
          </cell>
          <cell r="G8">
            <v>183636</v>
          </cell>
          <cell r="H8">
            <v>21760701259.560001</v>
          </cell>
          <cell r="J8">
            <v>0.8979140792317396</v>
          </cell>
          <cell r="K8">
            <v>0.905647498640899</v>
          </cell>
        </row>
        <row r="9">
          <cell r="C9" t="str">
            <v>DLQ 30-59</v>
          </cell>
          <cell r="G9">
            <v>6030</v>
          </cell>
          <cell r="H9">
            <v>619194941.41999996</v>
          </cell>
          <cell r="J9">
            <v>2.9484534066127503E-2</v>
          </cell>
          <cell r="K9">
            <v>2.5769957648849214E-2</v>
          </cell>
        </row>
        <row r="10">
          <cell r="C10" t="str">
            <v>DLQ 60-179</v>
          </cell>
          <cell r="G10">
            <v>4335</v>
          </cell>
          <cell r="H10">
            <v>462863167.94999999</v>
          </cell>
          <cell r="J10">
            <v>2.1196592898285693E-2</v>
          </cell>
          <cell r="K10">
            <v>1.9263665507229882E-2</v>
          </cell>
        </row>
        <row r="11">
          <cell r="C11" t="str">
            <v>DLQ 180+</v>
          </cell>
          <cell r="G11">
            <v>1534</v>
          </cell>
          <cell r="H11">
            <v>179826158.36000001</v>
          </cell>
          <cell r="J11">
            <v>7.5007089979170129E-3</v>
          </cell>
          <cell r="K11">
            <v>7.4840929327766158E-3</v>
          </cell>
        </row>
        <row r="12">
          <cell r="C12" t="str">
            <v>Bankruptcy</v>
          </cell>
          <cell r="G12">
            <v>2665</v>
          </cell>
          <cell r="H12">
            <v>305770891.93000001</v>
          </cell>
          <cell r="J12">
            <v>1.303089275061854E-2</v>
          </cell>
          <cell r="K12">
            <v>1.2725722398856207E-2</v>
          </cell>
        </row>
        <row r="13">
          <cell r="C13" t="str">
            <v>Foreclosure</v>
          </cell>
          <cell r="G13">
            <v>6314</v>
          </cell>
          <cell r="H13">
            <v>699426235.97000003</v>
          </cell>
          <cell r="J13">
            <v>3.0873192055311617E-2</v>
          </cell>
          <cell r="K13">
            <v>2.9109062871389178E-2</v>
          </cell>
        </row>
        <row r="14">
          <cell r="C14" t="str">
            <v>Total Active Portfolio</v>
          </cell>
          <cell r="G14">
            <v>204514</v>
          </cell>
          <cell r="H14">
            <v>24027782655.189999</v>
          </cell>
          <cell r="J14">
            <v>1</v>
          </cell>
          <cell r="K14">
            <v>1</v>
          </cell>
        </row>
        <row r="17">
          <cell r="C17" t="str">
            <v>Current (0 - 29)</v>
          </cell>
          <cell r="G17">
            <v>12119</v>
          </cell>
          <cell r="H17">
            <v>346138728.38</v>
          </cell>
          <cell r="J17">
            <v>0.93982163629313686</v>
          </cell>
          <cell r="K17">
            <v>0.9305191888725296</v>
          </cell>
        </row>
        <row r="18">
          <cell r="C18" t="str">
            <v>DLQ 30-59</v>
          </cell>
          <cell r="G18">
            <v>142</v>
          </cell>
          <cell r="H18">
            <v>5021359.5599999996</v>
          </cell>
          <cell r="J18">
            <v>1.101202016285382E-2</v>
          </cell>
          <cell r="K18">
            <v>1.3498840325313042E-2</v>
          </cell>
        </row>
        <row r="19">
          <cell r="C19" t="str">
            <v>DLQ 60-179</v>
          </cell>
          <cell r="G19">
            <v>167</v>
          </cell>
          <cell r="H19">
            <v>5012740.34</v>
          </cell>
          <cell r="J19">
            <v>1.2950756107018225E-2</v>
          </cell>
          <cell r="K19">
            <v>1.3475669414503233E-2</v>
          </cell>
        </row>
        <row r="20">
          <cell r="C20" t="str">
            <v>DLQ 180+</v>
          </cell>
          <cell r="G20">
            <v>54</v>
          </cell>
          <cell r="H20">
            <v>1440001.03</v>
          </cell>
          <cell r="J20">
            <v>4.1876696393951147E-3</v>
          </cell>
          <cell r="K20">
            <v>3.871131660656525E-3</v>
          </cell>
        </row>
        <row r="21">
          <cell r="C21" t="str">
            <v>Bankruptcy</v>
          </cell>
          <cell r="G21">
            <v>359</v>
          </cell>
          <cell r="H21">
            <v>10352614.210000001</v>
          </cell>
          <cell r="J21">
            <v>2.7840248158200853E-2</v>
          </cell>
          <cell r="K21">
            <v>2.7830766648058329E-2</v>
          </cell>
        </row>
        <row r="22">
          <cell r="C22" t="str">
            <v>Foreclosure</v>
          </cell>
          <cell r="G22">
            <v>54</v>
          </cell>
          <cell r="H22">
            <v>4019070.63</v>
          </cell>
          <cell r="J22">
            <v>4.1876696393951147E-3</v>
          </cell>
          <cell r="K22">
            <v>1.0804403078939302E-2</v>
          </cell>
        </row>
        <row r="23">
          <cell r="C23" t="str">
            <v>Total Active Portfolio</v>
          </cell>
          <cell r="G23">
            <v>12895</v>
          </cell>
          <cell r="H23">
            <v>371984514.14999998</v>
          </cell>
          <cell r="J23">
            <v>1</v>
          </cell>
          <cell r="K23">
            <v>1</v>
          </cell>
        </row>
      </sheetData>
      <sheetData sheetId="37">
        <row r="8">
          <cell r="C8" t="str">
            <v>Current (0 - 29)</v>
          </cell>
          <cell r="G8">
            <v>174383</v>
          </cell>
          <cell r="H8">
            <v>30621923809.389999</v>
          </cell>
          <cell r="J8">
            <v>0.94407540346375185</v>
          </cell>
          <cell r="K8">
            <v>0.93778506200972067</v>
          </cell>
        </row>
        <row r="9">
          <cell r="C9" t="str">
            <v>DLQ 30-59</v>
          </cell>
          <cell r="G9">
            <v>2305</v>
          </cell>
          <cell r="H9">
            <v>404121418.25</v>
          </cell>
          <cell r="J9">
            <v>1.2478818491389345E-2</v>
          </cell>
          <cell r="K9">
            <v>1.2376068585110294E-2</v>
          </cell>
        </row>
        <row r="10">
          <cell r="C10" t="str">
            <v>DLQ 60-179</v>
          </cell>
          <cell r="G10">
            <v>1744</v>
          </cell>
          <cell r="H10">
            <v>328148348.75</v>
          </cell>
          <cell r="J10">
            <v>9.4416743813375351E-3</v>
          </cell>
          <cell r="K10">
            <v>1.0049421502594887E-2</v>
          </cell>
        </row>
        <row r="11">
          <cell r="C11" t="str">
            <v>DLQ 180+</v>
          </cell>
          <cell r="G11">
            <v>789</v>
          </cell>
          <cell r="H11">
            <v>164366265.62</v>
          </cell>
          <cell r="J11">
            <v>4.2714914488963963E-3</v>
          </cell>
          <cell r="K11">
            <v>5.0336559373677196E-3</v>
          </cell>
        </row>
        <row r="12">
          <cell r="C12" t="str">
            <v>Bankruptcy</v>
          </cell>
          <cell r="G12">
            <v>940</v>
          </cell>
          <cell r="H12">
            <v>188275496.03999999</v>
          </cell>
          <cell r="J12">
            <v>5.0889758706750476E-3</v>
          </cell>
          <cell r="K12">
            <v>5.7658672534036158E-3</v>
          </cell>
        </row>
        <row r="13">
          <cell r="C13" t="str">
            <v>Foreclosure</v>
          </cell>
          <cell r="G13">
            <v>4552</v>
          </cell>
          <cell r="H13">
            <v>946621248.00999999</v>
          </cell>
          <cell r="J13">
            <v>2.4643636343949803E-2</v>
          </cell>
          <cell r="K13">
            <v>2.8989924711802777E-2</v>
          </cell>
        </row>
        <row r="14">
          <cell r="C14" t="str">
            <v>Total Active Portfolio</v>
          </cell>
          <cell r="G14">
            <v>184713</v>
          </cell>
          <cell r="H14">
            <v>32653456586.060001</v>
          </cell>
          <cell r="J14">
            <v>1</v>
          </cell>
          <cell r="K14">
            <v>1</v>
          </cell>
        </row>
        <row r="17">
          <cell r="C17" t="str">
            <v>Current (0 - 29)</v>
          </cell>
          <cell r="G17">
            <v>22111</v>
          </cell>
          <cell r="H17">
            <v>1066727798.4299999</v>
          </cell>
          <cell r="J17">
            <v>0.95980379389677473</v>
          </cell>
          <cell r="K17">
            <v>0.94848684839478803</v>
          </cell>
        </row>
        <row r="18">
          <cell r="C18" t="str">
            <v>DLQ 30-59</v>
          </cell>
          <cell r="G18">
            <v>121</v>
          </cell>
          <cell r="H18">
            <v>8086829.1900000004</v>
          </cell>
          <cell r="J18">
            <v>5.2524200199678779E-3</v>
          </cell>
          <cell r="K18">
            <v>7.1904483441971615E-3</v>
          </cell>
        </row>
        <row r="19">
          <cell r="C19" t="str">
            <v>DLQ 60-179</v>
          </cell>
          <cell r="G19">
            <v>199</v>
          </cell>
          <cell r="H19">
            <v>13808831.34</v>
          </cell>
          <cell r="J19">
            <v>8.6382775535008907E-3</v>
          </cell>
          <cell r="K19">
            <v>1.2278197809196074E-2</v>
          </cell>
        </row>
        <row r="20">
          <cell r="C20" t="str">
            <v>DLQ 180+</v>
          </cell>
          <cell r="G20">
            <v>46</v>
          </cell>
          <cell r="H20">
            <v>2450226.08</v>
          </cell>
          <cell r="J20">
            <v>1.9967877761861352E-3</v>
          </cell>
          <cell r="K20">
            <v>2.1786319020600832E-3</v>
          </cell>
        </row>
        <row r="21">
          <cell r="C21" t="str">
            <v>Bankruptcy</v>
          </cell>
          <cell r="G21">
            <v>472</v>
          </cell>
          <cell r="H21">
            <v>24261292.780000001</v>
          </cell>
          <cell r="J21">
            <v>2.0488778920866431E-2</v>
          </cell>
          <cell r="K21">
            <v>2.1572060989461007E-2</v>
          </cell>
        </row>
        <row r="22">
          <cell r="C22" t="str">
            <v>Foreclosure</v>
          </cell>
          <cell r="G22">
            <v>88</v>
          </cell>
          <cell r="H22">
            <v>9327741.7899999991</v>
          </cell>
          <cell r="J22">
            <v>3.8199418327039109E-3</v>
          </cell>
          <cell r="K22">
            <v>8.2938125602977104E-3</v>
          </cell>
        </row>
        <row r="23">
          <cell r="C23" t="str">
            <v>Total Active Portfolio</v>
          </cell>
          <cell r="G23">
            <v>23037</v>
          </cell>
          <cell r="H23">
            <v>1124662719.6099999</v>
          </cell>
          <cell r="J23">
            <v>1</v>
          </cell>
          <cell r="K23">
            <v>1</v>
          </cell>
        </row>
      </sheetData>
      <sheetData sheetId="38">
        <row r="8">
          <cell r="C8" t="str">
            <v>Current (0 - 29)</v>
          </cell>
          <cell r="G8">
            <v>418740</v>
          </cell>
          <cell r="H8">
            <v>57897770456.150002</v>
          </cell>
          <cell r="J8">
            <v>0.92484451197964523</v>
          </cell>
          <cell r="K8">
            <v>0.93024997651267549</v>
          </cell>
        </row>
        <row r="9">
          <cell r="C9" t="str">
            <v>DLQ 30-59</v>
          </cell>
          <cell r="G9">
            <v>10533</v>
          </cell>
          <cell r="H9">
            <v>1222883657.3</v>
          </cell>
          <cell r="J9">
            <v>2.32635698635946E-2</v>
          </cell>
          <cell r="K9">
            <v>1.9648208981425865E-2</v>
          </cell>
        </row>
        <row r="10">
          <cell r="C10" t="str">
            <v>DLQ 60-179</v>
          </cell>
          <cell r="G10">
            <v>7721</v>
          </cell>
          <cell r="H10">
            <v>966063747.70000005</v>
          </cell>
          <cell r="J10">
            <v>1.7052883596013854E-2</v>
          </cell>
          <cell r="K10">
            <v>1.5521854667759712E-2</v>
          </cell>
        </row>
        <row r="11">
          <cell r="C11" t="str">
            <v>DLQ 180+</v>
          </cell>
          <cell r="G11">
            <v>2231</v>
          </cell>
          <cell r="H11">
            <v>306700530.10000002</v>
          </cell>
          <cell r="J11">
            <v>4.9274683723231323E-3</v>
          </cell>
          <cell r="K11">
            <v>4.9277918419679701E-3</v>
          </cell>
        </row>
        <row r="12">
          <cell r="C12" t="str">
            <v>Bankruptcy</v>
          </cell>
          <cell r="G12">
            <v>3612</v>
          </cell>
          <cell r="H12">
            <v>428651988.81</v>
          </cell>
          <cell r="J12">
            <v>7.9775955897943319E-3</v>
          </cell>
          <cell r="K12">
            <v>6.8871996172049114E-3</v>
          </cell>
        </row>
        <row r="13">
          <cell r="C13" t="str">
            <v>Foreclosure</v>
          </cell>
          <cell r="G13">
            <v>9931</v>
          </cell>
          <cell r="H13">
            <v>1416867451.6800001</v>
          </cell>
          <cell r="J13">
            <v>2.193397059862888E-2</v>
          </cell>
          <cell r="K13">
            <v>2.2764968378966133E-2</v>
          </cell>
        </row>
        <row r="14">
          <cell r="C14" t="str">
            <v>Total Active Portfolio</v>
          </cell>
          <cell r="G14">
            <v>452768</v>
          </cell>
          <cell r="H14">
            <v>62238937831.739998</v>
          </cell>
          <cell r="J14">
            <v>1</v>
          </cell>
          <cell r="K14">
            <v>1</v>
          </cell>
        </row>
        <row r="17">
          <cell r="C17" t="str">
            <v>Current (0 - 29)</v>
          </cell>
          <cell r="G17">
            <v>86432</v>
          </cell>
          <cell r="H17">
            <v>3325804867.4200001</v>
          </cell>
          <cell r="J17">
            <v>0.95790756954449741</v>
          </cell>
          <cell r="K17">
            <v>0.94277328399765381</v>
          </cell>
        </row>
        <row r="18">
          <cell r="C18" t="str">
            <v>DLQ 30-59</v>
          </cell>
          <cell r="G18">
            <v>631</v>
          </cell>
          <cell r="H18">
            <v>32163379.73</v>
          </cell>
          <cell r="J18">
            <v>6.9932394990579634E-3</v>
          </cell>
          <cell r="K18">
            <v>9.1174246058634903E-3</v>
          </cell>
        </row>
        <row r="19">
          <cell r="C19" t="str">
            <v>DLQ 60-179</v>
          </cell>
          <cell r="G19">
            <v>798</v>
          </cell>
          <cell r="H19">
            <v>37368266.93</v>
          </cell>
          <cell r="J19">
            <v>8.8440651667959658E-3</v>
          </cell>
          <cell r="K19">
            <v>1.0592865527383337E-2</v>
          </cell>
        </row>
        <row r="20">
          <cell r="C20" t="str">
            <v>DLQ 180+</v>
          </cell>
          <cell r="G20">
            <v>198</v>
          </cell>
          <cell r="H20">
            <v>10572137.189999999</v>
          </cell>
          <cell r="J20">
            <v>2.194392109054638E-3</v>
          </cell>
          <cell r="K20">
            <v>2.9969071833195215E-3</v>
          </cell>
        </row>
        <row r="21">
          <cell r="C21" t="str">
            <v>Bankruptcy</v>
          </cell>
          <cell r="G21">
            <v>1604</v>
          </cell>
          <cell r="H21">
            <v>73352911.189999998</v>
          </cell>
          <cell r="J21">
            <v>1.7776792641028483E-2</v>
          </cell>
          <cell r="K21">
            <v>2.0793512466963163E-2</v>
          </cell>
        </row>
        <row r="22">
          <cell r="C22" t="str">
            <v>Foreclosure</v>
          </cell>
          <cell r="G22">
            <v>567</v>
          </cell>
          <cell r="H22">
            <v>48420992.689999998</v>
          </cell>
          <cell r="J22">
            <v>6.2839410395655543E-3</v>
          </cell>
          <cell r="K22">
            <v>1.3726006218816674E-2</v>
          </cell>
        </row>
        <row r="23">
          <cell r="C23" t="str">
            <v>Total Active Portfolio</v>
          </cell>
          <cell r="G23">
            <v>90230</v>
          </cell>
          <cell r="H23">
            <v>3527682555.1500001</v>
          </cell>
          <cell r="J23">
            <v>1</v>
          </cell>
          <cell r="K23">
            <v>1</v>
          </cell>
        </row>
      </sheetData>
      <sheetData sheetId="39">
        <row r="8">
          <cell r="C8" t="str">
            <v>Current (0 - 29)</v>
          </cell>
          <cell r="G8">
            <v>20242</v>
          </cell>
          <cell r="H8">
            <v>3534172978.9299998</v>
          </cell>
          <cell r="J8">
            <v>0.90844627950812318</v>
          </cell>
          <cell r="K8">
            <v>0.89751519144084413</v>
          </cell>
        </row>
        <row r="9">
          <cell r="C9" t="str">
            <v>DLQ 30-59</v>
          </cell>
          <cell r="G9">
            <v>589</v>
          </cell>
          <cell r="H9">
            <v>104881449.84</v>
          </cell>
          <cell r="J9">
            <v>2.6433892828291894E-2</v>
          </cell>
          <cell r="K9">
            <v>2.6634999218470724E-2</v>
          </cell>
        </row>
        <row r="10">
          <cell r="C10" t="str">
            <v>DLQ 60-179</v>
          </cell>
          <cell r="G10">
            <v>524</v>
          </cell>
          <cell r="H10">
            <v>101481771.40000001</v>
          </cell>
          <cell r="J10">
            <v>2.3516739969482094E-2</v>
          </cell>
          <cell r="K10">
            <v>2.5771639370465293E-2</v>
          </cell>
        </row>
        <row r="11">
          <cell r="C11" t="str">
            <v>DLQ 180+</v>
          </cell>
          <cell r="G11">
            <v>234</v>
          </cell>
          <cell r="H11">
            <v>49462367.850000001</v>
          </cell>
          <cell r="J11">
            <v>1.0501750291715286E-2</v>
          </cell>
          <cell r="K11">
            <v>1.2561135749345982E-2</v>
          </cell>
        </row>
        <row r="12">
          <cell r="C12" t="str">
            <v>Bankruptcy</v>
          </cell>
          <cell r="G12">
            <v>181</v>
          </cell>
          <cell r="H12">
            <v>38986604.899999999</v>
          </cell>
          <cell r="J12">
            <v>8.123148729916525E-3</v>
          </cell>
          <cell r="K12">
            <v>9.9007802869473267E-3</v>
          </cell>
        </row>
        <row r="13">
          <cell r="C13" t="str">
            <v>Foreclosure</v>
          </cell>
          <cell r="G13">
            <v>512</v>
          </cell>
          <cell r="H13">
            <v>108745366.5</v>
          </cell>
          <cell r="J13">
            <v>2.2978188672471051E-2</v>
          </cell>
          <cell r="K13">
            <v>2.7616253933926475E-2</v>
          </cell>
        </row>
        <row r="14">
          <cell r="C14" t="str">
            <v>Total Active Portfolio</v>
          </cell>
          <cell r="G14">
            <v>22282</v>
          </cell>
          <cell r="H14">
            <v>3937730539.4200001</v>
          </cell>
          <cell r="J14">
            <v>1</v>
          </cell>
          <cell r="K14">
            <v>1</v>
          </cell>
        </row>
        <row r="17">
          <cell r="C17" t="str">
            <v>Current (0 - 29)</v>
          </cell>
          <cell r="G17">
            <v>1103</v>
          </cell>
          <cell r="H17">
            <v>58024651.560000002</v>
          </cell>
          <cell r="J17">
            <v>0.89239482200647247</v>
          </cell>
          <cell r="K17">
            <v>0.85826860075886124</v>
          </cell>
        </row>
        <row r="18">
          <cell r="C18" t="str">
            <v>DLQ 30-59</v>
          </cell>
          <cell r="G18">
            <v>18</v>
          </cell>
          <cell r="H18">
            <v>1873906.57</v>
          </cell>
          <cell r="J18">
            <v>1.4563106796116505E-2</v>
          </cell>
          <cell r="K18">
            <v>2.7717791086150158E-2</v>
          </cell>
        </row>
        <row r="19">
          <cell r="C19" t="str">
            <v>DLQ 60-179</v>
          </cell>
          <cell r="G19">
            <v>31</v>
          </cell>
          <cell r="H19">
            <v>2606689.21</v>
          </cell>
          <cell r="J19">
            <v>2.5080906148867314E-2</v>
          </cell>
          <cell r="K19">
            <v>3.8556707205152606E-2</v>
          </cell>
        </row>
        <row r="20">
          <cell r="C20" t="str">
            <v>DLQ 180+</v>
          </cell>
          <cell r="G20">
            <v>14</v>
          </cell>
          <cell r="H20">
            <v>829016.38</v>
          </cell>
          <cell r="J20">
            <v>1.1326860841423949E-2</v>
          </cell>
          <cell r="K20">
            <v>1.226235245433633E-2</v>
          </cell>
        </row>
        <row r="21">
          <cell r="C21" t="str">
            <v>Bankruptcy</v>
          </cell>
          <cell r="G21">
            <v>58</v>
          </cell>
          <cell r="H21">
            <v>3012354.14</v>
          </cell>
          <cell r="J21">
            <v>4.6925566343042069E-2</v>
          </cell>
          <cell r="K21">
            <v>4.4557078814243943E-2</v>
          </cell>
        </row>
        <row r="22">
          <cell r="C22" t="str">
            <v>Foreclosure</v>
          </cell>
          <cell r="G22">
            <v>12</v>
          </cell>
          <cell r="H22">
            <v>1260016.6000000001</v>
          </cell>
          <cell r="J22">
            <v>9.7087378640776691E-3</v>
          </cell>
          <cell r="K22">
            <v>1.8637469681255899E-2</v>
          </cell>
        </row>
        <row r="23">
          <cell r="C23" t="str">
            <v>Total Active Portfolio</v>
          </cell>
          <cell r="G23">
            <v>1236</v>
          </cell>
          <cell r="H23">
            <v>67606634.459999993</v>
          </cell>
          <cell r="J23">
            <v>1</v>
          </cell>
          <cell r="K23">
            <v>1</v>
          </cell>
        </row>
      </sheetData>
      <sheetData sheetId="40">
        <row r="8">
          <cell r="C8" t="str">
            <v>Current (0 - 29)</v>
          </cell>
          <cell r="G8">
            <v>161644</v>
          </cell>
          <cell r="H8">
            <v>22327951591.810001</v>
          </cell>
          <cell r="J8">
            <v>0.92393342173853399</v>
          </cell>
          <cell r="K8">
            <v>0.9270116132252636</v>
          </cell>
        </row>
        <row r="9">
          <cell r="C9" t="str">
            <v>DLQ 30-59</v>
          </cell>
          <cell r="G9">
            <v>4709</v>
          </cell>
          <cell r="H9">
            <v>543456200.33000004</v>
          </cell>
          <cell r="J9">
            <v>2.691595409026476E-2</v>
          </cell>
          <cell r="K9">
            <v>2.2563207686726535E-2</v>
          </cell>
        </row>
        <row r="10">
          <cell r="C10" t="str">
            <v>DLQ 60-179</v>
          </cell>
          <cell r="G10">
            <v>3237</v>
          </cell>
          <cell r="H10">
            <v>410790385.20999998</v>
          </cell>
          <cell r="J10">
            <v>1.8502217751154602E-2</v>
          </cell>
          <cell r="K10">
            <v>1.7055190043973024E-2</v>
          </cell>
        </row>
        <row r="11">
          <cell r="C11" t="str">
            <v>DLQ 180+</v>
          </cell>
          <cell r="G11">
            <v>1016</v>
          </cell>
          <cell r="H11">
            <v>150900404.38999999</v>
          </cell>
          <cell r="J11">
            <v>5.8073071471032058E-3</v>
          </cell>
          <cell r="K11">
            <v>6.2650810906106384E-3</v>
          </cell>
        </row>
        <row r="12">
          <cell r="C12" t="str">
            <v>Bankruptcy</v>
          </cell>
          <cell r="G12">
            <v>1039</v>
          </cell>
          <cell r="H12">
            <v>118118703.45999999</v>
          </cell>
          <cell r="J12">
            <v>5.9387717774018016E-3</v>
          </cell>
          <cell r="K12">
            <v>4.9040508439070285E-3</v>
          </cell>
        </row>
        <row r="13">
          <cell r="C13" t="str">
            <v>Foreclosure</v>
          </cell>
          <cell r="G13">
            <v>3307</v>
          </cell>
          <cell r="H13">
            <v>534728643.92000002</v>
          </cell>
          <cell r="J13">
            <v>1.8902327495541636E-2</v>
          </cell>
          <cell r="K13">
            <v>2.2200857109519252E-2</v>
          </cell>
        </row>
        <row r="14">
          <cell r="C14" t="str">
            <v>Total Active Portfolio</v>
          </cell>
          <cell r="G14">
            <v>174952</v>
          </cell>
          <cell r="H14">
            <v>24085945929.119999</v>
          </cell>
          <cell r="J14">
            <v>1</v>
          </cell>
          <cell r="K14">
            <v>1</v>
          </cell>
        </row>
        <row r="17">
          <cell r="C17" t="str">
            <v>Current (0 - 29)</v>
          </cell>
          <cell r="G17">
            <v>28684</v>
          </cell>
          <cell r="H17">
            <v>1040389813.26</v>
          </cell>
          <cell r="J17">
            <v>0.96637692877838421</v>
          </cell>
          <cell r="K17">
            <v>0.95363027872521577</v>
          </cell>
        </row>
        <row r="18">
          <cell r="C18" t="str">
            <v>DLQ 30-59</v>
          </cell>
          <cell r="G18">
            <v>225</v>
          </cell>
          <cell r="H18">
            <v>10038571.640000001</v>
          </cell>
          <cell r="J18">
            <v>7.580351728320194E-3</v>
          </cell>
          <cell r="K18">
            <v>9.2014413723059702E-3</v>
          </cell>
        </row>
        <row r="19">
          <cell r="C19" t="str">
            <v>DLQ 60-179</v>
          </cell>
          <cell r="G19">
            <v>227</v>
          </cell>
          <cell r="H19">
            <v>11663098.779999999</v>
          </cell>
          <cell r="J19">
            <v>7.6477326325719288E-3</v>
          </cell>
          <cell r="K19">
            <v>1.0690496964325422E-2</v>
          </cell>
        </row>
        <row r="20">
          <cell r="C20" t="str">
            <v>DLQ 180+</v>
          </cell>
          <cell r="G20">
            <v>54</v>
          </cell>
          <cell r="H20">
            <v>4722305.6500000004</v>
          </cell>
          <cell r="J20">
            <v>1.8192844147968466E-3</v>
          </cell>
          <cell r="K20">
            <v>4.3285061001551248E-3</v>
          </cell>
        </row>
        <row r="21">
          <cell r="C21" t="str">
            <v>Bankruptcy</v>
          </cell>
          <cell r="G21">
            <v>347</v>
          </cell>
          <cell r="H21">
            <v>12290496.630000001</v>
          </cell>
          <cell r="J21">
            <v>1.1690586887676033E-2</v>
          </cell>
          <cell r="K21">
            <v>1.1265575246466947E-2</v>
          </cell>
        </row>
        <row r="22">
          <cell r="C22" t="str">
            <v>Foreclosure</v>
          </cell>
          <cell r="G22">
            <v>145</v>
          </cell>
          <cell r="H22">
            <v>11873880.810000001</v>
          </cell>
          <cell r="J22">
            <v>4.8851155582507917E-3</v>
          </cell>
          <cell r="K22">
            <v>1.0883701591530797E-2</v>
          </cell>
        </row>
        <row r="23">
          <cell r="C23" t="str">
            <v>Total Active Portfolio</v>
          </cell>
          <cell r="G23">
            <v>29682</v>
          </cell>
          <cell r="H23">
            <v>1090978166.77</v>
          </cell>
          <cell r="J23">
            <v>1</v>
          </cell>
          <cell r="K23">
            <v>1</v>
          </cell>
        </row>
      </sheetData>
      <sheetData sheetId="41">
        <row r="8">
          <cell r="C8" t="str">
            <v>Current (0 - 29)</v>
          </cell>
          <cell r="G8">
            <v>32985</v>
          </cell>
          <cell r="H8">
            <v>3683442019.0700002</v>
          </cell>
          <cell r="J8">
            <v>0.96574440052700927</v>
          </cell>
          <cell r="K8">
            <v>0.96733931113912985</v>
          </cell>
        </row>
        <row r="9">
          <cell r="C9" t="str">
            <v>DLQ 30-59</v>
          </cell>
          <cell r="G9">
            <v>465</v>
          </cell>
          <cell r="H9">
            <v>48092409.579999998</v>
          </cell>
          <cell r="J9">
            <v>1.3614404918752744E-2</v>
          </cell>
          <cell r="K9">
            <v>1.2629947237742576E-2</v>
          </cell>
        </row>
        <row r="10">
          <cell r="C10" t="str">
            <v>DLQ 60-179</v>
          </cell>
          <cell r="G10">
            <v>300</v>
          </cell>
          <cell r="H10">
            <v>33279720.079999998</v>
          </cell>
          <cell r="J10">
            <v>8.7834870443566099E-3</v>
          </cell>
          <cell r="K10">
            <v>8.7398637824135858E-3</v>
          </cell>
        </row>
        <row r="11">
          <cell r="C11" t="str">
            <v>DLQ 180+</v>
          </cell>
          <cell r="G11">
            <v>68</v>
          </cell>
          <cell r="H11">
            <v>7621519.5300000003</v>
          </cell>
          <cell r="J11">
            <v>1.990923730054165E-3</v>
          </cell>
          <cell r="K11">
            <v>2.0015505643401076E-3</v>
          </cell>
        </row>
        <row r="12">
          <cell r="C12" t="str">
            <v>Bankruptcy</v>
          </cell>
          <cell r="G12">
            <v>80</v>
          </cell>
          <cell r="H12">
            <v>7830511.5</v>
          </cell>
          <cell r="J12">
            <v>2.3422632118284292E-3</v>
          </cell>
          <cell r="K12">
            <v>2.0564356819140371E-3</v>
          </cell>
        </row>
        <row r="13">
          <cell r="C13" t="str">
            <v>Foreclosure</v>
          </cell>
          <cell r="G13">
            <v>257</v>
          </cell>
          <cell r="H13">
            <v>27541459.870000001</v>
          </cell>
          <cell r="J13">
            <v>7.5245205679988292E-3</v>
          </cell>
          <cell r="K13">
            <v>7.2328915944598953E-3</v>
          </cell>
        </row>
        <row r="14">
          <cell r="C14" t="str">
            <v>Total Active Portfolio</v>
          </cell>
          <cell r="G14">
            <v>34155</v>
          </cell>
          <cell r="H14">
            <v>3807807639.6300001</v>
          </cell>
          <cell r="J14">
            <v>1</v>
          </cell>
          <cell r="K14">
            <v>1</v>
          </cell>
        </row>
        <row r="17">
          <cell r="C17" t="str">
            <v>Current (0 - 29)</v>
          </cell>
          <cell r="G17">
            <v>5528</v>
          </cell>
          <cell r="H17">
            <v>131302354.77</v>
          </cell>
          <cell r="J17">
            <v>0.98293029871977244</v>
          </cell>
          <cell r="K17">
            <v>0.97655571930809615</v>
          </cell>
        </row>
        <row r="18">
          <cell r="C18" t="str">
            <v>DLQ 30-59</v>
          </cell>
          <cell r="G18">
            <v>12</v>
          </cell>
          <cell r="H18">
            <v>360702.47</v>
          </cell>
          <cell r="J18">
            <v>2.1337126600284497E-3</v>
          </cell>
          <cell r="K18">
            <v>2.68270938982077E-3</v>
          </cell>
        </row>
        <row r="19">
          <cell r="C19" t="str">
            <v>DLQ 60-179</v>
          </cell>
          <cell r="G19">
            <v>21</v>
          </cell>
          <cell r="H19">
            <v>786357.1</v>
          </cell>
          <cell r="J19">
            <v>3.7339971550497866E-3</v>
          </cell>
          <cell r="K19">
            <v>5.8484977270109361E-3</v>
          </cell>
        </row>
        <row r="20">
          <cell r="C20" t="str">
            <v>DLQ 180+</v>
          </cell>
          <cell r="G20">
            <v>2</v>
          </cell>
          <cell r="H20">
            <v>35277.82</v>
          </cell>
          <cell r="J20">
            <v>3.5561877667140827E-4</v>
          </cell>
          <cell r="K20">
            <v>2.6237729663011999E-4</v>
          </cell>
        </row>
        <row r="21">
          <cell r="C21" t="str">
            <v>Bankruptcy</v>
          </cell>
          <cell r="G21">
            <v>57</v>
          </cell>
          <cell r="H21">
            <v>1526408.61</v>
          </cell>
          <cell r="J21">
            <v>1.0135135135135136E-2</v>
          </cell>
          <cell r="K21">
            <v>1.1352599583668695E-2</v>
          </cell>
        </row>
        <row r="22">
          <cell r="C22" t="str">
            <v>Foreclosure</v>
          </cell>
          <cell r="G22">
            <v>4</v>
          </cell>
          <cell r="H22">
            <v>443444.09</v>
          </cell>
          <cell r="J22">
            <v>7.1123755334281653E-4</v>
          </cell>
          <cell r="K22">
            <v>3.2980966947731929E-3</v>
          </cell>
        </row>
        <row r="23">
          <cell r="C23" t="str">
            <v>Total Active Portfolio</v>
          </cell>
          <cell r="G23">
            <v>5624</v>
          </cell>
          <cell r="H23">
            <v>134454544.86000001</v>
          </cell>
          <cell r="J23">
            <v>1</v>
          </cell>
          <cell r="K23">
            <v>1</v>
          </cell>
        </row>
      </sheetData>
      <sheetData sheetId="42">
        <row r="8">
          <cell r="C8" t="str">
            <v>Current (0 - 29)</v>
          </cell>
          <cell r="G8">
            <v>166653</v>
          </cell>
          <cell r="H8">
            <v>22389460716.790001</v>
          </cell>
          <cell r="J8">
            <v>0.91784941261999575</v>
          </cell>
          <cell r="K8">
            <v>0.93171374900967308</v>
          </cell>
        </row>
        <row r="9">
          <cell r="C9" t="str">
            <v>DLQ 30-59</v>
          </cell>
          <cell r="G9">
            <v>5306</v>
          </cell>
          <cell r="H9">
            <v>583528914.79999995</v>
          </cell>
          <cell r="J9">
            <v>2.9223050190285788E-2</v>
          </cell>
          <cell r="K9">
            <v>2.4282939180225251E-2</v>
          </cell>
        </row>
        <row r="10">
          <cell r="C10" t="str">
            <v>DLQ 60-179</v>
          </cell>
          <cell r="G10">
            <v>3766</v>
          </cell>
          <cell r="H10">
            <v>414813919.01999998</v>
          </cell>
          <cell r="J10">
            <v>2.0741426124503633E-2</v>
          </cell>
          <cell r="K10">
            <v>1.7262042910291688E-2</v>
          </cell>
        </row>
        <row r="11">
          <cell r="C11" t="str">
            <v>DLQ 180+</v>
          </cell>
          <cell r="G11">
            <v>1068</v>
          </cell>
          <cell r="H11">
            <v>131780957.7</v>
          </cell>
          <cell r="J11">
            <v>5.8820613651008706E-3</v>
          </cell>
          <cell r="K11">
            <v>5.483925303063554E-3</v>
          </cell>
        </row>
        <row r="12">
          <cell r="C12" t="str">
            <v>Bankruptcy</v>
          </cell>
          <cell r="G12">
            <v>3138</v>
          </cell>
          <cell r="H12">
            <v>315498473.54000002</v>
          </cell>
          <cell r="J12">
            <v>1.7282685921054804E-2</v>
          </cell>
          <cell r="K12">
            <v>1.3129135592280896E-2</v>
          </cell>
        </row>
        <row r="13">
          <cell r="C13" t="str">
            <v>Foreclosure</v>
          </cell>
          <cell r="G13">
            <v>1638</v>
          </cell>
          <cell r="H13">
            <v>195324147.58000001</v>
          </cell>
          <cell r="J13">
            <v>9.0213637790592001E-3</v>
          </cell>
          <cell r="K13">
            <v>8.1282080044655942E-3</v>
          </cell>
        </row>
        <row r="14">
          <cell r="C14" t="str">
            <v>Total Active Portfolio</v>
          </cell>
          <cell r="G14">
            <v>181569</v>
          </cell>
          <cell r="H14">
            <v>24030407129.43</v>
          </cell>
          <cell r="J14">
            <v>1</v>
          </cell>
          <cell r="K14">
            <v>1</v>
          </cell>
        </row>
        <row r="17">
          <cell r="C17" t="str">
            <v>Current (0 - 29)</v>
          </cell>
          <cell r="G17">
            <v>8114</v>
          </cell>
          <cell r="H17">
            <v>259774548.22</v>
          </cell>
          <cell r="J17">
            <v>0.93533141210374637</v>
          </cell>
          <cell r="K17">
            <v>0.92916094528224891</v>
          </cell>
        </row>
        <row r="18">
          <cell r="C18" t="str">
            <v>DLQ 30-59</v>
          </cell>
          <cell r="G18">
            <v>114</v>
          </cell>
          <cell r="H18">
            <v>4667532.7300000004</v>
          </cell>
          <cell r="J18">
            <v>1.3141210374639769E-2</v>
          </cell>
          <cell r="K18">
            <v>1.6694819231750816E-2</v>
          </cell>
        </row>
        <row r="19">
          <cell r="C19" t="str">
            <v>DLQ 60-179</v>
          </cell>
          <cell r="G19">
            <v>143</v>
          </cell>
          <cell r="H19">
            <v>4146803.48</v>
          </cell>
          <cell r="J19">
            <v>1.6484149855907782E-2</v>
          </cell>
          <cell r="K19">
            <v>1.4832276170925793E-2</v>
          </cell>
        </row>
        <row r="20">
          <cell r="C20" t="str">
            <v>DLQ 180+</v>
          </cell>
          <cell r="G20">
            <v>42</v>
          </cell>
          <cell r="H20">
            <v>1817178.58</v>
          </cell>
          <cell r="J20">
            <v>4.8414985590778097E-3</v>
          </cell>
          <cell r="K20">
            <v>6.4996797365595846E-3</v>
          </cell>
        </row>
        <row r="21">
          <cell r="C21" t="str">
            <v>Bankruptcy</v>
          </cell>
          <cell r="G21">
            <v>236</v>
          </cell>
          <cell r="H21">
            <v>7065222.3099999996</v>
          </cell>
          <cell r="J21">
            <v>2.7204610951008644E-2</v>
          </cell>
          <cell r="K21">
            <v>2.5270869240928261E-2</v>
          </cell>
        </row>
        <row r="22">
          <cell r="C22" t="str">
            <v>Foreclosure</v>
          </cell>
          <cell r="G22">
            <v>26</v>
          </cell>
          <cell r="H22">
            <v>2108425.3199999998</v>
          </cell>
          <cell r="J22">
            <v>2.9971181556195966E-3</v>
          </cell>
          <cell r="K22">
            <v>7.54141033758672E-3</v>
          </cell>
        </row>
        <row r="23">
          <cell r="C23" t="str">
            <v>Total Active Portfolio</v>
          </cell>
          <cell r="G23">
            <v>8675</v>
          </cell>
          <cell r="H23">
            <v>279579710.63999999</v>
          </cell>
          <cell r="J23">
            <v>1</v>
          </cell>
          <cell r="K23">
            <v>1</v>
          </cell>
        </row>
      </sheetData>
      <sheetData sheetId="43">
        <row r="8">
          <cell r="C8" t="str">
            <v>Current (0 - 29)</v>
          </cell>
          <cell r="G8">
            <v>811742</v>
          </cell>
          <cell r="H8">
            <v>104984567745.92999</v>
          </cell>
          <cell r="J8">
            <v>0.92765849488711427</v>
          </cell>
          <cell r="K8">
            <v>0.93878332246170715</v>
          </cell>
        </row>
        <row r="9">
          <cell r="C9" t="str">
            <v>DLQ 30-59</v>
          </cell>
          <cell r="G9">
            <v>27331</v>
          </cell>
          <cell r="H9">
            <v>2848051142.4299998</v>
          </cell>
          <cell r="J9">
            <v>3.1233857954571426E-2</v>
          </cell>
          <cell r="K9">
            <v>2.5467580344778334E-2</v>
          </cell>
        </row>
        <row r="10">
          <cell r="C10" t="str">
            <v>DLQ 60-179</v>
          </cell>
          <cell r="G10">
            <v>17924</v>
          </cell>
          <cell r="H10">
            <v>1922693636.1900001</v>
          </cell>
          <cell r="J10">
            <v>2.0483541399061077E-2</v>
          </cell>
          <cell r="K10">
            <v>1.7192933767433687E-2</v>
          </cell>
        </row>
        <row r="11">
          <cell r="C11" t="str">
            <v>DLQ 180+</v>
          </cell>
          <cell r="G11">
            <v>4224</v>
          </cell>
          <cell r="H11">
            <v>507374328.98000002</v>
          </cell>
          <cell r="J11">
            <v>4.8271858329409717E-3</v>
          </cell>
          <cell r="K11">
            <v>4.5369959463407829E-3</v>
          </cell>
        </row>
        <row r="12">
          <cell r="C12" t="str">
            <v>Bankruptcy</v>
          </cell>
          <cell r="G12">
            <v>6854</v>
          </cell>
          <cell r="H12">
            <v>728253134.44000006</v>
          </cell>
          <cell r="J12">
            <v>7.8327489817654888E-3</v>
          </cell>
          <cell r="K12">
            <v>6.5121180362171845E-3</v>
          </cell>
        </row>
        <row r="13">
          <cell r="C13" t="str">
            <v>Foreclosure</v>
          </cell>
          <cell r="G13">
            <v>6969</v>
          </cell>
          <cell r="H13">
            <v>839516768.15999997</v>
          </cell>
          <cell r="J13">
            <v>7.9641709445467893E-3</v>
          </cell>
          <cell r="K13">
            <v>7.5070494435227437E-3</v>
          </cell>
        </row>
        <row r="14">
          <cell r="C14" t="str">
            <v>Total Active Portfolio</v>
          </cell>
          <cell r="G14">
            <v>875044</v>
          </cell>
          <cell r="H14">
            <v>111830456756.13</v>
          </cell>
          <cell r="J14">
            <v>1</v>
          </cell>
          <cell r="K14">
            <v>1</v>
          </cell>
        </row>
        <row r="17">
          <cell r="C17" t="str">
            <v>Current (0 - 29)</v>
          </cell>
          <cell r="G17">
            <v>33431</v>
          </cell>
          <cell r="H17">
            <v>1133496504.48</v>
          </cell>
          <cell r="J17">
            <v>0.95160968944806579</v>
          </cell>
          <cell r="K17">
            <v>0.9499987337684711</v>
          </cell>
        </row>
        <row r="18">
          <cell r="C18" t="str">
            <v>DLQ 30-59</v>
          </cell>
          <cell r="G18">
            <v>295</v>
          </cell>
          <cell r="H18">
            <v>11142591.43</v>
          </cell>
          <cell r="J18">
            <v>8.3971421251885798E-3</v>
          </cell>
          <cell r="K18">
            <v>9.3387564121828245E-3</v>
          </cell>
        </row>
        <row r="19">
          <cell r="C19" t="str">
            <v>DLQ 60-179</v>
          </cell>
          <cell r="G19">
            <v>294</v>
          </cell>
          <cell r="H19">
            <v>9589638.5399999991</v>
          </cell>
          <cell r="J19">
            <v>8.3686772366286192E-3</v>
          </cell>
          <cell r="K19">
            <v>8.0372056149186581E-3</v>
          </cell>
        </row>
        <row r="20">
          <cell r="C20" t="str">
            <v>DLQ 180+</v>
          </cell>
          <cell r="G20">
            <v>219</v>
          </cell>
          <cell r="H20">
            <v>4507706.32</v>
          </cell>
          <cell r="J20">
            <v>6.2338105946315222E-3</v>
          </cell>
          <cell r="K20">
            <v>3.7779695652124475E-3</v>
          </cell>
        </row>
        <row r="21">
          <cell r="C21" t="str">
            <v>Bankruptcy</v>
          </cell>
          <cell r="G21">
            <v>811</v>
          </cell>
          <cell r="H21">
            <v>27540275.170000002</v>
          </cell>
          <cell r="J21">
            <v>2.3085024622128605E-2</v>
          </cell>
          <cell r="K21">
            <v>2.3081876684867098E-2</v>
          </cell>
        </row>
        <row r="22">
          <cell r="C22" t="str">
            <v>Foreclosure</v>
          </cell>
          <cell r="G22">
            <v>81</v>
          </cell>
          <cell r="H22">
            <v>6879089.6299999999</v>
          </cell>
          <cell r="J22">
            <v>2.3056559733568645E-3</v>
          </cell>
          <cell r="K22">
            <v>5.7654579543479564E-3</v>
          </cell>
        </row>
        <row r="23">
          <cell r="C23" t="str">
            <v>Total Active Portfolio</v>
          </cell>
          <cell r="G23">
            <v>35131</v>
          </cell>
          <cell r="H23">
            <v>1193155805.5699999</v>
          </cell>
          <cell r="J23">
            <v>1</v>
          </cell>
          <cell r="K23">
            <v>1</v>
          </cell>
        </row>
      </sheetData>
      <sheetData sheetId="44">
        <row r="8">
          <cell r="C8" t="str">
            <v>Current (0 - 29)</v>
          </cell>
          <cell r="G8">
            <v>114466</v>
          </cell>
          <cell r="H8">
            <v>19258079898.080002</v>
          </cell>
          <cell r="J8">
            <v>0.946179852368632</v>
          </cell>
          <cell r="K8">
            <v>0.94381212081685995</v>
          </cell>
        </row>
        <row r="9">
          <cell r="C9" t="str">
            <v>DLQ 30-59</v>
          </cell>
          <cell r="G9">
            <v>2132</v>
          </cell>
          <cell r="H9">
            <v>338760588.38</v>
          </cell>
          <cell r="J9">
            <v>1.7623184572274068E-2</v>
          </cell>
          <cell r="K9">
            <v>1.6602192485449772E-2</v>
          </cell>
        </row>
        <row r="10">
          <cell r="C10" t="str">
            <v>DLQ 60-179</v>
          </cell>
          <cell r="G10">
            <v>1601</v>
          </cell>
          <cell r="H10">
            <v>273937263.62</v>
          </cell>
          <cell r="J10">
            <v>1.3233920497284607E-2</v>
          </cell>
          <cell r="K10">
            <v>1.3425290118031756E-2</v>
          </cell>
        </row>
        <row r="11">
          <cell r="C11" t="str">
            <v>DLQ 180+</v>
          </cell>
          <cell r="G11">
            <v>522</v>
          </cell>
          <cell r="H11">
            <v>104519200.7</v>
          </cell>
          <cell r="J11">
            <v>4.3148697686337069E-3</v>
          </cell>
          <cell r="K11">
            <v>5.1223428815759002E-3</v>
          </cell>
        </row>
        <row r="12">
          <cell r="C12" t="str">
            <v>Bankruptcy</v>
          </cell>
          <cell r="G12">
            <v>1003</v>
          </cell>
          <cell r="H12">
            <v>189140535.80000001</v>
          </cell>
          <cell r="J12">
            <v>8.29083214164676E-3</v>
          </cell>
          <cell r="K12">
            <v>9.2695186213051645E-3</v>
          </cell>
        </row>
        <row r="13">
          <cell r="C13" t="str">
            <v>Foreclosure</v>
          </cell>
          <cell r="G13">
            <v>1253</v>
          </cell>
          <cell r="H13">
            <v>240131890.44</v>
          </cell>
          <cell r="J13">
            <v>1.0357340651528803E-2</v>
          </cell>
          <cell r="K13">
            <v>1.1768535076777505E-2</v>
          </cell>
        </row>
        <row r="14">
          <cell r="C14" t="str">
            <v>Total Active Portfolio</v>
          </cell>
          <cell r="G14">
            <v>120977</v>
          </cell>
          <cell r="H14">
            <v>20404569377.02</v>
          </cell>
          <cell r="J14">
            <v>1</v>
          </cell>
          <cell r="K14">
            <v>1</v>
          </cell>
        </row>
        <row r="17">
          <cell r="C17" t="str">
            <v>Current (0 - 29)</v>
          </cell>
          <cell r="G17">
            <v>12545</v>
          </cell>
          <cell r="H17">
            <v>606671741.00999999</v>
          </cell>
          <cell r="J17">
            <v>0.95131568969439595</v>
          </cell>
          <cell r="K17">
            <v>0.94024415340050127</v>
          </cell>
        </row>
        <row r="18">
          <cell r="C18" t="str">
            <v>DLQ 30-59</v>
          </cell>
          <cell r="G18">
            <v>95</v>
          </cell>
          <cell r="H18">
            <v>5283655.0599999996</v>
          </cell>
          <cell r="J18">
            <v>7.204064609084705E-3</v>
          </cell>
          <cell r="K18">
            <v>8.1888201525247683E-3</v>
          </cell>
        </row>
        <row r="19">
          <cell r="C19" t="str">
            <v>DLQ 60-179</v>
          </cell>
          <cell r="G19">
            <v>155</v>
          </cell>
          <cell r="H19">
            <v>8553844.8100000005</v>
          </cell>
          <cell r="J19">
            <v>1.1754000151664518E-2</v>
          </cell>
          <cell r="K19">
            <v>1.3257091154943298E-2</v>
          </cell>
        </row>
        <row r="20">
          <cell r="C20" t="str">
            <v>DLQ 180+</v>
          </cell>
          <cell r="G20">
            <v>42</v>
          </cell>
          <cell r="H20">
            <v>2262023.85</v>
          </cell>
          <cell r="J20">
            <v>3.1849548798058695E-3</v>
          </cell>
          <cell r="K20">
            <v>3.5057751268818948E-3</v>
          </cell>
        </row>
        <row r="21">
          <cell r="C21" t="str">
            <v>Bankruptcy</v>
          </cell>
          <cell r="G21">
            <v>292</v>
          </cell>
          <cell r="H21">
            <v>16766281.630000001</v>
          </cell>
          <cell r="J21">
            <v>2.2143019640555092E-2</v>
          </cell>
          <cell r="K21">
            <v>2.5985054538107913E-2</v>
          </cell>
        </row>
        <row r="22">
          <cell r="C22" t="str">
            <v>Foreclosure</v>
          </cell>
          <cell r="G22">
            <v>58</v>
          </cell>
          <cell r="H22">
            <v>5690332.8200000003</v>
          </cell>
          <cell r="J22">
            <v>4.3982710244938198E-3</v>
          </cell>
          <cell r="K22">
            <v>8.8191056270408956E-3</v>
          </cell>
        </row>
        <row r="23">
          <cell r="C23" t="str">
            <v>Total Active Portfolio</v>
          </cell>
          <cell r="G23">
            <v>13187</v>
          </cell>
          <cell r="H23">
            <v>645227879.17999995</v>
          </cell>
          <cell r="J23">
            <v>1</v>
          </cell>
          <cell r="K23">
            <v>1</v>
          </cell>
        </row>
      </sheetData>
      <sheetData sheetId="45">
        <row r="8">
          <cell r="C8" t="str">
            <v>Current (0 - 29)</v>
          </cell>
          <cell r="G8">
            <v>10049</v>
          </cell>
          <cell r="H8">
            <v>1674479705.4200001</v>
          </cell>
          <cell r="J8">
            <v>0.93775662560656958</v>
          </cell>
          <cell r="K8">
            <v>0.93804268310130479</v>
          </cell>
        </row>
        <row r="9">
          <cell r="C9" t="str">
            <v>DLQ 30-59</v>
          </cell>
          <cell r="G9">
            <v>202</v>
          </cell>
          <cell r="H9">
            <v>30492181.93</v>
          </cell>
          <cell r="J9">
            <v>1.8850317282568124E-2</v>
          </cell>
          <cell r="K9">
            <v>1.7081704877429976E-2</v>
          </cell>
        </row>
        <row r="10">
          <cell r="C10" t="str">
            <v>DLQ 60-179</v>
          </cell>
          <cell r="G10">
            <v>117</v>
          </cell>
          <cell r="H10">
            <v>19434040.050000001</v>
          </cell>
          <cell r="J10">
            <v>1.0918253079507279E-2</v>
          </cell>
          <cell r="K10">
            <v>1.0886939395558515E-2</v>
          </cell>
        </row>
        <row r="11">
          <cell r="C11" t="str">
            <v>DLQ 180+</v>
          </cell>
          <cell r="G11">
            <v>28</v>
          </cell>
          <cell r="H11">
            <v>5117256.4800000004</v>
          </cell>
          <cell r="J11">
            <v>2.6129152668906306E-3</v>
          </cell>
          <cell r="K11">
            <v>2.8666844889665183E-3</v>
          </cell>
        </row>
        <row r="12">
          <cell r="C12" t="str">
            <v>Bankruptcy</v>
          </cell>
          <cell r="G12">
            <v>39</v>
          </cell>
          <cell r="H12">
            <v>8193806.9199999999</v>
          </cell>
          <cell r="J12">
            <v>3.6394176931690931E-3</v>
          </cell>
          <cell r="K12">
            <v>4.5901664876391969E-3</v>
          </cell>
        </row>
        <row r="13">
          <cell r="C13" t="str">
            <v>Foreclosure</v>
          </cell>
          <cell r="G13">
            <v>281</v>
          </cell>
          <cell r="H13">
            <v>47361380.990000002</v>
          </cell>
          <cell r="J13">
            <v>2.6222471071295259E-2</v>
          </cell>
          <cell r="K13">
            <v>2.6531821649101065E-2</v>
          </cell>
        </row>
        <row r="14">
          <cell r="C14" t="str">
            <v>Total Active Portfolio</v>
          </cell>
          <cell r="G14">
            <v>10716</v>
          </cell>
          <cell r="H14">
            <v>1785078371.79</v>
          </cell>
          <cell r="J14">
            <v>1</v>
          </cell>
          <cell r="K14">
            <v>1</v>
          </cell>
        </row>
        <row r="17">
          <cell r="C17" t="str">
            <v>Current (0 - 29)</v>
          </cell>
          <cell r="G17">
            <v>567</v>
          </cell>
          <cell r="H17">
            <v>29513217.16</v>
          </cell>
          <cell r="J17">
            <v>0.9626485568760611</v>
          </cell>
          <cell r="K17">
            <v>0.95666228930034403</v>
          </cell>
        </row>
        <row r="18">
          <cell r="C18" t="str">
            <v>DLQ 30-59</v>
          </cell>
          <cell r="G18">
            <v>3</v>
          </cell>
          <cell r="H18">
            <v>173174.74</v>
          </cell>
          <cell r="J18">
            <v>5.0933786078098476E-3</v>
          </cell>
          <cell r="K18">
            <v>5.6134084711689167E-3</v>
          </cell>
        </row>
        <row r="19">
          <cell r="C19" t="str">
            <v>DLQ 60-179</v>
          </cell>
          <cell r="G19">
            <v>3</v>
          </cell>
          <cell r="H19">
            <v>108413.59</v>
          </cell>
          <cell r="J19">
            <v>5.0933786078098476E-3</v>
          </cell>
          <cell r="K19">
            <v>3.5141947636002442E-3</v>
          </cell>
        </row>
        <row r="20">
          <cell r="C20" t="str">
            <v>DLQ 180+</v>
          </cell>
          <cell r="G20">
            <v>1</v>
          </cell>
          <cell r="H20">
            <v>94949.68</v>
          </cell>
          <cell r="J20">
            <v>1.697792869269949E-3</v>
          </cell>
          <cell r="K20">
            <v>3.0777660647665927E-3</v>
          </cell>
        </row>
        <row r="21">
          <cell r="C21" t="str">
            <v>Bankruptcy</v>
          </cell>
          <cell r="G21">
            <v>13</v>
          </cell>
          <cell r="H21">
            <v>757705.94</v>
          </cell>
          <cell r="J21">
            <v>2.2071307300509338E-2</v>
          </cell>
          <cell r="K21">
            <v>2.4560816099686404E-2</v>
          </cell>
        </row>
        <row r="22">
          <cell r="C22" t="str">
            <v>Foreclosure</v>
          </cell>
          <cell r="G22">
            <v>2</v>
          </cell>
          <cell r="H22">
            <v>202732.83</v>
          </cell>
          <cell r="J22">
            <v>3.3955857385398981E-3</v>
          </cell>
          <cell r="K22">
            <v>6.5715253004338158E-3</v>
          </cell>
        </row>
        <row r="23">
          <cell r="C23" t="str">
            <v>Total Active Portfolio</v>
          </cell>
          <cell r="G23">
            <v>589</v>
          </cell>
          <cell r="H23">
            <v>30850193.940000001</v>
          </cell>
          <cell r="J23">
            <v>1</v>
          </cell>
          <cell r="K23">
            <v>1</v>
          </cell>
        </row>
      </sheetData>
      <sheetData sheetId="46">
        <row r="8">
          <cell r="C8" t="str">
            <v>Current (0 - 29)</v>
          </cell>
          <cell r="G8">
            <v>359268</v>
          </cell>
          <cell r="H8">
            <v>74919781606.589996</v>
          </cell>
          <cell r="J8">
            <v>0.95076388098646902</v>
          </cell>
          <cell r="K8">
            <v>0.95493790932068889</v>
          </cell>
        </row>
        <row r="9">
          <cell r="C9" t="str">
            <v>DLQ 30-59</v>
          </cell>
          <cell r="G9">
            <v>6497</v>
          </cell>
          <cell r="H9">
            <v>1169757520.9300001</v>
          </cell>
          <cell r="J9">
            <v>1.719360737602316E-2</v>
          </cell>
          <cell r="K9">
            <v>1.4909891319688392E-2</v>
          </cell>
        </row>
        <row r="10">
          <cell r="C10" t="str">
            <v>DLQ 60-179</v>
          </cell>
          <cell r="G10">
            <v>4730</v>
          </cell>
          <cell r="H10">
            <v>879297730.90999997</v>
          </cell>
          <cell r="J10">
            <v>1.2517433105831853E-2</v>
          </cell>
          <cell r="K10">
            <v>1.1207650620697521E-2</v>
          </cell>
        </row>
        <row r="11">
          <cell r="C11" t="str">
            <v>DLQ 180+</v>
          </cell>
          <cell r="G11">
            <v>1490</v>
          </cell>
          <cell r="H11">
            <v>324120268.67000002</v>
          </cell>
          <cell r="J11">
            <v>3.9431237479258903E-3</v>
          </cell>
          <cell r="K11">
            <v>4.1312818203005103E-3</v>
          </cell>
        </row>
        <row r="12">
          <cell r="C12" t="str">
            <v>Bankruptcy</v>
          </cell>
          <cell r="G12">
            <v>2669</v>
          </cell>
          <cell r="H12">
            <v>488544590.00999999</v>
          </cell>
          <cell r="J12">
            <v>7.0632196531638936E-3</v>
          </cell>
          <cell r="K12">
            <v>6.2270569853482621E-3</v>
          </cell>
        </row>
        <row r="13">
          <cell r="C13" t="str">
            <v>Foreclosure</v>
          </cell>
          <cell r="G13">
            <v>3219</v>
          </cell>
          <cell r="H13">
            <v>673632250.59000003</v>
          </cell>
          <cell r="J13">
            <v>8.5187351305862028E-3</v>
          </cell>
          <cell r="K13">
            <v>8.5862099332764466E-3</v>
          </cell>
        </row>
        <row r="14">
          <cell r="C14" t="str">
            <v>Total Active Portfolio</v>
          </cell>
          <cell r="G14">
            <v>377873</v>
          </cell>
          <cell r="H14">
            <v>78455133967.699997</v>
          </cell>
          <cell r="J14">
            <v>1</v>
          </cell>
          <cell r="K14">
            <v>1</v>
          </cell>
        </row>
        <row r="17">
          <cell r="C17" t="str">
            <v>Current (0 - 29)</v>
          </cell>
          <cell r="G17">
            <v>83713</v>
          </cell>
          <cell r="H17">
            <v>3834669925.29</v>
          </cell>
          <cell r="J17">
            <v>0.96882197044220952</v>
          </cell>
          <cell r="K17">
            <v>0.95282864772828046</v>
          </cell>
        </row>
        <row r="18">
          <cell r="C18" t="str">
            <v>DLQ 30-59</v>
          </cell>
          <cell r="G18">
            <v>375</v>
          </cell>
          <cell r="H18">
            <v>26036487.780000001</v>
          </cell>
          <cell r="J18">
            <v>4.3399261633895398E-3</v>
          </cell>
          <cell r="K18">
            <v>6.4694776672688855E-3</v>
          </cell>
        </row>
        <row r="19">
          <cell r="C19" t="str">
            <v>DLQ 60-179</v>
          </cell>
          <cell r="G19">
            <v>526</v>
          </cell>
          <cell r="H19">
            <v>37350962.890000001</v>
          </cell>
          <cell r="J19">
            <v>6.0874697651810616E-3</v>
          </cell>
          <cell r="K19">
            <v>9.280868537632072E-3</v>
          </cell>
        </row>
        <row r="20">
          <cell r="C20" t="str">
            <v>DLQ 180+</v>
          </cell>
          <cell r="G20">
            <v>114</v>
          </cell>
          <cell r="H20">
            <v>10142252.029999999</v>
          </cell>
          <cell r="J20">
            <v>1.3193375536704201E-3</v>
          </cell>
          <cell r="K20">
            <v>2.5201199777145022E-3</v>
          </cell>
        </row>
        <row r="21">
          <cell r="C21" t="str">
            <v>Bankruptcy</v>
          </cell>
          <cell r="G21">
            <v>1337</v>
          </cell>
          <cell r="H21">
            <v>83700655.510000005</v>
          </cell>
          <cell r="J21">
            <v>1.5473283414538174E-2</v>
          </cell>
          <cell r="K21">
            <v>2.0797717654286143E-2</v>
          </cell>
        </row>
        <row r="22">
          <cell r="C22" t="str">
            <v>Foreclosure</v>
          </cell>
          <cell r="G22">
            <v>342</v>
          </cell>
          <cell r="H22">
            <v>32611295.190000001</v>
          </cell>
          <cell r="J22">
            <v>3.9580126610112608E-3</v>
          </cell>
          <cell r="K22">
            <v>8.10316843481791E-3</v>
          </cell>
        </row>
        <row r="23">
          <cell r="C23" t="str">
            <v>Total Active Portfolio</v>
          </cell>
          <cell r="G23">
            <v>86407</v>
          </cell>
          <cell r="H23">
            <v>4024511578.6900001</v>
          </cell>
          <cell r="J23">
            <v>1</v>
          </cell>
          <cell r="K23">
            <v>1</v>
          </cell>
        </row>
      </sheetData>
      <sheetData sheetId="47">
        <row r="8">
          <cell r="C8" t="str">
            <v>Current (0 - 29)</v>
          </cell>
          <cell r="G8">
            <v>263577</v>
          </cell>
          <cell r="H8">
            <v>53222906233.400002</v>
          </cell>
          <cell r="J8">
            <v>0.93382248738733631</v>
          </cell>
          <cell r="K8">
            <v>0.92958101376517044</v>
          </cell>
        </row>
        <row r="9">
          <cell r="C9" t="str">
            <v>DLQ 30-59</v>
          </cell>
          <cell r="G9">
            <v>4183</v>
          </cell>
          <cell r="H9">
            <v>791198373.85000002</v>
          </cell>
          <cell r="J9">
            <v>1.4819879825406723E-2</v>
          </cell>
          <cell r="K9">
            <v>1.3818918178340391E-2</v>
          </cell>
        </row>
        <row r="10">
          <cell r="C10" t="str">
            <v>DLQ 60-179</v>
          </cell>
          <cell r="G10">
            <v>3705</v>
          </cell>
          <cell r="H10">
            <v>754075760.25</v>
          </cell>
          <cell r="J10">
            <v>1.3126381724392041E-2</v>
          </cell>
          <cell r="K10">
            <v>1.317054177002158E-2</v>
          </cell>
        </row>
        <row r="11">
          <cell r="C11" t="str">
            <v>DLQ 180+</v>
          </cell>
          <cell r="G11">
            <v>3085</v>
          </cell>
          <cell r="H11">
            <v>721081850.59000003</v>
          </cell>
          <cell r="J11">
            <v>1.0929794229352077E-2</v>
          </cell>
          <cell r="K11">
            <v>1.2594276508306653E-2</v>
          </cell>
        </row>
        <row r="12">
          <cell r="C12" t="str">
            <v>Bankruptcy</v>
          </cell>
          <cell r="G12">
            <v>1597</v>
          </cell>
          <cell r="H12">
            <v>342522017.88999999</v>
          </cell>
          <cell r="J12">
            <v>5.6579842412561648E-3</v>
          </cell>
          <cell r="K12">
            <v>5.9824234932000968E-3</v>
          </cell>
        </row>
        <row r="13">
          <cell r="C13" t="str">
            <v>Foreclosure</v>
          </cell>
          <cell r="G13">
            <v>6109</v>
          </cell>
          <cell r="H13">
            <v>1422941759.1500001</v>
          </cell>
          <cell r="J13">
            <v>2.1643472592256675E-2</v>
          </cell>
          <cell r="K13">
            <v>2.4852826284960886E-2</v>
          </cell>
        </row>
        <row r="14">
          <cell r="C14" t="str">
            <v>Total Active Portfolio</v>
          </cell>
          <cell r="G14">
            <v>282256</v>
          </cell>
          <cell r="H14">
            <v>57254725995.129997</v>
          </cell>
          <cell r="J14">
            <v>1</v>
          </cell>
          <cell r="K14">
            <v>1</v>
          </cell>
        </row>
        <row r="17">
          <cell r="C17" t="str">
            <v>Current (0 - 29)</v>
          </cell>
          <cell r="G17">
            <v>34920</v>
          </cell>
          <cell r="H17">
            <v>1944020403.9200001</v>
          </cell>
          <cell r="J17">
            <v>0.94971307351301371</v>
          </cell>
          <cell r="K17">
            <v>0.94223454225934411</v>
          </cell>
        </row>
        <row r="18">
          <cell r="C18" t="str">
            <v>DLQ 30-59</v>
          </cell>
          <cell r="G18">
            <v>265</v>
          </cell>
          <cell r="H18">
            <v>17200806.140000001</v>
          </cell>
          <cell r="J18">
            <v>7.2071582039217822E-3</v>
          </cell>
          <cell r="K18">
            <v>8.3369462929163644E-3</v>
          </cell>
        </row>
        <row r="19">
          <cell r="C19" t="str">
            <v>DLQ 60-179</v>
          </cell>
          <cell r="G19">
            <v>417</v>
          </cell>
          <cell r="H19">
            <v>27582310.329999998</v>
          </cell>
          <cell r="J19">
            <v>1.1341075362397672E-2</v>
          </cell>
          <cell r="K19">
            <v>1.336868969885165E-2</v>
          </cell>
        </row>
        <row r="20">
          <cell r="C20" t="str">
            <v>DLQ 180+</v>
          </cell>
          <cell r="G20">
            <v>202</v>
          </cell>
          <cell r="H20">
            <v>13341731.98</v>
          </cell>
          <cell r="J20">
            <v>5.4937583290271697E-3</v>
          </cell>
          <cell r="K20">
            <v>6.4665168635953648E-3</v>
          </cell>
        </row>
        <row r="21">
          <cell r="C21" t="str">
            <v>Bankruptcy</v>
          </cell>
          <cell r="G21">
            <v>753</v>
          </cell>
          <cell r="H21">
            <v>43609479.829999998</v>
          </cell>
          <cell r="J21">
            <v>2.0479208028502272E-2</v>
          </cell>
          <cell r="K21">
            <v>2.1136793720339518E-2</v>
          </cell>
        </row>
        <row r="22">
          <cell r="C22" t="str">
            <v>Foreclosure</v>
          </cell>
          <cell r="G22">
            <v>212</v>
          </cell>
          <cell r="H22">
            <v>17447492.649999999</v>
          </cell>
          <cell r="J22">
            <v>5.7657265631374252E-3</v>
          </cell>
          <cell r="K22">
            <v>8.4565111649530511E-3</v>
          </cell>
        </row>
        <row r="23">
          <cell r="C23" t="str">
            <v>Total Active Portfolio</v>
          </cell>
          <cell r="G23">
            <v>36769</v>
          </cell>
          <cell r="H23">
            <v>2063202224.8499999</v>
          </cell>
          <cell r="J23">
            <v>1</v>
          </cell>
          <cell r="K23">
            <v>1</v>
          </cell>
        </row>
      </sheetData>
      <sheetData sheetId="48">
        <row r="8">
          <cell r="C8" t="str">
            <v>Current (0 - 29)</v>
          </cell>
          <cell r="G8">
            <v>19356</v>
          </cell>
          <cell r="H8">
            <v>2372081617.4899998</v>
          </cell>
          <cell r="J8">
            <v>0.90073991344408766</v>
          </cell>
          <cell r="K8">
            <v>0.90791855320340931</v>
          </cell>
        </row>
        <row r="9">
          <cell r="C9" t="str">
            <v>DLQ 30-59</v>
          </cell>
          <cell r="G9">
            <v>888</v>
          </cell>
          <cell r="H9">
            <v>96438218.189999998</v>
          </cell>
          <cell r="J9">
            <v>4.1323467820745495E-2</v>
          </cell>
          <cell r="K9">
            <v>3.6911903404583689E-2</v>
          </cell>
        </row>
        <row r="10">
          <cell r="C10" t="str">
            <v>DLQ 60-179</v>
          </cell>
          <cell r="G10">
            <v>547</v>
          </cell>
          <cell r="H10">
            <v>63769947.920000002</v>
          </cell>
          <cell r="J10">
            <v>2.5454883894085345E-2</v>
          </cell>
          <cell r="K10">
            <v>2.4408063544899185E-2</v>
          </cell>
        </row>
        <row r="11">
          <cell r="C11" t="str">
            <v>DLQ 180+</v>
          </cell>
          <cell r="G11">
            <v>220</v>
          </cell>
          <cell r="H11">
            <v>24858826.550000001</v>
          </cell>
          <cell r="J11">
            <v>1.0237796081716226E-2</v>
          </cell>
          <cell r="K11">
            <v>9.5147610728051387E-3</v>
          </cell>
        </row>
        <row r="12">
          <cell r="C12" t="str">
            <v>Bankruptcy</v>
          </cell>
          <cell r="G12">
            <v>224</v>
          </cell>
          <cell r="H12">
            <v>24143133.280000001</v>
          </cell>
          <cell r="J12">
            <v>1.0423937828656521E-2</v>
          </cell>
          <cell r="K12">
            <v>9.2408281720799991E-3</v>
          </cell>
        </row>
        <row r="13">
          <cell r="C13" t="str">
            <v>Foreclosure</v>
          </cell>
          <cell r="G13">
            <v>254</v>
          </cell>
          <cell r="H13">
            <v>31367298.640000001</v>
          </cell>
          <cell r="J13">
            <v>1.1820000930708735E-2</v>
          </cell>
          <cell r="K13">
            <v>1.2005890602222557E-2</v>
          </cell>
        </row>
        <row r="14">
          <cell r="C14" t="str">
            <v>Total Active Portfolio</v>
          </cell>
          <cell r="G14">
            <v>21489</v>
          </cell>
          <cell r="H14">
            <v>2612659042.0700002</v>
          </cell>
          <cell r="J14">
            <v>1</v>
          </cell>
          <cell r="K14">
            <v>1</v>
          </cell>
        </row>
        <row r="17">
          <cell r="C17" t="str">
            <v>Current (0 - 29)</v>
          </cell>
          <cell r="G17">
            <v>1561</v>
          </cell>
          <cell r="H17">
            <v>59584067.659999996</v>
          </cell>
          <cell r="J17">
            <v>0.92312241277350682</v>
          </cell>
          <cell r="K17">
            <v>0.92070178833059135</v>
          </cell>
        </row>
        <row r="18">
          <cell r="C18" t="str">
            <v>DLQ 30-59</v>
          </cell>
          <cell r="G18">
            <v>30</v>
          </cell>
          <cell r="H18">
            <v>1346704.01</v>
          </cell>
          <cell r="J18">
            <v>1.7740981667652277E-2</v>
          </cell>
          <cell r="K18">
            <v>2.0809468689418756E-2</v>
          </cell>
        </row>
        <row r="19">
          <cell r="C19" t="str">
            <v>DLQ 60-179</v>
          </cell>
          <cell r="G19">
            <v>27</v>
          </cell>
          <cell r="H19">
            <v>1116851.5900000001</v>
          </cell>
          <cell r="J19">
            <v>1.5966883500887048E-2</v>
          </cell>
          <cell r="K19">
            <v>1.725775524558849E-2</v>
          </cell>
        </row>
        <row r="20">
          <cell r="C20" t="str">
            <v>DLQ 180+</v>
          </cell>
          <cell r="G20">
            <v>4</v>
          </cell>
          <cell r="H20">
            <v>154778.85999999999</v>
          </cell>
          <cell r="J20">
            <v>2.3654642223536371E-3</v>
          </cell>
          <cell r="K20">
            <v>2.3916657387497708E-3</v>
          </cell>
        </row>
        <row r="21">
          <cell r="C21" t="str">
            <v>Bankruptcy</v>
          </cell>
          <cell r="G21">
            <v>60</v>
          </cell>
          <cell r="H21">
            <v>2136763.34</v>
          </cell>
          <cell r="J21">
            <v>3.5481963335304553E-2</v>
          </cell>
          <cell r="K21">
            <v>3.3017581807325162E-2</v>
          </cell>
        </row>
        <row r="22">
          <cell r="C22" t="str">
            <v>Foreclosure</v>
          </cell>
          <cell r="G22">
            <v>9</v>
          </cell>
          <cell r="H22">
            <v>376759.3</v>
          </cell>
          <cell r="J22">
            <v>5.3222945002956833E-3</v>
          </cell>
          <cell r="K22">
            <v>5.8217401883264071E-3</v>
          </cell>
        </row>
        <row r="23">
          <cell r="C23" t="str">
            <v>Total Active Portfolio</v>
          </cell>
          <cell r="G23">
            <v>1691</v>
          </cell>
          <cell r="H23">
            <v>64715924.759999998</v>
          </cell>
          <cell r="J23">
            <v>1</v>
          </cell>
          <cell r="K23">
            <v>1</v>
          </cell>
        </row>
      </sheetData>
      <sheetData sheetId="49">
        <row r="8">
          <cell r="C8" t="str">
            <v>Current (0 - 29)</v>
          </cell>
          <cell r="G8">
            <v>122915</v>
          </cell>
          <cell r="H8">
            <v>17093786517.34</v>
          </cell>
          <cell r="J8">
            <v>0.93610296637599477</v>
          </cell>
          <cell r="K8">
            <v>0.93977704322530942</v>
          </cell>
        </row>
        <row r="9">
          <cell r="C9" t="str">
            <v>DLQ 30-59</v>
          </cell>
          <cell r="G9">
            <v>2425</v>
          </cell>
          <cell r="H9">
            <v>302043493.79000002</v>
          </cell>
          <cell r="J9">
            <v>1.8468451315639161E-2</v>
          </cell>
          <cell r="K9">
            <v>1.6605656168191072E-2</v>
          </cell>
        </row>
        <row r="10">
          <cell r="C10" t="str">
            <v>DLQ 60-179</v>
          </cell>
          <cell r="G10">
            <v>1872</v>
          </cell>
          <cell r="H10">
            <v>240817701.33000001</v>
          </cell>
          <cell r="J10">
            <v>1.4256882830052168E-2</v>
          </cell>
          <cell r="K10">
            <v>1.3239603003269542E-2</v>
          </cell>
        </row>
        <row r="11">
          <cell r="C11" t="str">
            <v>DLQ 180+</v>
          </cell>
          <cell r="G11">
            <v>628</v>
          </cell>
          <cell r="H11">
            <v>84384409.700000003</v>
          </cell>
          <cell r="J11">
            <v>4.7827577015345946E-3</v>
          </cell>
          <cell r="K11">
            <v>4.6392606437277275E-3</v>
          </cell>
        </row>
        <row r="12">
          <cell r="C12" t="str">
            <v>Bankruptcy</v>
          </cell>
          <cell r="G12">
            <v>1059</v>
          </cell>
          <cell r="H12">
            <v>142283014.06999999</v>
          </cell>
          <cell r="J12">
            <v>8.0651917291801531E-3</v>
          </cell>
          <cell r="K12">
            <v>7.8223926646240373E-3</v>
          </cell>
        </row>
        <row r="13">
          <cell r="C13" t="str">
            <v>Foreclosure</v>
          </cell>
          <cell r="G13">
            <v>2406</v>
          </cell>
          <cell r="H13">
            <v>325878397.02999997</v>
          </cell>
          <cell r="J13">
            <v>1.8323750047599102E-2</v>
          </cell>
          <cell r="K13">
            <v>1.7916044294878294E-2</v>
          </cell>
        </row>
        <row r="14">
          <cell r="C14" t="str">
            <v>Total Active Portfolio</v>
          </cell>
          <cell r="G14">
            <v>131305</v>
          </cell>
          <cell r="H14">
            <v>18189193533.259998</v>
          </cell>
          <cell r="J14">
            <v>1</v>
          </cell>
          <cell r="K14">
            <v>1</v>
          </cell>
        </row>
        <row r="17">
          <cell r="C17" t="str">
            <v>Current (0 - 29)</v>
          </cell>
          <cell r="G17">
            <v>13394</v>
          </cell>
          <cell r="H17">
            <v>429256716.38</v>
          </cell>
          <cell r="J17">
            <v>0.94804643261608157</v>
          </cell>
          <cell r="K17">
            <v>0.93407853625068704</v>
          </cell>
        </row>
        <row r="18">
          <cell r="C18" t="str">
            <v>DLQ 30-59</v>
          </cell>
          <cell r="G18">
            <v>91</v>
          </cell>
          <cell r="H18">
            <v>4267967.4000000004</v>
          </cell>
          <cell r="J18">
            <v>6.4411098527746317E-3</v>
          </cell>
          <cell r="K18">
            <v>9.2872553640570028E-3</v>
          </cell>
        </row>
        <row r="19">
          <cell r="C19" t="str">
            <v>DLQ 60-179</v>
          </cell>
          <cell r="G19">
            <v>137</v>
          </cell>
          <cell r="H19">
            <v>5224748.87</v>
          </cell>
          <cell r="J19">
            <v>9.6970554926387315E-3</v>
          </cell>
          <cell r="K19">
            <v>1.1369247330417347E-2</v>
          </cell>
        </row>
        <row r="20">
          <cell r="C20" t="str">
            <v>DLQ 180+</v>
          </cell>
          <cell r="G20">
            <v>35</v>
          </cell>
          <cell r="H20">
            <v>1682565.37</v>
          </cell>
          <cell r="J20">
            <v>2.4773499433748585E-3</v>
          </cell>
          <cell r="K20">
            <v>3.661324652552186E-3</v>
          </cell>
        </row>
        <row r="21">
          <cell r="C21" t="str">
            <v>Bankruptcy</v>
          </cell>
          <cell r="G21">
            <v>414</v>
          </cell>
          <cell r="H21">
            <v>14643688.99</v>
          </cell>
          <cell r="J21">
            <v>2.9303510758776897E-2</v>
          </cell>
          <cell r="K21">
            <v>3.186521038608682E-2</v>
          </cell>
        </row>
        <row r="22">
          <cell r="C22" t="str">
            <v>Foreclosure</v>
          </cell>
          <cell r="G22">
            <v>57</v>
          </cell>
          <cell r="H22">
            <v>4475303.32</v>
          </cell>
          <cell r="J22">
            <v>4.034541336353341E-3</v>
          </cell>
          <cell r="K22">
            <v>9.7384260161996819E-3</v>
          </cell>
        </row>
        <row r="23">
          <cell r="C23" t="str">
            <v>Total Active Portfolio</v>
          </cell>
          <cell r="G23">
            <v>14128</v>
          </cell>
          <cell r="H23">
            <v>459550990.32999998</v>
          </cell>
          <cell r="J23">
            <v>1</v>
          </cell>
          <cell r="K23">
            <v>1</v>
          </cell>
        </row>
      </sheetData>
      <sheetData sheetId="50">
        <row r="8">
          <cell r="C8" t="str">
            <v>Current (0 - 29)</v>
          </cell>
          <cell r="G8">
            <v>18619</v>
          </cell>
          <cell r="H8">
            <v>2888319818.1599998</v>
          </cell>
          <cell r="J8">
            <v>0.9674218019328692</v>
          </cell>
          <cell r="K8">
            <v>0.96548664232688153</v>
          </cell>
        </row>
        <row r="9">
          <cell r="C9" t="str">
            <v>DLQ 30-59</v>
          </cell>
          <cell r="G9">
            <v>284</v>
          </cell>
          <cell r="H9">
            <v>43415542.049999997</v>
          </cell>
          <cell r="J9">
            <v>1.4756313000103917E-2</v>
          </cell>
          <cell r="K9">
            <v>1.4512633142322613E-2</v>
          </cell>
        </row>
        <row r="10">
          <cell r="C10" t="str">
            <v>DLQ 60-179</v>
          </cell>
          <cell r="G10">
            <v>183</v>
          </cell>
          <cell r="H10">
            <v>30558291.210000001</v>
          </cell>
          <cell r="J10">
            <v>9.5084692923204824E-3</v>
          </cell>
          <cell r="K10">
            <v>1.0214804395998364E-2</v>
          </cell>
        </row>
        <row r="11">
          <cell r="C11" t="str">
            <v>DLQ 180+</v>
          </cell>
          <cell r="G11">
            <v>58</v>
          </cell>
          <cell r="H11">
            <v>12568407.130000001</v>
          </cell>
          <cell r="J11">
            <v>3.0136132183310816E-3</v>
          </cell>
          <cell r="K11">
            <v>4.2012761616791062E-3</v>
          </cell>
        </row>
        <row r="12">
          <cell r="C12" t="str">
            <v>Bankruptcy</v>
          </cell>
          <cell r="G12">
            <v>64</v>
          </cell>
          <cell r="H12">
            <v>10182557.210000001</v>
          </cell>
          <cell r="J12">
            <v>3.3253663098825729E-3</v>
          </cell>
          <cell r="K12">
            <v>3.4037515198878437E-3</v>
          </cell>
        </row>
        <row r="13">
          <cell r="C13" t="str">
            <v>Foreclosure</v>
          </cell>
          <cell r="G13">
            <v>38</v>
          </cell>
          <cell r="H13">
            <v>6524290.0499999998</v>
          </cell>
          <cell r="J13">
            <v>1.9744362464927776E-3</v>
          </cell>
          <cell r="K13">
            <v>2.180892453230482E-3</v>
          </cell>
        </row>
        <row r="14">
          <cell r="C14" t="str">
            <v>Total Active Portfolio</v>
          </cell>
          <cell r="G14">
            <v>19246</v>
          </cell>
          <cell r="H14">
            <v>2991568905.8099999</v>
          </cell>
          <cell r="J14">
            <v>1</v>
          </cell>
          <cell r="K14">
            <v>1</v>
          </cell>
        </row>
        <row r="17">
          <cell r="C17" t="str">
            <v>Current (0 - 29)</v>
          </cell>
          <cell r="G17">
            <v>2168</v>
          </cell>
          <cell r="H17">
            <v>89227649.819999993</v>
          </cell>
          <cell r="J17">
            <v>0.97350696003592274</v>
          </cell>
          <cell r="K17">
            <v>0.96656167059183329</v>
          </cell>
        </row>
        <row r="18">
          <cell r="C18" t="str">
            <v>DLQ 30-59</v>
          </cell>
          <cell r="G18">
            <v>15</v>
          </cell>
          <cell r="H18">
            <v>597447.13</v>
          </cell>
          <cell r="J18">
            <v>6.7355186349348896E-3</v>
          </cell>
          <cell r="K18">
            <v>6.4718671536012923E-3</v>
          </cell>
        </row>
        <row r="19">
          <cell r="C19" t="str">
            <v>DLQ 60-179</v>
          </cell>
          <cell r="G19">
            <v>16</v>
          </cell>
          <cell r="H19">
            <v>1120916.24</v>
          </cell>
          <cell r="J19">
            <v>7.1845532105972157E-3</v>
          </cell>
          <cell r="K19">
            <v>1.2142364790662335E-2</v>
          </cell>
        </row>
        <row r="20">
          <cell r="C20" t="str">
            <v>DLQ 180+</v>
          </cell>
          <cell r="G20">
            <v>5</v>
          </cell>
          <cell r="H20">
            <v>358334.95</v>
          </cell>
          <cell r="J20">
            <v>2.2451728783116302E-3</v>
          </cell>
          <cell r="K20">
            <v>3.8816760118880501E-3</v>
          </cell>
        </row>
        <row r="21">
          <cell r="C21" t="str">
            <v>Bankruptcy</v>
          </cell>
          <cell r="G21">
            <v>20</v>
          </cell>
          <cell r="H21">
            <v>664509.97</v>
          </cell>
          <cell r="J21">
            <v>8.9806915132465207E-3</v>
          </cell>
          <cell r="K21">
            <v>7.1983277383616852E-3</v>
          </cell>
        </row>
        <row r="22">
          <cell r="C22" t="str">
            <v>Foreclosure</v>
          </cell>
          <cell r="G22">
            <v>3</v>
          </cell>
          <cell r="H22">
            <v>345634.11</v>
          </cell>
          <cell r="J22">
            <v>1.3471037269869781E-3</v>
          </cell>
          <cell r="K22">
            <v>3.7440937136533166E-3</v>
          </cell>
        </row>
        <row r="23">
          <cell r="C23" t="str">
            <v>Total Active Portfolio</v>
          </cell>
          <cell r="G23">
            <v>2227</v>
          </cell>
          <cell r="H23">
            <v>92314492.219999999</v>
          </cell>
          <cell r="J23">
            <v>1</v>
          </cell>
          <cell r="K23">
            <v>1</v>
          </cell>
        </row>
      </sheetData>
      <sheetData sheetId="51"/>
      <sheetData sheetId="52"/>
      <sheetData sheetId="53"/>
      <sheetData sheetId="54"/>
      <sheetData sheetId="55"/>
      <sheetData sheetId="56"/>
      <sheetData sheetId="57"/>
      <sheetData sheetId="58"/>
      <sheetData sheetId="59"/>
      <sheetData sheetId="60"/>
      <sheetData sheetId="6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A37"/>
  <sheetViews>
    <sheetView tabSelected="1" zoomScale="80" zoomScaleNormal="80" zoomScaleSheetLayoutView="70" workbookViewId="0">
      <pane xSplit="2" ySplit="3" topLeftCell="C4" activePane="bottomRight" state="frozen"/>
      <selection activeCell="BO54" sqref="BO54"/>
      <selection pane="topRight" activeCell="BO54" sqref="BO54"/>
      <selection pane="bottomLeft" activeCell="BO54" sqref="BO54"/>
      <selection pane="bottomRight" activeCell="F16" sqref="F16"/>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16384" width="9.140625" style="2"/>
  </cols>
  <sheetData>
    <row r="1" spans="1:27" s="9" customFormat="1" x14ac:dyDescent="0.2">
      <c r="A1" s="37"/>
    </row>
    <row r="2" spans="1:2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row>
    <row r="3" spans="1:27" ht="13.5" thickBot="1" x14ac:dyDescent="0.25">
      <c r="B3" s="15" t="s">
        <v>3</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row>
    <row r="4" spans="1:27" x14ac:dyDescent="0.2">
      <c r="B4" s="3"/>
      <c r="C4" s="22"/>
      <c r="D4" s="27"/>
      <c r="E4" s="16"/>
      <c r="F4" s="16"/>
      <c r="G4" s="6"/>
      <c r="H4" s="22"/>
      <c r="I4" s="27"/>
      <c r="J4" s="16"/>
      <c r="K4" s="16"/>
      <c r="L4" s="6"/>
      <c r="M4" s="26"/>
      <c r="N4" s="27"/>
      <c r="O4" s="16"/>
      <c r="P4" s="16"/>
      <c r="Q4" s="6"/>
      <c r="R4" s="26"/>
      <c r="S4" s="27"/>
      <c r="T4" s="16"/>
      <c r="U4" s="16"/>
      <c r="V4" s="6"/>
      <c r="W4" s="26"/>
      <c r="X4" s="27"/>
      <c r="Y4" s="16"/>
      <c r="Z4" s="16"/>
      <c r="AA4" s="6"/>
    </row>
    <row r="5" spans="1:2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row>
    <row r="6" spans="1:27" x14ac:dyDescent="0.2">
      <c r="A6" s="1" t="s">
        <v>21</v>
      </c>
      <c r="B6" s="2" t="s">
        <v>7</v>
      </c>
      <c r="C6" s="23">
        <v>1640886</v>
      </c>
      <c r="D6" s="28">
        <v>271040818586.13</v>
      </c>
      <c r="E6" s="17">
        <v>0.89059999999999995</v>
      </c>
      <c r="F6" s="17">
        <v>0.88519999999999999</v>
      </c>
      <c r="G6" s="8"/>
      <c r="H6" s="23">
        <v>6715131</v>
      </c>
      <c r="I6" s="28">
        <v>1089864489718</v>
      </c>
      <c r="J6" s="17">
        <v>0.85780000000000001</v>
      </c>
      <c r="K6" s="17">
        <v>0.83309999999999995</v>
      </c>
      <c r="L6" s="8"/>
      <c r="M6" s="23">
        <v>2490437</v>
      </c>
      <c r="N6" s="28">
        <v>360694458602</v>
      </c>
      <c r="O6" s="17">
        <v>0.8972</v>
      </c>
      <c r="P6" s="17">
        <v>0.89480000000000004</v>
      </c>
      <c r="Q6" s="8"/>
      <c r="R6" s="23">
        <v>5263903</v>
      </c>
      <c r="S6" s="28">
        <v>828378340123</v>
      </c>
      <c r="T6" s="17">
        <v>0.87760000000000005</v>
      </c>
      <c r="U6" s="17">
        <v>0.85609999999999997</v>
      </c>
      <c r="V6" s="8"/>
      <c r="W6" s="23">
        <v>9460036</v>
      </c>
      <c r="X6" s="28">
        <v>1633703589223</v>
      </c>
      <c r="Y6" s="17">
        <v>0.92230000000000001</v>
      </c>
      <c r="Z6" s="17">
        <v>0.91910000000000003</v>
      </c>
      <c r="AA6" s="8"/>
    </row>
    <row r="7" spans="1:27" x14ac:dyDescent="0.2">
      <c r="A7" s="1" t="s">
        <v>22</v>
      </c>
      <c r="B7" s="2" t="s">
        <v>8</v>
      </c>
      <c r="C7" s="23">
        <v>59242</v>
      </c>
      <c r="D7" s="28">
        <v>8741259844.7999992</v>
      </c>
      <c r="E7" s="17">
        <v>3.2199999999999999E-2</v>
      </c>
      <c r="F7" s="17">
        <v>2.86E-2</v>
      </c>
      <c r="G7" s="8"/>
      <c r="H7" s="23">
        <v>226710</v>
      </c>
      <c r="I7" s="28">
        <v>35615594325</v>
      </c>
      <c r="J7" s="17">
        <v>2.9000000000000001E-2</v>
      </c>
      <c r="K7" s="17">
        <v>2.7199999999999998E-2</v>
      </c>
      <c r="L7" s="8"/>
      <c r="M7" s="23">
        <v>76769</v>
      </c>
      <c r="N7" s="28">
        <v>9786411442</v>
      </c>
      <c r="O7" s="17">
        <v>2.7699999999999999E-2</v>
      </c>
      <c r="P7" s="17">
        <v>2.4299999999999999E-2</v>
      </c>
      <c r="Q7" s="8"/>
      <c r="R7" s="23">
        <v>202142</v>
      </c>
      <c r="S7" s="28">
        <v>30465877040</v>
      </c>
      <c r="T7" s="17">
        <v>3.3700000000000001E-2</v>
      </c>
      <c r="U7" s="17">
        <v>3.15E-2</v>
      </c>
      <c r="V7" s="8"/>
      <c r="W7" s="23">
        <v>230307</v>
      </c>
      <c r="X7" s="28">
        <v>34927473738</v>
      </c>
      <c r="Y7" s="17">
        <v>2.2499999999999999E-2</v>
      </c>
      <c r="Z7" s="17">
        <v>1.9699999999999999E-2</v>
      </c>
      <c r="AA7" s="8"/>
    </row>
    <row r="8" spans="1:27" x14ac:dyDescent="0.2">
      <c r="A8" s="1" t="s">
        <v>23</v>
      </c>
      <c r="B8" s="2" t="s">
        <v>9</v>
      </c>
      <c r="C8" s="23">
        <v>47917</v>
      </c>
      <c r="D8" s="28">
        <v>7979247080.4399996</v>
      </c>
      <c r="E8" s="17">
        <v>2.5999999999999999E-2</v>
      </c>
      <c r="F8" s="17">
        <v>2.6100000000000002E-2</v>
      </c>
      <c r="G8" s="8"/>
      <c r="H8" s="23">
        <v>160995</v>
      </c>
      <c r="I8" s="28">
        <v>28756838437</v>
      </c>
      <c r="J8" s="17">
        <v>2.06E-2</v>
      </c>
      <c r="K8" s="17">
        <v>2.1999999999999999E-2</v>
      </c>
      <c r="L8" s="8"/>
      <c r="M8" s="23">
        <v>64726</v>
      </c>
      <c r="N8" s="28">
        <v>9314257029</v>
      </c>
      <c r="O8" s="17">
        <v>2.3300000000000001E-2</v>
      </c>
      <c r="P8" s="17">
        <v>2.3099999999999999E-2</v>
      </c>
      <c r="Q8" s="8"/>
      <c r="R8" s="23">
        <v>135333</v>
      </c>
      <c r="S8" s="28">
        <v>23800762181</v>
      </c>
      <c r="T8" s="17">
        <v>2.2599999999999999E-2</v>
      </c>
      <c r="U8" s="17">
        <v>2.46E-2</v>
      </c>
      <c r="V8" s="8"/>
      <c r="W8" s="23">
        <v>175353</v>
      </c>
      <c r="X8" s="28">
        <v>29531011255</v>
      </c>
      <c r="Y8" s="17">
        <v>1.7100000000000001E-2</v>
      </c>
      <c r="Z8" s="17">
        <v>1.66E-2</v>
      </c>
      <c r="AA8" s="8"/>
    </row>
    <row r="9" spans="1:27" x14ac:dyDescent="0.2">
      <c r="A9" s="1" t="s">
        <v>24</v>
      </c>
      <c r="B9" s="2" t="s">
        <v>10</v>
      </c>
      <c r="C9" s="23">
        <v>10469</v>
      </c>
      <c r="D9" s="28">
        <v>2075736700.6500001</v>
      </c>
      <c r="E9" s="17">
        <v>5.7000000000000002E-3</v>
      </c>
      <c r="F9" s="17">
        <v>6.7999999999999996E-3</v>
      </c>
      <c r="G9" s="8"/>
      <c r="H9" s="23">
        <v>248065</v>
      </c>
      <c r="I9" s="28">
        <v>55498512229</v>
      </c>
      <c r="J9" s="17">
        <v>3.1699999999999999E-2</v>
      </c>
      <c r="K9" s="17">
        <v>4.24E-2</v>
      </c>
      <c r="L9" s="8"/>
      <c r="M9" s="23">
        <v>41620</v>
      </c>
      <c r="N9" s="28">
        <v>7302029846</v>
      </c>
      <c r="O9" s="17">
        <v>1.4999999999999999E-2</v>
      </c>
      <c r="P9" s="17">
        <v>1.8100000000000002E-2</v>
      </c>
      <c r="Q9" s="8"/>
      <c r="R9" s="23">
        <v>30860</v>
      </c>
      <c r="S9" s="28">
        <v>6971388945</v>
      </c>
      <c r="T9" s="17">
        <v>5.1000000000000004E-3</v>
      </c>
      <c r="U9" s="17">
        <v>7.1999999999999998E-3</v>
      </c>
      <c r="V9" s="8"/>
      <c r="W9" s="23">
        <v>69341</v>
      </c>
      <c r="X9" s="28">
        <v>14724555841</v>
      </c>
      <c r="Y9" s="17">
        <v>6.7999999999999996E-3</v>
      </c>
      <c r="Z9" s="17">
        <v>8.3000000000000001E-3</v>
      </c>
      <c r="AA9" s="8"/>
    </row>
    <row r="10" spans="1:27" x14ac:dyDescent="0.2">
      <c r="A10" s="1" t="s">
        <v>25</v>
      </c>
      <c r="B10" s="2" t="s">
        <v>11</v>
      </c>
      <c r="C10" s="23">
        <v>30270</v>
      </c>
      <c r="D10" s="28">
        <v>5127577946.7399998</v>
      </c>
      <c r="E10" s="17">
        <v>1.6400000000000001E-2</v>
      </c>
      <c r="F10" s="17">
        <v>1.6799999999999999E-2</v>
      </c>
      <c r="G10" s="8"/>
      <c r="H10" s="23">
        <v>172422</v>
      </c>
      <c r="I10" s="28">
        <v>32955300106</v>
      </c>
      <c r="J10" s="17">
        <v>2.1999999999999999E-2</v>
      </c>
      <c r="K10" s="17">
        <v>2.52E-2</v>
      </c>
      <c r="L10" s="8"/>
      <c r="M10" s="23">
        <v>46751</v>
      </c>
      <c r="N10" s="28">
        <v>6527773663</v>
      </c>
      <c r="O10" s="17">
        <v>1.6799999999999999E-2</v>
      </c>
      <c r="P10" s="17">
        <v>1.6199999999999999E-2</v>
      </c>
      <c r="Q10" s="8"/>
      <c r="R10" s="23">
        <v>89889</v>
      </c>
      <c r="S10" s="28">
        <v>16895695843</v>
      </c>
      <c r="T10" s="17">
        <v>1.4999999999999999E-2</v>
      </c>
      <c r="U10" s="17">
        <v>1.7500000000000002E-2</v>
      </c>
      <c r="V10" s="8"/>
      <c r="W10" s="23">
        <v>84966</v>
      </c>
      <c r="X10" s="28">
        <v>15147767448</v>
      </c>
      <c r="Y10" s="17">
        <v>8.3000000000000001E-3</v>
      </c>
      <c r="Z10" s="17">
        <v>8.5000000000000006E-3</v>
      </c>
      <c r="AA10" s="8"/>
    </row>
    <row r="11" spans="1:27" x14ac:dyDescent="0.2">
      <c r="A11" s="1" t="s">
        <v>26</v>
      </c>
      <c r="B11" s="13" t="s">
        <v>12</v>
      </c>
      <c r="C11" s="23">
        <v>53730</v>
      </c>
      <c r="D11" s="28">
        <v>11226659229</v>
      </c>
      <c r="E11" s="17">
        <v>2.92E-2</v>
      </c>
      <c r="F11" s="17">
        <v>3.6700000000000003E-2</v>
      </c>
      <c r="G11" s="8"/>
      <c r="H11" s="23">
        <v>304847</v>
      </c>
      <c r="I11" s="28">
        <v>65514730705</v>
      </c>
      <c r="J11" s="17">
        <v>3.8899999999999997E-2</v>
      </c>
      <c r="K11" s="17">
        <v>5.0099999999999999E-2</v>
      </c>
      <c r="L11" s="8"/>
      <c r="M11" s="23">
        <v>55366</v>
      </c>
      <c r="N11" s="28">
        <v>9474079633</v>
      </c>
      <c r="O11" s="17">
        <v>0.02</v>
      </c>
      <c r="P11" s="17">
        <v>2.35E-2</v>
      </c>
      <c r="Q11" s="8"/>
      <c r="R11" s="23">
        <v>275886</v>
      </c>
      <c r="S11" s="28">
        <v>61146466801</v>
      </c>
      <c r="T11" s="17">
        <v>4.5999999999999999E-2</v>
      </c>
      <c r="U11" s="17">
        <v>6.3200000000000006E-2</v>
      </c>
      <c r="V11" s="8"/>
      <c r="W11" s="23">
        <v>236630</v>
      </c>
      <c r="X11" s="28">
        <v>49440099367</v>
      </c>
      <c r="Y11" s="17">
        <v>2.3099999999999999E-2</v>
      </c>
      <c r="Z11" s="17">
        <v>2.7799999999999998E-2</v>
      </c>
      <c r="AA11" s="8"/>
    </row>
    <row r="12" spans="1:27" x14ac:dyDescent="0.2">
      <c r="A12" s="1" t="s">
        <v>27</v>
      </c>
      <c r="B12" s="13" t="s">
        <v>13</v>
      </c>
      <c r="C12" s="23">
        <v>1842514</v>
      </c>
      <c r="D12" s="28">
        <v>306191299387.76001</v>
      </c>
      <c r="E12" s="17">
        <v>1</v>
      </c>
      <c r="F12" s="17">
        <v>1</v>
      </c>
      <c r="G12" s="8"/>
      <c r="H12" s="23">
        <v>7828170</v>
      </c>
      <c r="I12" s="28">
        <v>1308205465520</v>
      </c>
      <c r="J12" s="17">
        <v>1</v>
      </c>
      <c r="K12" s="17">
        <v>1</v>
      </c>
      <c r="L12" s="8"/>
      <c r="M12" s="23">
        <v>2775669</v>
      </c>
      <c r="N12" s="28">
        <v>403099010214</v>
      </c>
      <c r="O12" s="17">
        <v>1</v>
      </c>
      <c r="P12" s="17">
        <v>1</v>
      </c>
      <c r="Q12" s="8"/>
      <c r="R12" s="23">
        <v>5998013</v>
      </c>
      <c r="S12" s="28">
        <v>967658530933</v>
      </c>
      <c r="T12" s="17">
        <v>1</v>
      </c>
      <c r="U12" s="17">
        <v>1</v>
      </c>
      <c r="V12" s="8"/>
      <c r="W12" s="23">
        <v>10256633</v>
      </c>
      <c r="X12" s="28">
        <v>1777474496872</v>
      </c>
      <c r="Y12" s="17">
        <v>1</v>
      </c>
      <c r="Z12" s="17">
        <v>1</v>
      </c>
      <c r="AA12" s="8"/>
    </row>
    <row r="13" spans="1:2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row>
    <row r="14" spans="1:27" ht="15" x14ac:dyDescent="0.2">
      <c r="B14" s="10" t="s">
        <v>20</v>
      </c>
      <c r="C14" s="25"/>
      <c r="D14" s="30"/>
      <c r="E14" s="19"/>
      <c r="F14" s="19"/>
      <c r="H14" s="25"/>
      <c r="I14" s="30"/>
      <c r="J14" s="19"/>
      <c r="K14" s="19"/>
      <c r="M14" s="25"/>
      <c r="N14" s="30"/>
      <c r="O14" s="19"/>
      <c r="P14" s="19"/>
      <c r="R14" s="25"/>
      <c r="S14" s="30"/>
      <c r="T14" s="19"/>
      <c r="U14" s="19"/>
      <c r="W14" s="25"/>
      <c r="X14" s="30"/>
      <c r="Y14" s="19"/>
      <c r="Z14" s="19"/>
    </row>
    <row r="15" spans="1:27" x14ac:dyDescent="0.2">
      <c r="A15" s="1" t="s">
        <v>21</v>
      </c>
      <c r="B15" s="13" t="s">
        <v>7</v>
      </c>
      <c r="C15" s="25">
        <v>236207</v>
      </c>
      <c r="D15" s="30">
        <v>8616538117.5100002</v>
      </c>
      <c r="E15" s="19">
        <v>0.93500000000000005</v>
      </c>
      <c r="F15" s="19">
        <v>0.92889999999999995</v>
      </c>
      <c r="H15" s="25">
        <v>1796455</v>
      </c>
      <c r="I15" s="30">
        <v>88849099188</v>
      </c>
      <c r="J15" s="19">
        <v>0.93279999999999996</v>
      </c>
      <c r="K15" s="19">
        <v>0.91590000000000005</v>
      </c>
      <c r="M15" s="25">
        <v>486170</v>
      </c>
      <c r="N15" s="30">
        <v>30374228896</v>
      </c>
      <c r="O15" s="19">
        <v>0.93340000000000001</v>
      </c>
      <c r="P15" s="19">
        <v>0.93010000000000004</v>
      </c>
      <c r="R15" s="25">
        <v>1163954</v>
      </c>
      <c r="S15" s="30">
        <v>64172375305</v>
      </c>
      <c r="T15" s="19">
        <v>0.95020000000000004</v>
      </c>
      <c r="U15" s="19">
        <v>0.93659999999999999</v>
      </c>
      <c r="W15" s="25">
        <v>1423363</v>
      </c>
      <c r="X15" s="30">
        <v>74091270266</v>
      </c>
      <c r="Y15" s="19">
        <v>0.95209999999999995</v>
      </c>
      <c r="Z15" s="19">
        <v>0.93559999999999999</v>
      </c>
    </row>
    <row r="16" spans="1:27" x14ac:dyDescent="0.2">
      <c r="A16" s="1" t="s">
        <v>22</v>
      </c>
      <c r="B16" s="13" t="s">
        <v>8</v>
      </c>
      <c r="C16" s="25">
        <v>4507</v>
      </c>
      <c r="D16" s="30">
        <v>159181042.53999999</v>
      </c>
      <c r="E16" s="19">
        <v>1.78E-2</v>
      </c>
      <c r="F16" s="19">
        <v>1.72E-2</v>
      </c>
      <c r="H16" s="25">
        <v>27379</v>
      </c>
      <c r="I16" s="30">
        <v>1418127770</v>
      </c>
      <c r="J16" s="19">
        <v>1.4200000000000001E-2</v>
      </c>
      <c r="K16" s="19">
        <v>1.46E-2</v>
      </c>
      <c r="M16" s="25">
        <v>7637</v>
      </c>
      <c r="N16" s="30">
        <v>418076189</v>
      </c>
      <c r="O16" s="19">
        <v>1.47E-2</v>
      </c>
      <c r="P16" s="19">
        <v>1.2800000000000001E-2</v>
      </c>
      <c r="R16" s="25">
        <v>15621</v>
      </c>
      <c r="S16" s="30">
        <v>963101683</v>
      </c>
      <c r="T16" s="19">
        <v>1.2800000000000001E-2</v>
      </c>
      <c r="U16" s="19">
        <v>1.41E-2</v>
      </c>
      <c r="W16" s="25">
        <v>10624</v>
      </c>
      <c r="X16" s="30">
        <v>757431215</v>
      </c>
      <c r="Y16" s="19">
        <v>7.1000000000000004E-3</v>
      </c>
      <c r="Z16" s="19">
        <v>9.5999999999999992E-3</v>
      </c>
    </row>
    <row r="17" spans="1:27" x14ac:dyDescent="0.2">
      <c r="A17" s="1" t="s">
        <v>23</v>
      </c>
      <c r="B17" s="13" t="s">
        <v>9</v>
      </c>
      <c r="C17" s="25">
        <v>5102</v>
      </c>
      <c r="D17" s="30">
        <v>203924546.61000001</v>
      </c>
      <c r="E17" s="19">
        <v>2.0199999999999999E-2</v>
      </c>
      <c r="F17" s="19">
        <v>2.1999999999999999E-2</v>
      </c>
      <c r="H17" s="25">
        <v>29538</v>
      </c>
      <c r="I17" s="30">
        <v>1754783359</v>
      </c>
      <c r="J17" s="19">
        <v>1.5299999999999999E-2</v>
      </c>
      <c r="K17" s="19">
        <v>1.8100000000000002E-2</v>
      </c>
      <c r="M17" s="25">
        <v>10142</v>
      </c>
      <c r="N17" s="30">
        <v>634832757</v>
      </c>
      <c r="O17" s="19">
        <v>1.95E-2</v>
      </c>
      <c r="P17" s="19">
        <v>1.9400000000000001E-2</v>
      </c>
      <c r="R17" s="25">
        <v>16141</v>
      </c>
      <c r="S17" s="30">
        <v>1089999269</v>
      </c>
      <c r="T17" s="19">
        <v>1.32E-2</v>
      </c>
      <c r="U17" s="19">
        <v>1.5900000000000001E-2</v>
      </c>
      <c r="W17" s="25">
        <v>14761</v>
      </c>
      <c r="X17" s="30">
        <v>1061510760</v>
      </c>
      <c r="Y17" s="19">
        <v>9.9000000000000008E-3</v>
      </c>
      <c r="Z17" s="19">
        <v>1.34E-2</v>
      </c>
    </row>
    <row r="18" spans="1:27" x14ac:dyDescent="0.2">
      <c r="A18" s="1" t="s">
        <v>24</v>
      </c>
      <c r="B18" s="13" t="s">
        <v>10</v>
      </c>
      <c r="C18" s="25">
        <v>1265</v>
      </c>
      <c r="D18" s="30">
        <v>60338917.659999996</v>
      </c>
      <c r="E18" s="19">
        <v>5.0000000000000001E-3</v>
      </c>
      <c r="F18" s="19">
        <v>6.4999999999999997E-3</v>
      </c>
      <c r="H18" s="25">
        <v>28391</v>
      </c>
      <c r="I18" s="30">
        <v>2156684513</v>
      </c>
      <c r="J18" s="19">
        <v>1.47E-2</v>
      </c>
      <c r="K18" s="19">
        <v>2.2200000000000001E-2</v>
      </c>
      <c r="M18" s="25">
        <v>3714</v>
      </c>
      <c r="N18" s="30">
        <v>295236528</v>
      </c>
      <c r="O18" s="19">
        <v>7.1000000000000004E-3</v>
      </c>
      <c r="P18" s="19">
        <v>8.9999999999999993E-3</v>
      </c>
      <c r="R18" s="25">
        <v>3406</v>
      </c>
      <c r="S18" s="30">
        <v>295447800</v>
      </c>
      <c r="T18" s="19">
        <v>2.8E-3</v>
      </c>
      <c r="U18" s="19">
        <v>4.3E-3</v>
      </c>
      <c r="W18" s="25">
        <v>6529</v>
      </c>
      <c r="X18" s="30">
        <v>449274447</v>
      </c>
      <c r="Y18" s="19">
        <v>4.4000000000000003E-3</v>
      </c>
      <c r="Z18" s="19">
        <v>5.7000000000000002E-3</v>
      </c>
    </row>
    <row r="19" spans="1:27" x14ac:dyDescent="0.2">
      <c r="A19" s="1" t="s">
        <v>25</v>
      </c>
      <c r="B19" s="13" t="s">
        <v>11</v>
      </c>
      <c r="C19" s="25">
        <v>5260</v>
      </c>
      <c r="D19" s="30">
        <v>204904001.25</v>
      </c>
      <c r="E19" s="19">
        <v>2.0799999999999999E-2</v>
      </c>
      <c r="F19" s="19">
        <v>2.2100000000000002E-2</v>
      </c>
      <c r="H19" s="25">
        <v>39335</v>
      </c>
      <c r="I19" s="30">
        <v>2301186426</v>
      </c>
      <c r="J19" s="19">
        <v>2.0400000000000001E-2</v>
      </c>
      <c r="K19" s="19">
        <v>2.3699999999999999E-2</v>
      </c>
      <c r="M19" s="25">
        <v>11808</v>
      </c>
      <c r="N19" s="30">
        <v>730757627</v>
      </c>
      <c r="O19" s="19">
        <v>2.2700000000000001E-2</v>
      </c>
      <c r="P19" s="19">
        <v>2.24E-2</v>
      </c>
      <c r="R19" s="25">
        <v>20813</v>
      </c>
      <c r="S19" s="30">
        <v>1349397830</v>
      </c>
      <c r="T19" s="19">
        <v>1.7000000000000001E-2</v>
      </c>
      <c r="U19" s="19">
        <v>1.9699999999999999E-2</v>
      </c>
      <c r="W19" s="25">
        <v>29916</v>
      </c>
      <c r="X19" s="30">
        <v>1770544826</v>
      </c>
      <c r="Y19" s="19">
        <v>0.02</v>
      </c>
      <c r="Z19" s="19">
        <v>2.24E-2</v>
      </c>
    </row>
    <row r="20" spans="1:27" x14ac:dyDescent="0.2">
      <c r="A20" s="1" t="s">
        <v>26</v>
      </c>
      <c r="B20" s="13" t="s">
        <v>12</v>
      </c>
      <c r="C20" s="23">
        <v>296</v>
      </c>
      <c r="D20" s="28">
        <v>31414626.539999999</v>
      </c>
      <c r="E20" s="17">
        <v>1.1999999999999999E-3</v>
      </c>
      <c r="F20" s="17">
        <v>3.3999999999999998E-3</v>
      </c>
      <c r="G20" s="8"/>
      <c r="H20" s="23">
        <v>4677</v>
      </c>
      <c r="I20" s="28">
        <v>529578914</v>
      </c>
      <c r="J20" s="17">
        <v>2.3999999999999998E-3</v>
      </c>
      <c r="K20" s="17">
        <v>5.4999999999999997E-3</v>
      </c>
      <c r="L20" s="8"/>
      <c r="M20" s="23">
        <v>1408</v>
      </c>
      <c r="N20" s="28">
        <v>202298968</v>
      </c>
      <c r="O20" s="17">
        <v>2.7000000000000001E-3</v>
      </c>
      <c r="P20" s="17">
        <v>6.1999999999999998E-3</v>
      </c>
      <c r="Q20" s="8"/>
      <c r="R20" s="23">
        <v>5028</v>
      </c>
      <c r="S20" s="28">
        <v>647934755</v>
      </c>
      <c r="T20" s="17">
        <v>4.1000000000000003E-3</v>
      </c>
      <c r="U20" s="17">
        <v>9.4999999999999998E-3</v>
      </c>
      <c r="V20" s="8"/>
      <c r="W20" s="23">
        <v>9721</v>
      </c>
      <c r="X20" s="28">
        <v>1064069866</v>
      </c>
      <c r="Y20" s="17">
        <v>6.4999999999999997E-3</v>
      </c>
      <c r="Z20" s="17">
        <v>1.34E-2</v>
      </c>
      <c r="AA20" s="8"/>
    </row>
    <row r="21" spans="1:27" x14ac:dyDescent="0.2">
      <c r="A21" s="1" t="s">
        <v>27</v>
      </c>
      <c r="B21" s="13" t="s">
        <v>13</v>
      </c>
      <c r="C21" s="23">
        <v>252637</v>
      </c>
      <c r="D21" s="28">
        <v>9276301252.1100006</v>
      </c>
      <c r="E21" s="17">
        <v>1</v>
      </c>
      <c r="F21" s="17">
        <v>1</v>
      </c>
      <c r="G21" s="8"/>
      <c r="H21" s="23">
        <v>1925775</v>
      </c>
      <c r="I21" s="28">
        <v>97009460170</v>
      </c>
      <c r="J21" s="17">
        <v>1</v>
      </c>
      <c r="K21" s="17">
        <v>1</v>
      </c>
      <c r="L21" s="8"/>
      <c r="M21" s="23">
        <v>520879</v>
      </c>
      <c r="N21" s="28">
        <v>32655430966</v>
      </c>
      <c r="O21" s="17">
        <v>1</v>
      </c>
      <c r="P21" s="17">
        <v>1</v>
      </c>
      <c r="Q21" s="8"/>
      <c r="R21" s="23">
        <v>1224963</v>
      </c>
      <c r="S21" s="28">
        <v>68518256643</v>
      </c>
      <c r="T21" s="17">
        <v>1</v>
      </c>
      <c r="U21" s="17">
        <v>1</v>
      </c>
      <c r="V21" s="8"/>
      <c r="W21" s="23">
        <v>1494914</v>
      </c>
      <c r="X21" s="28">
        <v>79194101380</v>
      </c>
      <c r="Y21" s="17">
        <v>1</v>
      </c>
      <c r="Z21" s="17">
        <v>1</v>
      </c>
      <c r="AA21" s="8"/>
    </row>
    <row r="22" spans="1:27" x14ac:dyDescent="0.2">
      <c r="B22" s="14"/>
      <c r="C22" s="25"/>
      <c r="D22" s="30"/>
      <c r="E22" s="19"/>
      <c r="F22" s="19"/>
      <c r="H22" s="25"/>
      <c r="I22" s="30"/>
      <c r="J22" s="19"/>
      <c r="K22" s="19"/>
      <c r="M22" s="25"/>
      <c r="N22" s="30"/>
      <c r="O22" s="19"/>
      <c r="P22" s="19"/>
      <c r="R22" s="25"/>
      <c r="S22" s="30"/>
      <c r="T22" s="19"/>
      <c r="U22" s="19"/>
      <c r="W22" s="25"/>
      <c r="X22" s="30"/>
      <c r="Y22" s="19"/>
      <c r="Z22" s="19"/>
    </row>
    <row r="23" spans="1:27" x14ac:dyDescent="0.2">
      <c r="B23" s="3" t="s">
        <v>4</v>
      </c>
      <c r="C23" s="20"/>
      <c r="D23" s="30"/>
      <c r="E23" s="19"/>
      <c r="F23" s="19"/>
      <c r="H23" s="25"/>
      <c r="I23" s="30"/>
      <c r="J23" s="19"/>
      <c r="K23" s="19"/>
      <c r="M23" s="25"/>
      <c r="N23" s="30"/>
      <c r="O23" s="19"/>
      <c r="P23" s="19"/>
      <c r="R23" s="25"/>
      <c r="S23" s="30"/>
      <c r="T23" s="19"/>
      <c r="U23" s="19"/>
      <c r="W23" s="25"/>
      <c r="X23" s="30"/>
      <c r="Y23" s="19"/>
      <c r="Z23" s="19"/>
    </row>
    <row r="24" spans="1:27" ht="15" x14ac:dyDescent="0.2">
      <c r="B24" s="2" t="s">
        <v>29</v>
      </c>
      <c r="C24" s="21"/>
      <c r="D24" s="21"/>
      <c r="H24" s="25"/>
      <c r="I24" s="21"/>
      <c r="J24" s="19"/>
      <c r="K24" s="19"/>
      <c r="M24" s="25"/>
      <c r="N24" s="21"/>
      <c r="O24" s="19"/>
      <c r="P24" s="19"/>
      <c r="R24" s="25"/>
      <c r="S24" s="21"/>
      <c r="T24" s="19"/>
      <c r="U24" s="19"/>
      <c r="W24" s="25"/>
      <c r="X24" s="21"/>
      <c r="Y24" s="19"/>
      <c r="Z24" s="19"/>
    </row>
    <row r="25" spans="1:27" ht="15" x14ac:dyDescent="0.2">
      <c r="B25" s="2" t="s">
        <v>18</v>
      </c>
      <c r="H25" s="21"/>
      <c r="I25" s="21"/>
      <c r="J25" s="19"/>
      <c r="K25" s="19"/>
      <c r="M25" s="20"/>
      <c r="N25" s="21"/>
      <c r="O25" s="19"/>
      <c r="P25" s="19"/>
      <c r="R25" s="25"/>
      <c r="S25" s="21"/>
      <c r="T25" s="19"/>
      <c r="U25" s="19"/>
      <c r="W25" s="25"/>
      <c r="X25" s="21"/>
      <c r="Y25" s="19"/>
      <c r="Z25" s="19"/>
    </row>
    <row r="26" spans="1:27" ht="15" x14ac:dyDescent="0.2">
      <c r="B26" s="2" t="s">
        <v>28</v>
      </c>
      <c r="H26" s="21"/>
      <c r="I26" s="21"/>
      <c r="J26" s="19"/>
      <c r="K26" s="19"/>
      <c r="M26" s="20"/>
      <c r="N26" s="21"/>
      <c r="O26" s="19"/>
      <c r="P26" s="19"/>
      <c r="R26" s="20"/>
      <c r="S26" s="21"/>
      <c r="T26" s="19"/>
      <c r="U26" s="19"/>
      <c r="W26" s="25"/>
      <c r="X26" s="21"/>
      <c r="Y26" s="19"/>
      <c r="Z26" s="19"/>
    </row>
    <row r="27" spans="1:27" x14ac:dyDescent="0.2">
      <c r="I27" s="21"/>
      <c r="J27" s="19"/>
      <c r="K27" s="19"/>
      <c r="M27" s="20"/>
      <c r="N27" s="21"/>
      <c r="O27" s="19"/>
      <c r="P27" s="19"/>
      <c r="R27" s="20"/>
      <c r="S27" s="21"/>
      <c r="T27" s="19"/>
      <c r="U27" s="19"/>
      <c r="W27" s="25"/>
      <c r="X27" s="21"/>
      <c r="Y27" s="19"/>
      <c r="Z27" s="19"/>
    </row>
    <row r="28" spans="1:27" x14ac:dyDescent="0.2">
      <c r="M28" s="20"/>
      <c r="N28" s="21"/>
      <c r="O28" s="19"/>
      <c r="P28" s="19"/>
      <c r="R28" s="20"/>
      <c r="S28" s="21"/>
      <c r="T28" s="19"/>
      <c r="U28" s="19"/>
      <c r="W28" s="20"/>
      <c r="X28" s="21"/>
      <c r="Y28" s="19"/>
      <c r="Z28" s="19"/>
    </row>
    <row r="29" spans="1:27" x14ac:dyDescent="0.2">
      <c r="M29" s="20"/>
      <c r="N29" s="21"/>
      <c r="O29" s="19"/>
      <c r="P29" s="19"/>
      <c r="R29" s="20"/>
      <c r="S29" s="21"/>
      <c r="T29" s="19"/>
      <c r="U29" s="19"/>
      <c r="W29" s="20"/>
      <c r="X29" s="21"/>
      <c r="Y29" s="19"/>
      <c r="Z29" s="19"/>
    </row>
    <row r="30" spans="1:27" x14ac:dyDescent="0.2">
      <c r="M30" s="20"/>
      <c r="N30" s="21"/>
      <c r="O30" s="19"/>
      <c r="P30" s="19"/>
      <c r="R30" s="20"/>
      <c r="S30" s="21"/>
      <c r="T30" s="19"/>
      <c r="U30" s="19"/>
      <c r="W30" s="20"/>
      <c r="X30" s="21"/>
      <c r="Y30" s="19"/>
      <c r="Z30" s="19"/>
    </row>
    <row r="31" spans="1:27" x14ac:dyDescent="0.2">
      <c r="M31" s="20"/>
      <c r="N31" s="21"/>
      <c r="O31" s="19"/>
      <c r="P31" s="19"/>
      <c r="R31" s="20"/>
      <c r="S31" s="21"/>
      <c r="T31" s="19"/>
      <c r="U31" s="19"/>
      <c r="W31" s="20"/>
      <c r="X31" s="21"/>
      <c r="Y31" s="19"/>
      <c r="Z31" s="19"/>
    </row>
    <row r="32" spans="1:27" x14ac:dyDescent="0.2">
      <c r="M32" s="20"/>
      <c r="O32" s="19"/>
      <c r="P32" s="19"/>
      <c r="T32" s="19"/>
      <c r="U32" s="19"/>
      <c r="W32" s="20"/>
      <c r="X32" s="21"/>
      <c r="Y32" s="19"/>
      <c r="Z32" s="19"/>
    </row>
    <row r="33" spans="2:26" x14ac:dyDescent="0.2">
      <c r="M33" s="20"/>
      <c r="O33" s="19"/>
      <c r="P33" s="19"/>
      <c r="T33" s="19"/>
      <c r="U33" s="19"/>
      <c r="W33" s="20"/>
      <c r="X33" s="21"/>
      <c r="Y33" s="19"/>
      <c r="Z33" s="19"/>
    </row>
    <row r="34" spans="2:26" x14ac:dyDescent="0.2">
      <c r="M34" s="20"/>
      <c r="O34" s="19"/>
      <c r="P34" s="19"/>
      <c r="W34" s="20"/>
      <c r="X34" s="21"/>
      <c r="Y34" s="19"/>
      <c r="Z34" s="19"/>
    </row>
    <row r="35" spans="2:26" x14ac:dyDescent="0.2">
      <c r="M35" s="20"/>
      <c r="W35" s="20"/>
      <c r="X35" s="21"/>
      <c r="Y35" s="19"/>
      <c r="Z35" s="19"/>
    </row>
    <row r="36" spans="2:26" x14ac:dyDescent="0.2">
      <c r="B36" s="11"/>
      <c r="W36" s="20"/>
      <c r="X36" s="20"/>
    </row>
    <row r="37" spans="2:26" x14ac:dyDescent="0.2">
      <c r="W37" s="20"/>
      <c r="X37" s="20"/>
    </row>
  </sheetData>
  <customSheetViews>
    <customSheetView guid="{93C47C55-29AC-4460-AFFA-0C6C0D9989E5}">
      <selection activeCell="C10" sqref="C9:C10"/>
      <pageMargins left="0.7" right="0.7" top="0.75" bottom="0.75" header="0.3" footer="0.3"/>
    </customSheetView>
    <customSheetView guid="{32961CA0-39C0-4D62-B563-F49551B9AD58}">
      <pane xSplit="7" ySplit="16" topLeftCell="H17" activePane="bottomRight" state="frozen"/>
      <selection pane="bottomRight" activeCell="B16" sqref="B16"/>
      <pageMargins left="0.7" right="0.7" top="0.75" bottom="0.75" header="0.3" footer="0.3"/>
    </customSheetView>
  </customSheetViews>
  <mergeCells count="5">
    <mergeCell ref="C2:F2"/>
    <mergeCell ref="H2:K2"/>
    <mergeCell ref="M2:P2"/>
    <mergeCell ref="R2:U2"/>
    <mergeCell ref="W2:Z2"/>
  </mergeCells>
  <pageMargins left="0.7" right="0.7" top="0.75" bottom="0.75" header="0.3" footer="0.3"/>
  <pageSetup paperSize="5" scale="49" fitToWidth="5" fitToHeight="5" orientation="landscape" r:id="rId1"/>
  <colBreaks count="3" manualBreakCount="3">
    <brk id="6" max="54" man="1"/>
    <brk id="13" max="54" man="1"/>
    <brk id="19" max="54" man="1"/>
  </colBreaks>
  <ignoredErrors>
    <ignoredError sqref="G6:G12 G20:G21 G13:G14" evalError="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Y37"/>
  <sheetViews>
    <sheetView zoomScale="80" zoomScaleNormal="80" workbookViewId="0">
      <pane xSplit="2" ySplit="3" topLeftCell="AX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38</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8160</v>
      </c>
      <c r="D6" s="28">
        <v>1322089161.6600001</v>
      </c>
      <c r="E6" s="17">
        <v>0.88859999999999995</v>
      </c>
      <c r="F6" s="17">
        <v>0.88380000000000003</v>
      </c>
      <c r="G6" s="8"/>
      <c r="H6" s="23">
        <v>22492</v>
      </c>
      <c r="I6" s="28">
        <v>4044856314</v>
      </c>
      <c r="J6" s="17">
        <v>0.81979999999999997</v>
      </c>
      <c r="K6" s="17">
        <v>0.81589999999999996</v>
      </c>
      <c r="L6" s="8"/>
      <c r="M6" s="23">
        <v>9075</v>
      </c>
      <c r="N6" s="28">
        <v>1257809432</v>
      </c>
      <c r="O6" s="17">
        <v>0.89929999999999999</v>
      </c>
      <c r="P6" s="17">
        <v>0.88360000000000005</v>
      </c>
      <c r="Q6" s="8"/>
      <c r="R6" s="23">
        <v>18963</v>
      </c>
      <c r="S6" s="28">
        <v>2878871174</v>
      </c>
      <c r="T6" s="17">
        <v>0.86050000000000004</v>
      </c>
      <c r="U6" s="17">
        <v>0.84809999999999997</v>
      </c>
      <c r="V6" s="8"/>
      <c r="W6" s="23">
        <v>41088</v>
      </c>
      <c r="X6" s="28">
        <v>7222188068</v>
      </c>
      <c r="Y6" s="17">
        <v>0.92369999999999997</v>
      </c>
      <c r="Z6" s="17">
        <v>0.92020000000000002</v>
      </c>
      <c r="AA6" s="8"/>
      <c r="AB6" s="34" t="s">
        <v>80</v>
      </c>
      <c r="AC6" s="23">
        <f>VLOOKUP($AB6,[1]DE!$C$8:$K$14,5,FALSE)</f>
        <v>8160</v>
      </c>
      <c r="AD6" s="23">
        <f>VLOOKUP($AB6,[1]DE!$C$8:$K$14,6,FALSE)</f>
        <v>1322089161.6600001</v>
      </c>
      <c r="AE6" s="35">
        <f>VLOOKUP($AB6,[1]DE!$C$8:$K$14,8,FALSE)</f>
        <v>0.88859849722312967</v>
      </c>
      <c r="AF6" s="35">
        <f>VLOOKUP($AB6,[1]DE!$C$8:$K$14,9,FALSE)</f>
        <v>0.88383914888416615</v>
      </c>
      <c r="AG6" s="8"/>
      <c r="AH6" s="23">
        <f>VLOOKUP($AB6,[2]DE!$C$8:$K$23,5,FALSE)</f>
        <v>22492</v>
      </c>
      <c r="AI6" s="23">
        <f>VLOOKUP($AB6,[2]DE!$C$8:$K$23,6,FALSE)</f>
        <v>4044856313.7200003</v>
      </c>
      <c r="AJ6" s="35">
        <f>VLOOKUP($AB6,[2]DE!$C$8:$K$23,8,FALSE)</f>
        <v>0.8197689251740351</v>
      </c>
      <c r="AK6" s="35">
        <f>VLOOKUP($AB6,[2]DE!$C$8:$K$23,9,FALSE)</f>
        <v>0.8159484961181469</v>
      </c>
      <c r="AL6" s="8"/>
      <c r="AM6" s="23">
        <f>VLOOKUP($AB6,[3]DE!$C$8:$K$14,5,FALSE)</f>
        <v>9075</v>
      </c>
      <c r="AN6" s="23">
        <f>VLOOKUP($AB6,[3]DE!$C$8:$K$14,6,FALSE)</f>
        <v>1257809432</v>
      </c>
      <c r="AO6" s="35">
        <f>VLOOKUP($AB6,[3]DE!$C$8:$K$14,8,FALSE)</f>
        <v>0.89931622237637499</v>
      </c>
      <c r="AP6" s="35">
        <f>VLOOKUP($AB6,[3]DE!$C$8:$K$14,9,FALSE)</f>
        <v>0.88359092610401635</v>
      </c>
      <c r="AQ6" s="8"/>
      <c r="AR6" s="23">
        <f>VLOOKUP($AB6,[4]DE!$C$8:$K$14,5,FALSE)</f>
        <v>18963</v>
      </c>
      <c r="AS6" s="23">
        <f>VLOOKUP($AB6,[4]DE!$C$8:$K$14,6,FALSE)</f>
        <v>2878871173.77</v>
      </c>
      <c r="AT6" s="35">
        <f>VLOOKUP($AB6,[4]DE!$C$8:$K$14,8,FALSE)</f>
        <v>0.86054637865311312</v>
      </c>
      <c r="AU6" s="35">
        <f>VLOOKUP($AB6,[4]DE!$C$8:$K$14,9,FALSE)</f>
        <v>0.84807833336162575</v>
      </c>
      <c r="AV6" s="8"/>
      <c r="AW6" s="23">
        <f>VLOOKUP($AB6,[5]DE!$C$8:$K$14,5,FALSE)</f>
        <v>41088</v>
      </c>
      <c r="AX6" s="23">
        <f>VLOOKUP($AB6,[5]DE!$C$8:$K$14,6,FALSE)</f>
        <v>7222188068.3299999</v>
      </c>
      <c r="AY6" s="35">
        <f>VLOOKUP($AB6,[5]DE!$C$8:$K$14,8,FALSE)</f>
        <v>0.9236787087201852</v>
      </c>
      <c r="AZ6" s="35">
        <f>VLOOKUP($AB6,[5]DE!$C$8:$K$14,9,FALSE)</f>
        <v>0.9202249398697443</v>
      </c>
      <c r="BB6" s="36">
        <f>AC6-C6</f>
        <v>0</v>
      </c>
      <c r="BC6" s="36">
        <f t="shared" ref="BC6:BY21" si="0">AD6-D6</f>
        <v>0</v>
      </c>
      <c r="BD6" s="35">
        <f t="shared" si="0"/>
        <v>-1.5027768702768896E-6</v>
      </c>
      <c r="BE6" s="35">
        <f t="shared" si="0"/>
        <v>3.9148884166118059E-5</v>
      </c>
      <c r="BF6" s="23"/>
      <c r="BG6" s="36">
        <f t="shared" si="0"/>
        <v>0</v>
      </c>
      <c r="BH6" s="36">
        <f t="shared" si="0"/>
        <v>-0.27999973297119141</v>
      </c>
      <c r="BI6" s="35">
        <f t="shared" si="0"/>
        <v>-3.1074825964871877E-5</v>
      </c>
      <c r="BJ6" s="35">
        <f t="shared" si="0"/>
        <v>4.8496118146945655E-5</v>
      </c>
      <c r="BK6" s="23"/>
      <c r="BL6" s="36">
        <f t="shared" si="0"/>
        <v>0</v>
      </c>
      <c r="BM6" s="36">
        <f t="shared" si="0"/>
        <v>0</v>
      </c>
      <c r="BN6" s="35">
        <f t="shared" si="0"/>
        <v>1.6222376374996905E-5</v>
      </c>
      <c r="BO6" s="35">
        <f t="shared" si="0"/>
        <v>-9.0738959837022293E-6</v>
      </c>
      <c r="BP6" s="23"/>
      <c r="BQ6" s="36">
        <f t="shared" si="0"/>
        <v>0</v>
      </c>
      <c r="BR6" s="36">
        <f t="shared" si="0"/>
        <v>-0.23000001907348633</v>
      </c>
      <c r="BS6" s="35">
        <f t="shared" si="0"/>
        <v>4.6378653113077206E-5</v>
      </c>
      <c r="BT6" s="35">
        <f t="shared" si="0"/>
        <v>-2.1666638374218117E-5</v>
      </c>
      <c r="BU6" s="23"/>
      <c r="BV6" s="36">
        <f t="shared" si="0"/>
        <v>0</v>
      </c>
      <c r="BW6" s="36">
        <f t="shared" si="0"/>
        <v>0.32999992370605469</v>
      </c>
      <c r="BX6" s="35">
        <f t="shared" si="0"/>
        <v>-2.129127981476131E-5</v>
      </c>
      <c r="BY6" s="35">
        <f t="shared" si="0"/>
        <v>2.4939869744278198E-5</v>
      </c>
    </row>
    <row r="7" spans="1:77" x14ac:dyDescent="0.2">
      <c r="A7" s="1" t="s">
        <v>22</v>
      </c>
      <c r="B7" s="2" t="s">
        <v>8</v>
      </c>
      <c r="C7" s="23">
        <v>313</v>
      </c>
      <c r="D7" s="28">
        <v>50421525.829999998</v>
      </c>
      <c r="E7" s="17">
        <v>3.4099999999999998E-2</v>
      </c>
      <c r="F7" s="17">
        <v>3.3700000000000001E-2</v>
      </c>
      <c r="G7" s="8"/>
      <c r="H7" s="23">
        <v>1030</v>
      </c>
      <c r="I7" s="28">
        <v>177949902</v>
      </c>
      <c r="J7" s="17">
        <v>3.7499999999999999E-2</v>
      </c>
      <c r="K7" s="17">
        <v>3.5900000000000001E-2</v>
      </c>
      <c r="L7" s="8"/>
      <c r="M7" s="23">
        <v>267</v>
      </c>
      <c r="N7" s="28">
        <v>42289643</v>
      </c>
      <c r="O7" s="17">
        <v>2.6499999999999999E-2</v>
      </c>
      <c r="P7" s="17">
        <v>2.9700000000000001E-2</v>
      </c>
      <c r="Q7" s="8"/>
      <c r="R7" s="23">
        <v>911</v>
      </c>
      <c r="S7" s="28">
        <v>137594326</v>
      </c>
      <c r="T7" s="17">
        <v>4.1300000000000003E-2</v>
      </c>
      <c r="U7" s="17">
        <v>4.0500000000000001E-2</v>
      </c>
      <c r="V7" s="8"/>
      <c r="W7" s="23">
        <v>975</v>
      </c>
      <c r="X7" s="28">
        <v>166905289</v>
      </c>
      <c r="Y7" s="17">
        <v>2.1899999999999999E-2</v>
      </c>
      <c r="Z7" s="17">
        <v>2.1299999999999999E-2</v>
      </c>
      <c r="AA7" s="8"/>
      <c r="AB7" s="34" t="s">
        <v>8</v>
      </c>
      <c r="AC7" s="23">
        <f>VLOOKUP($AB7,[1]DE!$C$8:$K$14,5,FALSE)</f>
        <v>313</v>
      </c>
      <c r="AD7" s="23">
        <f>VLOOKUP($AB7,[1]DE!$C$8:$K$14,6,FALSE)</f>
        <v>50421525.829999998</v>
      </c>
      <c r="AE7" s="35">
        <f>VLOOKUP($AB7,[1]DE!$C$8:$K$14,8,FALSE)</f>
        <v>3.4084721768485246E-2</v>
      </c>
      <c r="AF7" s="35">
        <f>VLOOKUP($AB7,[1]DE!$C$8:$K$14,9,FALSE)</f>
        <v>3.3707649807123069E-2</v>
      </c>
      <c r="AG7" s="8"/>
      <c r="AH7" s="23">
        <f>VLOOKUP($AB7,[2]DE!$C$8:$K$23,5,FALSE)</f>
        <v>1030</v>
      </c>
      <c r="AI7" s="23">
        <f>VLOOKUP($AB7,[2]DE!$C$8:$K$23,6,FALSE)</f>
        <v>177949901.88999999</v>
      </c>
      <c r="AJ7" s="35">
        <f>VLOOKUP($AB7,[2]DE!$C$8:$K$23,8,FALSE)</f>
        <v>3.7540547435944163E-2</v>
      </c>
      <c r="AK7" s="35">
        <f>VLOOKUP($AB7,[2]DE!$C$8:$K$23,9,FALSE)</f>
        <v>3.5896937633856436E-2</v>
      </c>
      <c r="AL7" s="8"/>
      <c r="AM7" s="23">
        <f>VLOOKUP($AB7,[3]DE!$C$8:$K$14,5,FALSE)</f>
        <v>267</v>
      </c>
      <c r="AN7" s="23">
        <f>VLOOKUP($AB7,[3]DE!$C$8:$K$14,6,FALSE)</f>
        <v>42289643</v>
      </c>
      <c r="AO7" s="35">
        <f>VLOOKUP($AB7,[3]DE!$C$8:$K$14,8,FALSE)</f>
        <v>2.6459221088098304E-2</v>
      </c>
      <c r="AP7" s="35">
        <f>VLOOKUP($AB7,[3]DE!$C$8:$K$14,9,FALSE)</f>
        <v>2.9707795054106603E-2</v>
      </c>
      <c r="AQ7" s="8"/>
      <c r="AR7" s="23">
        <f>VLOOKUP($AB7,[4]DE!$C$8:$K$14,5,FALSE)</f>
        <v>911</v>
      </c>
      <c r="AS7" s="23">
        <f>VLOOKUP($AB7,[4]DE!$C$8:$K$14,6,FALSE)</f>
        <v>137594325.72</v>
      </c>
      <c r="AT7" s="35">
        <f>VLOOKUP($AB7,[4]DE!$C$8:$K$14,8,FALSE)</f>
        <v>4.1341441277908876E-2</v>
      </c>
      <c r="AU7" s="35">
        <f>VLOOKUP($AB7,[4]DE!$C$8:$K$14,9,FALSE)</f>
        <v>4.0533514489925204E-2</v>
      </c>
      <c r="AV7" s="8"/>
      <c r="AW7" s="23">
        <f>VLOOKUP($AB7,[5]DE!$C$8:$K$14,5,FALSE)</f>
        <v>975</v>
      </c>
      <c r="AX7" s="23">
        <f>VLOOKUP($AB7,[5]DE!$C$8:$K$14,6,FALSE)</f>
        <v>166905289.08000001</v>
      </c>
      <c r="AY7" s="35">
        <f>VLOOKUP($AB7,[5]DE!$C$8:$K$14,8,FALSE)</f>
        <v>2.1918485713643413E-2</v>
      </c>
      <c r="AZ7" s="35">
        <f>VLOOKUP($AB7,[5]DE!$C$8:$K$14,9,FALSE)</f>
        <v>2.1266464976326806E-2</v>
      </c>
      <c r="BB7" s="36">
        <f t="shared" ref="BB7:BB21" si="1">AC7-C7</f>
        <v>0</v>
      </c>
      <c r="BC7" s="36">
        <f t="shared" si="0"/>
        <v>0</v>
      </c>
      <c r="BD7" s="35">
        <f t="shared" si="0"/>
        <v>-1.5278231514752327E-5</v>
      </c>
      <c r="BE7" s="35">
        <f t="shared" si="0"/>
        <v>7.6498071230682307E-6</v>
      </c>
      <c r="BF7" s="23"/>
      <c r="BG7" s="36">
        <f t="shared" si="0"/>
        <v>0</v>
      </c>
      <c r="BH7" s="36">
        <f t="shared" si="0"/>
        <v>-0.11000001430511475</v>
      </c>
      <c r="BI7" s="35">
        <f t="shared" si="0"/>
        <v>4.05474359441646E-5</v>
      </c>
      <c r="BJ7" s="35">
        <f t="shared" si="0"/>
        <v>-3.0623661435649763E-6</v>
      </c>
      <c r="BK7" s="23"/>
      <c r="BL7" s="36">
        <f t="shared" si="0"/>
        <v>0</v>
      </c>
      <c r="BM7" s="36">
        <f t="shared" si="0"/>
        <v>0</v>
      </c>
      <c r="BN7" s="35">
        <f t="shared" si="0"/>
        <v>-4.0778911901694775E-5</v>
      </c>
      <c r="BO7" s="35">
        <f t="shared" si="0"/>
        <v>7.7950541066025558E-6</v>
      </c>
      <c r="BP7" s="23"/>
      <c r="BQ7" s="36">
        <f t="shared" si="0"/>
        <v>0</v>
      </c>
      <c r="BR7" s="36">
        <f t="shared" si="0"/>
        <v>-0.2800000011920929</v>
      </c>
      <c r="BS7" s="35">
        <f t="shared" si="0"/>
        <v>4.1441277908872698E-5</v>
      </c>
      <c r="BT7" s="35">
        <f t="shared" si="0"/>
        <v>3.351448992520295E-5</v>
      </c>
      <c r="BU7" s="23"/>
      <c r="BV7" s="36">
        <f t="shared" si="0"/>
        <v>0</v>
      </c>
      <c r="BW7" s="36">
        <f t="shared" si="0"/>
        <v>8.0000013113021851E-2</v>
      </c>
      <c r="BX7" s="35">
        <f t="shared" si="0"/>
        <v>1.8485713643413837E-5</v>
      </c>
      <c r="BY7" s="35">
        <f t="shared" si="0"/>
        <v>-3.3535023673193082E-5</v>
      </c>
    </row>
    <row r="8" spans="1:77" x14ac:dyDescent="0.2">
      <c r="A8" s="1" t="s">
        <v>23</v>
      </c>
      <c r="B8" s="2" t="s">
        <v>9</v>
      </c>
      <c r="C8" s="23">
        <v>303</v>
      </c>
      <c r="D8" s="28">
        <v>50965883.640000001</v>
      </c>
      <c r="E8" s="17">
        <v>3.3000000000000002E-2</v>
      </c>
      <c r="F8" s="17">
        <v>3.4099999999999998E-2</v>
      </c>
      <c r="G8" s="8"/>
      <c r="H8" s="23">
        <v>955</v>
      </c>
      <c r="I8" s="28">
        <v>166633296</v>
      </c>
      <c r="J8" s="17">
        <v>3.4799999999999998E-2</v>
      </c>
      <c r="K8" s="17">
        <v>3.3599999999999998E-2</v>
      </c>
      <c r="L8" s="8"/>
      <c r="M8" s="23">
        <v>263</v>
      </c>
      <c r="N8" s="28">
        <v>41099078</v>
      </c>
      <c r="O8" s="17">
        <v>2.6100000000000002E-2</v>
      </c>
      <c r="P8" s="17">
        <v>2.8899999999999999E-2</v>
      </c>
      <c r="Q8" s="8"/>
      <c r="R8" s="23">
        <v>560</v>
      </c>
      <c r="S8" s="28">
        <v>95737187</v>
      </c>
      <c r="T8" s="17">
        <v>2.5399999999999999E-2</v>
      </c>
      <c r="U8" s="17">
        <v>2.8199999999999999E-2</v>
      </c>
      <c r="V8" s="8"/>
      <c r="W8" s="23">
        <v>697</v>
      </c>
      <c r="X8" s="28">
        <v>127989739</v>
      </c>
      <c r="Y8" s="17">
        <v>1.5699999999999999E-2</v>
      </c>
      <c r="Z8" s="17">
        <v>1.6299999999999999E-2</v>
      </c>
      <c r="AA8" s="8"/>
      <c r="AB8" s="34" t="s">
        <v>9</v>
      </c>
      <c r="AC8" s="23">
        <f>VLOOKUP($AB8,[1]DE!$C$8:$K$14,5,FALSE)</f>
        <v>303</v>
      </c>
      <c r="AD8" s="23">
        <f>VLOOKUP($AB8,[1]DE!$C$8:$K$14,6,FALSE)</f>
        <v>50965883.640000001</v>
      </c>
      <c r="AE8" s="35">
        <f>VLOOKUP($AB8,[1]DE!$C$8:$K$14,8,FALSE)</f>
        <v>3.2995753021888272E-2</v>
      </c>
      <c r="AF8" s="35">
        <f>VLOOKUP($AB8,[1]DE!$C$8:$K$14,9,FALSE)</f>
        <v>3.407156228551806E-2</v>
      </c>
      <c r="AG8" s="8"/>
      <c r="AH8" s="23">
        <f>VLOOKUP($AB8,[2]DE!$C$8:$K$23,5,FALSE)</f>
        <v>955</v>
      </c>
      <c r="AI8" s="23">
        <f>VLOOKUP($AB8,[2]DE!$C$8:$K$23,6,FALSE)</f>
        <v>166633295.83000001</v>
      </c>
      <c r="AJ8" s="35">
        <f>VLOOKUP($AB8,[2]DE!$C$8:$K$23,8,FALSE)</f>
        <v>3.4807012428472499E-2</v>
      </c>
      <c r="AK8" s="35">
        <f>VLOOKUP($AB8,[2]DE!$C$8:$K$23,9,FALSE)</f>
        <v>3.3614095678631002E-2</v>
      </c>
      <c r="AL8" s="8"/>
      <c r="AM8" s="23">
        <f>VLOOKUP($AB8,[3]DE!$C$8:$K$14,5,FALSE)</f>
        <v>263</v>
      </c>
      <c r="AN8" s="23">
        <f>VLOOKUP($AB8,[3]DE!$C$8:$K$14,6,FALSE)</f>
        <v>41099078</v>
      </c>
      <c r="AO8" s="35">
        <f>VLOOKUP($AB8,[3]DE!$C$8:$K$14,8,FALSE)</f>
        <v>2.6062828262808445E-2</v>
      </c>
      <c r="AP8" s="35">
        <f>VLOOKUP($AB8,[3]DE!$C$8:$K$14,9,FALSE)</f>
        <v>2.8871442261566065E-2</v>
      </c>
      <c r="AQ8" s="8"/>
      <c r="AR8" s="23">
        <f>VLOOKUP($AB8,[4]DE!$C$8:$K$14,5,FALSE)</f>
        <v>560</v>
      </c>
      <c r="AS8" s="23">
        <f>VLOOKUP($AB8,[4]DE!$C$8:$K$14,6,FALSE)</f>
        <v>95737186.980000004</v>
      </c>
      <c r="AT8" s="35">
        <f>VLOOKUP($AB8,[4]DE!$C$8:$K$14,8,FALSE)</f>
        <v>2.5412960609911054E-2</v>
      </c>
      <c r="AU8" s="35">
        <f>VLOOKUP($AB8,[4]DE!$C$8:$K$14,9,FALSE)</f>
        <v>2.8202941039700519E-2</v>
      </c>
      <c r="AV8" s="8"/>
      <c r="AW8" s="23">
        <f>VLOOKUP($AB8,[5]DE!$C$8:$K$14,5,FALSE)</f>
        <v>697</v>
      </c>
      <c r="AX8" s="23">
        <f>VLOOKUP($AB8,[5]DE!$C$8:$K$14,6,FALSE)</f>
        <v>127989739.44</v>
      </c>
      <c r="AY8" s="35">
        <f>VLOOKUP($AB8,[5]DE!$C$8:$K$14,8,FALSE)</f>
        <v>1.5668907222984061E-2</v>
      </c>
      <c r="AZ8" s="35">
        <f>VLOOKUP($AB8,[5]DE!$C$8:$K$14,9,FALSE)</f>
        <v>1.6307987159264407E-2</v>
      </c>
      <c r="BB8" s="36">
        <f t="shared" si="1"/>
        <v>0</v>
      </c>
      <c r="BC8" s="36">
        <f t="shared" si="0"/>
        <v>0</v>
      </c>
      <c r="BD8" s="35">
        <f t="shared" si="0"/>
        <v>-4.2469781117299155E-6</v>
      </c>
      <c r="BE8" s="35">
        <f t="shared" si="0"/>
        <v>-2.8437714481938103E-5</v>
      </c>
      <c r="BF8" s="23"/>
      <c r="BG8" s="36">
        <f t="shared" si="0"/>
        <v>0</v>
      </c>
      <c r="BH8" s="36">
        <f t="shared" si="0"/>
        <v>-0.16999998688697815</v>
      </c>
      <c r="BI8" s="35">
        <f t="shared" si="0"/>
        <v>7.0124284725012198E-6</v>
      </c>
      <c r="BJ8" s="35">
        <f t="shared" si="0"/>
        <v>1.4095678631004249E-5</v>
      </c>
      <c r="BK8" s="23"/>
      <c r="BL8" s="36">
        <f t="shared" si="0"/>
        <v>0</v>
      </c>
      <c r="BM8" s="36">
        <f t="shared" si="0"/>
        <v>0</v>
      </c>
      <c r="BN8" s="35">
        <f t="shared" si="0"/>
        <v>-3.7171737191556836E-5</v>
      </c>
      <c r="BO8" s="35">
        <f t="shared" si="0"/>
        <v>-2.8557738433934027E-5</v>
      </c>
      <c r="BP8" s="23"/>
      <c r="BQ8" s="36">
        <f t="shared" si="0"/>
        <v>0</v>
      </c>
      <c r="BR8" s="36">
        <f t="shared" si="0"/>
        <v>-1.9999995827674866E-2</v>
      </c>
      <c r="BS8" s="35">
        <f t="shared" si="0"/>
        <v>1.2960609911055049E-5</v>
      </c>
      <c r="BT8" s="35">
        <f t="shared" si="0"/>
        <v>2.9410397005200095E-6</v>
      </c>
      <c r="BU8" s="23"/>
      <c r="BV8" s="36">
        <f t="shared" si="0"/>
        <v>0</v>
      </c>
      <c r="BW8" s="36">
        <f t="shared" si="0"/>
        <v>0.43999999761581421</v>
      </c>
      <c r="BX8" s="35">
        <f t="shared" si="0"/>
        <v>-3.1092777015937628E-5</v>
      </c>
      <c r="BY8" s="35">
        <f t="shared" si="0"/>
        <v>7.9871592644081835E-6</v>
      </c>
    </row>
    <row r="9" spans="1:77" x14ac:dyDescent="0.2">
      <c r="A9" s="1" t="s">
        <v>24</v>
      </c>
      <c r="B9" s="2" t="s">
        <v>10</v>
      </c>
      <c r="C9" s="23">
        <v>47</v>
      </c>
      <c r="D9" s="28">
        <v>8246280.8200000003</v>
      </c>
      <c r="E9" s="17">
        <v>5.1000000000000004E-3</v>
      </c>
      <c r="F9" s="17">
        <v>5.4999999999999997E-3</v>
      </c>
      <c r="G9" s="8"/>
      <c r="H9" s="23">
        <v>1765</v>
      </c>
      <c r="I9" s="28">
        <v>331956116</v>
      </c>
      <c r="J9" s="17">
        <v>6.4299999999999996E-2</v>
      </c>
      <c r="K9" s="17">
        <v>6.7000000000000004E-2</v>
      </c>
      <c r="L9" s="8"/>
      <c r="M9" s="23">
        <v>153</v>
      </c>
      <c r="N9" s="28">
        <v>26185352</v>
      </c>
      <c r="O9" s="17">
        <v>1.52E-2</v>
      </c>
      <c r="P9" s="17">
        <v>1.84E-2</v>
      </c>
      <c r="Q9" s="8"/>
      <c r="R9" s="23">
        <v>157</v>
      </c>
      <c r="S9" s="28">
        <v>30291272</v>
      </c>
      <c r="T9" s="17">
        <v>7.1000000000000004E-3</v>
      </c>
      <c r="U9" s="17">
        <v>8.8999999999999999E-3</v>
      </c>
      <c r="V9" s="8"/>
      <c r="W9" s="23">
        <v>280</v>
      </c>
      <c r="X9" s="28">
        <v>55726613</v>
      </c>
      <c r="Y9" s="17">
        <v>6.3E-3</v>
      </c>
      <c r="Z9" s="17">
        <v>7.1000000000000004E-3</v>
      </c>
      <c r="AA9" s="8"/>
      <c r="AB9" s="34" t="s">
        <v>10</v>
      </c>
      <c r="AC9" s="23">
        <f>VLOOKUP($AB9,[1]DE!$C$8:$K$14,5,FALSE)</f>
        <v>47</v>
      </c>
      <c r="AD9" s="23">
        <f>VLOOKUP($AB9,[1]DE!$C$8:$K$14,6,FALSE)</f>
        <v>8246280.8200000003</v>
      </c>
      <c r="AE9" s="35">
        <f>VLOOKUP($AB9,[1]DE!$C$8:$K$14,8,FALSE)</f>
        <v>5.1181531090057717E-3</v>
      </c>
      <c r="AF9" s="35">
        <f>VLOOKUP($AB9,[1]DE!$C$8:$K$14,9,FALSE)</f>
        <v>5.5127793440628544E-3</v>
      </c>
      <c r="AG9" s="8"/>
      <c r="AH9" s="23">
        <f>VLOOKUP($AB9,[2]DE!$C$8:$K$23,5,FALSE)</f>
        <v>1765</v>
      </c>
      <c r="AI9" s="23">
        <f>VLOOKUP($AB9,[2]DE!$C$8:$K$23,6,FALSE)</f>
        <v>331956116.11000001</v>
      </c>
      <c r="AJ9" s="35">
        <f>VLOOKUP($AB9,[2]DE!$C$8:$K$23,8,FALSE)</f>
        <v>6.4329190509166453E-2</v>
      </c>
      <c r="AK9" s="35">
        <f>VLOOKUP($AB9,[2]DE!$C$8:$K$23,9,FALSE)</f>
        <v>6.6963835723516718E-2</v>
      </c>
      <c r="AL9" s="8"/>
      <c r="AM9" s="23">
        <f>VLOOKUP($AB9,[3]DE!$C$8:$K$14,5,FALSE)</f>
        <v>153</v>
      </c>
      <c r="AN9" s="23">
        <f>VLOOKUP($AB9,[3]DE!$C$8:$K$14,6,FALSE)</f>
        <v>26185352</v>
      </c>
      <c r="AO9" s="35">
        <f>VLOOKUP($AB9,[3]DE!$C$8:$K$14,8,FALSE)</f>
        <v>1.5162025567337232E-2</v>
      </c>
      <c r="AP9" s="35">
        <f>VLOOKUP($AB9,[3]DE!$C$8:$K$14,9,FALSE)</f>
        <v>1.8394789254561464E-2</v>
      </c>
      <c r="AQ9" s="8"/>
      <c r="AR9" s="23">
        <f>VLOOKUP($AB9,[4]DE!$C$8:$K$14,5,FALSE)</f>
        <v>157</v>
      </c>
      <c r="AS9" s="23">
        <f>VLOOKUP($AB9,[4]DE!$C$8:$K$14,6,FALSE)</f>
        <v>30291272.289999999</v>
      </c>
      <c r="AT9" s="35">
        <f>VLOOKUP($AB9,[4]DE!$C$8:$K$14,8,FALSE)</f>
        <v>7.1247050281357778E-3</v>
      </c>
      <c r="AU9" s="35">
        <f>VLOOKUP($AB9,[4]DE!$C$8:$K$14,9,FALSE)</f>
        <v>8.9234183013007524E-3</v>
      </c>
      <c r="AV9" s="8"/>
      <c r="AW9" s="23">
        <f>VLOOKUP($AB9,[5]DE!$C$8:$K$14,5,FALSE)</f>
        <v>280</v>
      </c>
      <c r="AX9" s="23">
        <f>VLOOKUP($AB9,[5]DE!$C$8:$K$14,6,FALSE)</f>
        <v>55726613.060000002</v>
      </c>
      <c r="AY9" s="35">
        <f>VLOOKUP($AB9,[5]DE!$C$8:$K$14,8,FALSE)</f>
        <v>6.294539486995032E-3</v>
      </c>
      <c r="AZ9" s="35">
        <f>VLOOKUP($AB9,[5]DE!$C$8:$K$14,9,FALSE)</f>
        <v>7.1004823838851953E-3</v>
      </c>
      <c r="BB9" s="36">
        <f t="shared" si="1"/>
        <v>0</v>
      </c>
      <c r="BC9" s="36">
        <f t="shared" si="0"/>
        <v>0</v>
      </c>
      <c r="BD9" s="35">
        <f t="shared" si="0"/>
        <v>1.8153109005771342E-5</v>
      </c>
      <c r="BE9" s="35">
        <f t="shared" si="0"/>
        <v>1.2779344062854685E-5</v>
      </c>
      <c r="BF9" s="23"/>
      <c r="BG9" s="36">
        <f t="shared" si="0"/>
        <v>0</v>
      </c>
      <c r="BH9" s="36">
        <f t="shared" si="0"/>
        <v>0.11000001430511475</v>
      </c>
      <c r="BI9" s="35">
        <f t="shared" si="0"/>
        <v>2.9190509166457379E-5</v>
      </c>
      <c r="BJ9" s="35">
        <f t="shared" si="0"/>
        <v>-3.6164276483285906E-5</v>
      </c>
      <c r="BK9" s="23"/>
      <c r="BL9" s="36">
        <f t="shared" si="0"/>
        <v>0</v>
      </c>
      <c r="BM9" s="36">
        <f t="shared" si="0"/>
        <v>0</v>
      </c>
      <c r="BN9" s="35">
        <f t="shared" si="0"/>
        <v>-3.7974432662768107E-5</v>
      </c>
      <c r="BO9" s="35">
        <f t="shared" si="0"/>
        <v>-5.2107454385358354E-6</v>
      </c>
      <c r="BP9" s="23"/>
      <c r="BQ9" s="36">
        <f t="shared" si="0"/>
        <v>0</v>
      </c>
      <c r="BR9" s="36">
        <f t="shared" si="0"/>
        <v>0.28999999910593033</v>
      </c>
      <c r="BS9" s="35">
        <f t="shared" si="0"/>
        <v>2.4705028135777428E-5</v>
      </c>
      <c r="BT9" s="35">
        <f t="shared" si="0"/>
        <v>2.3418301300752453E-5</v>
      </c>
      <c r="BU9" s="23"/>
      <c r="BV9" s="36">
        <f t="shared" si="0"/>
        <v>0</v>
      </c>
      <c r="BW9" s="36">
        <f t="shared" si="0"/>
        <v>6.0000002384185791E-2</v>
      </c>
      <c r="BX9" s="35">
        <f t="shared" si="0"/>
        <v>-5.4605130049680331E-6</v>
      </c>
      <c r="BY9" s="35">
        <f t="shared" si="0"/>
        <v>4.8238388519489944E-7</v>
      </c>
    </row>
    <row r="10" spans="1:77" x14ac:dyDescent="0.2">
      <c r="A10" s="1" t="s">
        <v>25</v>
      </c>
      <c r="B10" s="2" t="s">
        <v>11</v>
      </c>
      <c r="C10" s="23">
        <v>128</v>
      </c>
      <c r="D10" s="28">
        <v>23632571.800000001</v>
      </c>
      <c r="E10" s="17">
        <v>1.3899999999999999E-2</v>
      </c>
      <c r="F10" s="17">
        <v>1.5800000000000002E-2</v>
      </c>
      <c r="G10" s="8"/>
      <c r="H10" s="23">
        <v>519</v>
      </c>
      <c r="I10" s="28">
        <v>101834781</v>
      </c>
      <c r="J10" s="17">
        <v>1.89E-2</v>
      </c>
      <c r="K10" s="17">
        <v>2.0500000000000001E-2</v>
      </c>
      <c r="L10" s="8"/>
      <c r="M10" s="23">
        <v>137</v>
      </c>
      <c r="N10" s="28">
        <v>22459500</v>
      </c>
      <c r="O10" s="17">
        <v>1.3599999999999999E-2</v>
      </c>
      <c r="P10" s="17">
        <v>1.5800000000000002E-2</v>
      </c>
      <c r="Q10" s="8"/>
      <c r="R10" s="23">
        <v>286</v>
      </c>
      <c r="S10" s="28">
        <v>51590762</v>
      </c>
      <c r="T10" s="17">
        <v>1.2999999999999999E-2</v>
      </c>
      <c r="U10" s="17">
        <v>1.52E-2</v>
      </c>
      <c r="V10" s="8"/>
      <c r="W10" s="23">
        <v>355</v>
      </c>
      <c r="X10" s="28">
        <v>65320605</v>
      </c>
      <c r="Y10" s="17">
        <v>8.0000000000000002E-3</v>
      </c>
      <c r="Z10" s="17">
        <v>8.3000000000000001E-3</v>
      </c>
      <c r="AA10" s="8"/>
      <c r="AB10" s="34" t="s">
        <v>11</v>
      </c>
      <c r="AC10" s="23">
        <f>VLOOKUP($AB10,[1]DE!$C$8:$K$14,5,FALSE)</f>
        <v>128</v>
      </c>
      <c r="AD10" s="23">
        <f>VLOOKUP($AB10,[1]DE!$C$8:$K$14,6,FALSE)</f>
        <v>23632571.799999997</v>
      </c>
      <c r="AE10" s="35">
        <f>VLOOKUP($AB10,[1]DE!$C$8:$K$14,8,FALSE)</f>
        <v>1.3938799956441251E-2</v>
      </c>
      <c r="AF10" s="35">
        <f>VLOOKUP($AB10,[1]DE!$C$8:$K$14,9,FALSE)</f>
        <v>1.5798777231809367E-2</v>
      </c>
      <c r="AG10" s="8"/>
      <c r="AH10" s="23">
        <f>VLOOKUP($AB10,[2]DE!$C$8:$K$23,5,FALSE)</f>
        <v>519</v>
      </c>
      <c r="AI10" s="23">
        <f>VLOOKUP($AB10,[2]DE!$C$8:$K$23,6,FALSE)</f>
        <v>101834781.17</v>
      </c>
      <c r="AJ10" s="35">
        <f>VLOOKUP($AB10,[2]DE!$C$8:$K$23,8,FALSE)</f>
        <v>1.8916062251703905E-2</v>
      </c>
      <c r="AK10" s="35">
        <f>VLOOKUP($AB10,[2]DE!$C$8:$K$23,9,FALSE)</f>
        <v>2.0542617611987196E-2</v>
      </c>
      <c r="AL10" s="8"/>
      <c r="AM10" s="23">
        <f>VLOOKUP($AB10,[3]DE!$C$8:$K$14,5,FALSE)</f>
        <v>137</v>
      </c>
      <c r="AN10" s="23">
        <f>VLOOKUP($AB10,[3]DE!$C$8:$K$14,6,FALSE)</f>
        <v>22459500</v>
      </c>
      <c r="AO10" s="35">
        <f>VLOOKUP($AB10,[3]DE!$C$8:$K$14,8,FALSE)</f>
        <v>1.3576454266177783E-2</v>
      </c>
      <c r="AP10" s="35">
        <f>VLOOKUP($AB10,[3]DE!$C$8:$K$14,9,FALSE)</f>
        <v>1.5777438060134659E-2</v>
      </c>
      <c r="AQ10" s="8"/>
      <c r="AR10" s="23">
        <f>VLOOKUP($AB10,[4]DE!$C$8:$K$14,5,FALSE)</f>
        <v>286</v>
      </c>
      <c r="AS10" s="23">
        <f>VLOOKUP($AB10,[4]DE!$C$8:$K$14,6,FALSE)</f>
        <v>51590762.039999999</v>
      </c>
      <c r="AT10" s="35">
        <f>VLOOKUP($AB10,[4]DE!$C$8:$K$14,8,FALSE)</f>
        <v>1.2978762025776002E-2</v>
      </c>
      <c r="AU10" s="35">
        <f>VLOOKUP($AB10,[4]DE!$C$8:$K$14,9,FALSE)</f>
        <v>1.5197973388452484E-2</v>
      </c>
      <c r="AV10" s="8"/>
      <c r="AW10" s="23">
        <f>VLOOKUP($AB10,[5]DE!$C$8:$K$14,5,FALSE)</f>
        <v>355</v>
      </c>
      <c r="AX10" s="23">
        <f>VLOOKUP($AB10,[5]DE!$C$8:$K$14,6,FALSE)</f>
        <v>65320605.399999999</v>
      </c>
      <c r="AY10" s="35">
        <f>VLOOKUP($AB10,[5]DE!$C$8:$K$14,8,FALSE)</f>
        <v>7.9805768495829869E-3</v>
      </c>
      <c r="AZ10" s="35">
        <f>VLOOKUP($AB10,[5]DE!$C$8:$K$14,9,FALSE)</f>
        <v>8.3229139988831059E-3</v>
      </c>
      <c r="BB10" s="36">
        <f t="shared" si="1"/>
        <v>0</v>
      </c>
      <c r="BC10" s="36">
        <f t="shared" si="0"/>
        <v>0</v>
      </c>
      <c r="BD10" s="35">
        <f t="shared" si="0"/>
        <v>3.8799956441251671E-5</v>
      </c>
      <c r="BE10" s="35">
        <f t="shared" si="0"/>
        <v>-1.2227681906347432E-6</v>
      </c>
      <c r="BF10" s="23"/>
      <c r="BG10" s="36">
        <f t="shared" si="0"/>
        <v>0</v>
      </c>
      <c r="BH10" s="36">
        <f t="shared" si="0"/>
        <v>0.17000000178813934</v>
      </c>
      <c r="BI10" s="35">
        <f t="shared" si="0"/>
        <v>1.6062251703904962E-5</v>
      </c>
      <c r="BJ10" s="35">
        <f t="shared" si="0"/>
        <v>4.2617611987195297E-5</v>
      </c>
      <c r="BK10" s="23"/>
      <c r="BL10" s="36">
        <f t="shared" si="0"/>
        <v>0</v>
      </c>
      <c r="BM10" s="36">
        <f t="shared" si="0"/>
        <v>0</v>
      </c>
      <c r="BN10" s="35">
        <f t="shared" si="0"/>
        <v>-2.354573382221635E-5</v>
      </c>
      <c r="BO10" s="35">
        <f t="shared" si="0"/>
        <v>-2.2561939865342606E-5</v>
      </c>
      <c r="BP10" s="23"/>
      <c r="BQ10" s="36">
        <f t="shared" si="0"/>
        <v>0</v>
      </c>
      <c r="BR10" s="36">
        <f t="shared" si="0"/>
        <v>3.9999999105930328E-2</v>
      </c>
      <c r="BS10" s="35">
        <f t="shared" si="0"/>
        <v>-2.1237974223996953E-5</v>
      </c>
      <c r="BT10" s="35">
        <f t="shared" si="0"/>
        <v>-2.0266115475162105E-6</v>
      </c>
      <c r="BU10" s="23"/>
      <c r="BV10" s="36">
        <f t="shared" si="0"/>
        <v>0</v>
      </c>
      <c r="BW10" s="36">
        <f t="shared" si="0"/>
        <v>0.39999999850988388</v>
      </c>
      <c r="BX10" s="35">
        <f t="shared" si="0"/>
        <v>-1.942315041701323E-5</v>
      </c>
      <c r="BY10" s="35">
        <f t="shared" si="0"/>
        <v>2.2913998883105843E-5</v>
      </c>
    </row>
    <row r="11" spans="1:77" x14ac:dyDescent="0.2">
      <c r="A11" s="1" t="s">
        <v>26</v>
      </c>
      <c r="B11" s="13" t="s">
        <v>12</v>
      </c>
      <c r="C11" s="23">
        <v>232</v>
      </c>
      <c r="D11" s="28">
        <v>40492732.93</v>
      </c>
      <c r="E11" s="17">
        <v>2.53E-2</v>
      </c>
      <c r="F11" s="17">
        <v>2.7099999999999999E-2</v>
      </c>
      <c r="G11" s="8"/>
      <c r="H11" s="23">
        <v>676</v>
      </c>
      <c r="I11" s="28">
        <v>134014237</v>
      </c>
      <c r="J11" s="17">
        <v>2.46E-2</v>
      </c>
      <c r="K11" s="17">
        <v>2.7E-2</v>
      </c>
      <c r="L11" s="8"/>
      <c r="M11" s="23">
        <v>196</v>
      </c>
      <c r="N11" s="28">
        <v>33677082</v>
      </c>
      <c r="O11" s="17">
        <v>1.9400000000000001E-2</v>
      </c>
      <c r="P11" s="17">
        <v>2.3699999999999999E-2</v>
      </c>
      <c r="Q11" s="8"/>
      <c r="R11" s="23">
        <v>1159</v>
      </c>
      <c r="S11" s="28">
        <v>200496959</v>
      </c>
      <c r="T11" s="17">
        <v>5.2600000000000001E-2</v>
      </c>
      <c r="U11" s="17">
        <v>5.91E-2</v>
      </c>
      <c r="V11" s="8"/>
      <c r="W11" s="23">
        <v>1088</v>
      </c>
      <c r="X11" s="28">
        <v>210155202</v>
      </c>
      <c r="Y11" s="17">
        <v>2.4500000000000001E-2</v>
      </c>
      <c r="Z11" s="17">
        <v>2.6800000000000001E-2</v>
      </c>
      <c r="AA11" s="8"/>
      <c r="AB11" s="34" t="s">
        <v>12</v>
      </c>
      <c r="AC11" s="23">
        <f>VLOOKUP($AB11,[1]DE!$C$8:$K$14,5,FALSE)</f>
        <v>232</v>
      </c>
      <c r="AD11" s="23">
        <f>VLOOKUP($AB11,[1]DE!$C$8:$K$14,6,FALSE)</f>
        <v>40492732.929999992</v>
      </c>
      <c r="AE11" s="35">
        <f>VLOOKUP($AB11,[1]DE!$C$8:$K$14,8,FALSE)</f>
        <v>2.5264074921049765E-2</v>
      </c>
      <c r="AF11" s="35">
        <f>VLOOKUP($AB11,[1]DE!$C$8:$K$14,9,FALSE)</f>
        <v>2.7070082447320499E-2</v>
      </c>
      <c r="AG11" s="8"/>
      <c r="AH11" s="23">
        <f>VLOOKUP($AB11,[2]DE!$C$8:$K$23,5,FALSE)</f>
        <v>676</v>
      </c>
      <c r="AI11" s="23">
        <f>VLOOKUP($AB11,[2]DE!$C$8:$K$23,6,FALSE)</f>
        <v>134014237.19</v>
      </c>
      <c r="AJ11" s="35">
        <f>VLOOKUP($AB11,[2]DE!$C$8:$K$23,8,FALSE)</f>
        <v>2.4638262200677916E-2</v>
      </c>
      <c r="AK11" s="35">
        <f>VLOOKUP($AB11,[2]DE!$C$8:$K$23,9,FALSE)</f>
        <v>2.7034017233861785E-2</v>
      </c>
      <c r="AL11" s="8"/>
      <c r="AM11" s="23">
        <f>VLOOKUP($AB11,[3]DE!$C$8:$K$14,5,FALSE)</f>
        <v>196</v>
      </c>
      <c r="AN11" s="23">
        <f>VLOOKUP($AB11,[3]DE!$C$8:$K$14,6,FALSE)</f>
        <v>33677082</v>
      </c>
      <c r="AO11" s="35">
        <f>VLOOKUP($AB11,[3]DE!$C$8:$K$14,8,FALSE)</f>
        <v>1.9423248439203251E-2</v>
      </c>
      <c r="AP11" s="35">
        <f>VLOOKUP($AB11,[3]DE!$C$8:$K$14,9,FALSE)</f>
        <v>2.3657609265614811E-2</v>
      </c>
      <c r="AQ11" s="8"/>
      <c r="AR11" s="23">
        <f>VLOOKUP($AB11,[4]DE!$C$8:$K$14,5,FALSE)</f>
        <v>1159</v>
      </c>
      <c r="AS11" s="23">
        <f>VLOOKUP($AB11,[4]DE!$C$8:$K$14,6,FALSE)</f>
        <v>200496959.36000001</v>
      </c>
      <c r="AT11" s="35">
        <f>VLOOKUP($AB11,[4]DE!$C$8:$K$14,8,FALSE)</f>
        <v>5.2595752405155204E-2</v>
      </c>
      <c r="AU11" s="35">
        <f>VLOOKUP($AB11,[4]DE!$C$8:$K$14,9,FALSE)</f>
        <v>5.9063819418995335E-2</v>
      </c>
      <c r="AV11" s="8"/>
      <c r="AW11" s="23">
        <f>VLOOKUP($AB11,[5]DE!$C$8:$K$14,5,FALSE)</f>
        <v>1088</v>
      </c>
      <c r="AX11" s="23">
        <f>VLOOKUP($AB11,[5]DE!$C$8:$K$14,6,FALSE)</f>
        <v>210155202.09</v>
      </c>
      <c r="AY11" s="35">
        <f>VLOOKUP($AB11,[5]DE!$C$8:$K$14,8,FALSE)</f>
        <v>2.4458782006609267E-2</v>
      </c>
      <c r="AZ11" s="35">
        <f>VLOOKUP($AB11,[5]DE!$C$8:$K$14,9,FALSE)</f>
        <v>2.6777211611896196E-2</v>
      </c>
      <c r="BB11" s="36">
        <f t="shared" si="1"/>
        <v>0</v>
      </c>
      <c r="BC11" s="36">
        <f t="shared" si="0"/>
        <v>0</v>
      </c>
      <c r="BD11" s="35">
        <f t="shared" si="0"/>
        <v>-3.592507895023439E-5</v>
      </c>
      <c r="BE11" s="35">
        <f t="shared" si="0"/>
        <v>-2.991755267950022E-5</v>
      </c>
      <c r="BF11" s="23"/>
      <c r="BG11" s="36">
        <f t="shared" si="0"/>
        <v>0</v>
      </c>
      <c r="BH11" s="36">
        <f t="shared" si="0"/>
        <v>0.18999999761581421</v>
      </c>
      <c r="BI11" s="35">
        <f t="shared" si="0"/>
        <v>3.826220067791597E-5</v>
      </c>
      <c r="BJ11" s="35">
        <f t="shared" si="0"/>
        <v>3.4017233861784874E-5</v>
      </c>
      <c r="BK11" s="23"/>
      <c r="BL11" s="36">
        <f t="shared" si="0"/>
        <v>0</v>
      </c>
      <c r="BM11" s="36">
        <f t="shared" si="0"/>
        <v>0</v>
      </c>
      <c r="BN11" s="35">
        <f t="shared" si="0"/>
        <v>2.3248439203250176E-5</v>
      </c>
      <c r="BO11" s="35">
        <f t="shared" si="0"/>
        <v>-4.2390734385187867E-5</v>
      </c>
      <c r="BP11" s="23"/>
      <c r="BQ11" s="36">
        <f t="shared" si="0"/>
        <v>0</v>
      </c>
      <c r="BR11" s="36">
        <f t="shared" si="0"/>
        <v>0.36000001430511475</v>
      </c>
      <c r="BS11" s="35">
        <f t="shared" si="0"/>
        <v>-4.2475948447973089E-6</v>
      </c>
      <c r="BT11" s="35">
        <f t="shared" si="0"/>
        <v>-3.6180581004664758E-5</v>
      </c>
      <c r="BU11" s="23"/>
      <c r="BV11" s="36">
        <f t="shared" si="0"/>
        <v>0</v>
      </c>
      <c r="BW11" s="36">
        <f t="shared" si="0"/>
        <v>9.0000003576278687E-2</v>
      </c>
      <c r="BX11" s="35">
        <f t="shared" si="0"/>
        <v>-4.1217993390733898E-5</v>
      </c>
      <c r="BY11" s="35">
        <f t="shared" si="0"/>
        <v>-2.2788388103805318E-5</v>
      </c>
    </row>
    <row r="12" spans="1:77" x14ac:dyDescent="0.2">
      <c r="A12" s="1" t="s">
        <v>27</v>
      </c>
      <c r="B12" s="13" t="s">
        <v>13</v>
      </c>
      <c r="C12" s="23">
        <v>9183</v>
      </c>
      <c r="D12" s="28">
        <v>1495848156.6800001</v>
      </c>
      <c r="E12" s="17">
        <v>1</v>
      </c>
      <c r="F12" s="17">
        <v>1</v>
      </c>
      <c r="G12" s="8"/>
      <c r="H12" s="23">
        <v>27437</v>
      </c>
      <c r="I12" s="28">
        <v>4957244646</v>
      </c>
      <c r="J12" s="17">
        <v>1</v>
      </c>
      <c r="K12" s="17">
        <v>1</v>
      </c>
      <c r="L12" s="8"/>
      <c r="M12" s="23">
        <v>10091</v>
      </c>
      <c r="N12" s="28">
        <v>1423520087</v>
      </c>
      <c r="O12" s="17">
        <v>1</v>
      </c>
      <c r="P12" s="17">
        <v>1</v>
      </c>
      <c r="Q12" s="8"/>
      <c r="R12" s="23">
        <v>22036</v>
      </c>
      <c r="S12" s="28">
        <v>3394581680</v>
      </c>
      <c r="T12" s="17">
        <v>1</v>
      </c>
      <c r="U12" s="17">
        <v>1</v>
      </c>
      <c r="V12" s="8"/>
      <c r="W12" s="23">
        <v>44483</v>
      </c>
      <c r="X12" s="28">
        <v>7848285517</v>
      </c>
      <c r="Y12" s="17">
        <v>1</v>
      </c>
      <c r="Z12" s="17">
        <v>1</v>
      </c>
      <c r="AA12" s="8"/>
      <c r="AB12" s="34" t="s">
        <v>13</v>
      </c>
      <c r="AC12" s="23">
        <f>VLOOKUP($AB12,[1]DE!$C$8:$K$14,5,FALSE)</f>
        <v>9183</v>
      </c>
      <c r="AD12" s="23">
        <f>VLOOKUP($AB12,[1]DE!$C$8:$K$14,6,FALSE)</f>
        <v>1495848156.6800001</v>
      </c>
      <c r="AE12" s="35">
        <f>VLOOKUP($AB12,[1]DE!$C$8:$K$14,8,FALSE)</f>
        <v>0.99999999999999989</v>
      </c>
      <c r="AF12" s="35">
        <f>VLOOKUP($AB12,[1]DE!$C$8:$K$14,9,FALSE)</f>
        <v>0.99999999999999989</v>
      </c>
      <c r="AG12" s="8"/>
      <c r="AH12" s="23">
        <f>VLOOKUP($AB12,[2]DE!$C$8:$K$23,5,FALSE)</f>
        <v>27437</v>
      </c>
      <c r="AI12" s="23">
        <f>VLOOKUP($AB12,[2]DE!$C$8:$K$23,6,FALSE)</f>
        <v>4957244645.9099998</v>
      </c>
      <c r="AJ12" s="35">
        <f>VLOOKUP($AB12,[2]DE!$C$8:$K$23,8,FALSE)</f>
        <v>1</v>
      </c>
      <c r="AK12" s="35">
        <f>VLOOKUP($AB12,[2]DE!$C$8:$K$23,9,FALSE)</f>
        <v>1</v>
      </c>
      <c r="AL12" s="8"/>
      <c r="AM12" s="23">
        <f>VLOOKUP($AB12,[3]DE!$C$8:$K$14,5,FALSE)</f>
        <v>10091</v>
      </c>
      <c r="AN12" s="23">
        <f>VLOOKUP($AB12,[3]DE!$C$8:$K$14,6,FALSE)</f>
        <v>1423520087</v>
      </c>
      <c r="AO12" s="35">
        <f>VLOOKUP($AB12,[3]DE!$C$8:$K$14,8,FALSE)</f>
        <v>1</v>
      </c>
      <c r="AP12" s="35">
        <f>VLOOKUP($AB12,[3]DE!$C$8:$K$14,9,FALSE)</f>
        <v>1</v>
      </c>
      <c r="AQ12" s="8"/>
      <c r="AR12" s="23">
        <f>VLOOKUP($AB12,[4]DE!$C$8:$K$14,5,FALSE)</f>
        <v>22036</v>
      </c>
      <c r="AS12" s="23">
        <f>VLOOKUP($AB12,[4]DE!$C$8:$K$14,6,FALSE)</f>
        <v>3394581680.1599998</v>
      </c>
      <c r="AT12" s="35">
        <f>VLOOKUP($AB12,[4]DE!$C$8:$K$14,8,FALSE)</f>
        <v>1</v>
      </c>
      <c r="AU12" s="35">
        <f>VLOOKUP($AB12,[4]DE!$C$8:$K$14,9,FALSE)</f>
        <v>1.0000000000000002</v>
      </c>
      <c r="AV12" s="8"/>
      <c r="AW12" s="23">
        <f>VLOOKUP($AB12,[5]DE!$C$8:$K$14,5,FALSE)</f>
        <v>44483</v>
      </c>
      <c r="AX12" s="23">
        <f>VLOOKUP($AB12,[5]DE!$C$8:$K$14,6,FALSE)</f>
        <v>7848285517.3999996</v>
      </c>
      <c r="AY12" s="35">
        <f>VLOOKUP($AB12,[5]DE!$C$8:$K$14,8,FALSE)</f>
        <v>1</v>
      </c>
      <c r="AZ12" s="35">
        <f>VLOOKUP($AB12,[5]DE!$C$8:$K$14,9,FALSE)</f>
        <v>1</v>
      </c>
      <c r="BB12" s="36">
        <f t="shared" si="1"/>
        <v>0</v>
      </c>
      <c r="BC12" s="36">
        <f t="shared" si="0"/>
        <v>0</v>
      </c>
      <c r="BD12" s="35">
        <f t="shared" si="0"/>
        <v>0</v>
      </c>
      <c r="BE12" s="35">
        <f t="shared" si="0"/>
        <v>0</v>
      </c>
      <c r="BF12" s="23"/>
      <c r="BG12" s="36">
        <f t="shared" si="0"/>
        <v>0</v>
      </c>
      <c r="BH12" s="36">
        <f t="shared" si="0"/>
        <v>-9.0000152587890625E-2</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0.15999984741210938</v>
      </c>
      <c r="BS12" s="35">
        <f t="shared" si="0"/>
        <v>0</v>
      </c>
      <c r="BT12" s="35">
        <f t="shared" si="0"/>
        <v>0</v>
      </c>
      <c r="BU12" s="23"/>
      <c r="BV12" s="36">
        <f t="shared" si="0"/>
        <v>0</v>
      </c>
      <c r="BW12" s="36">
        <f t="shared" si="0"/>
        <v>0.39999961853027344</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906</v>
      </c>
      <c r="D15" s="30">
        <v>27331624.010000002</v>
      </c>
      <c r="E15" s="19">
        <v>0.9254</v>
      </c>
      <c r="F15" s="19">
        <v>0.91479999999999995</v>
      </c>
      <c r="H15" s="25">
        <v>2656</v>
      </c>
      <c r="I15" s="30">
        <v>111593427</v>
      </c>
      <c r="J15" s="19">
        <v>0.91679999999999995</v>
      </c>
      <c r="K15" s="19">
        <v>0.90029999999999999</v>
      </c>
      <c r="M15" s="25">
        <v>1614</v>
      </c>
      <c r="N15" s="30">
        <v>83022064</v>
      </c>
      <c r="O15" s="19">
        <v>0.92279999999999995</v>
      </c>
      <c r="P15" s="19">
        <v>0.93159999999999998</v>
      </c>
      <c r="R15" s="25">
        <v>3200</v>
      </c>
      <c r="S15" s="30">
        <v>145905544</v>
      </c>
      <c r="T15" s="19">
        <v>0.94979999999999998</v>
      </c>
      <c r="U15" s="19">
        <v>0.94379999999999997</v>
      </c>
      <c r="W15" s="25">
        <v>7762</v>
      </c>
      <c r="X15" s="30">
        <v>335374901</v>
      </c>
      <c r="Y15" s="19">
        <v>0.95789999999999997</v>
      </c>
      <c r="Z15" s="19">
        <v>0.94399999999999995</v>
      </c>
      <c r="AB15" s="34" t="s">
        <v>80</v>
      </c>
      <c r="AC15" s="23">
        <f>VLOOKUP($AB15,[1]DE!$C$17:$K$24,5,FALSE)</f>
        <v>906</v>
      </c>
      <c r="AD15" s="23">
        <f>VLOOKUP($AB15,[1]DE!$C$17:$K$24,6,FALSE)</f>
        <v>27331624.009999998</v>
      </c>
      <c r="AE15" s="35">
        <f>VLOOKUP($AB15,[1]DE!$C$17:$K$24,8,FALSE)</f>
        <v>0.92543411644535245</v>
      </c>
      <c r="AF15" s="35">
        <f>VLOOKUP($AB15,[1]DE!$C$17:$K$24,9,FALSE)</f>
        <v>0.91484933704448124</v>
      </c>
      <c r="AH15" s="23">
        <f>VLOOKUP($AB15,[2]DE!$C$17:$K$23,5,FALSE)</f>
        <v>2656</v>
      </c>
      <c r="AI15" s="23">
        <f>VLOOKUP($AB15,[2]DE!$C$17:$K$23,6,FALSE)</f>
        <v>111593426.94999999</v>
      </c>
      <c r="AJ15" s="35">
        <f>VLOOKUP($AB15,[2]DE!$C$17:$K$23,8,FALSE)</f>
        <v>0.91681049361408351</v>
      </c>
      <c r="AK15" s="35">
        <f>VLOOKUP($AB15,[2]DE!$C$17:$K$23,9,FALSE)</f>
        <v>0.90031272259271644</v>
      </c>
      <c r="AM15" s="23">
        <f>VLOOKUP($AB15,[3]DE!$C$17:$K$23,5,FALSE)</f>
        <v>1614</v>
      </c>
      <c r="AN15" s="23">
        <f>VLOOKUP($AB15,[3]DE!$C$17:$K$23,6,FALSE)</f>
        <v>83022064</v>
      </c>
      <c r="AO15" s="35">
        <f>VLOOKUP($AB15,[3]DE!$C$17:$K$23,8,FALSE)</f>
        <v>0.92281303602058318</v>
      </c>
      <c r="AP15" s="35">
        <f>VLOOKUP($AB15,[3]DE!$C$17:$K$23,9,FALSE)</f>
        <v>0.93160746139103734</v>
      </c>
      <c r="AQ15" s="23"/>
      <c r="AR15" s="23">
        <f>VLOOKUP($AB15,[4]DE!$C$17:$K$23,5,FALSE)</f>
        <v>3200</v>
      </c>
      <c r="AS15" s="23">
        <f>VLOOKUP($AB15,[4]DE!$C$17:$K$23,6,FALSE)</f>
        <v>145905544.40000001</v>
      </c>
      <c r="AT15" s="35">
        <f>VLOOKUP($AB15,[4]DE!$C$17:$K$23,8,FALSE)</f>
        <v>0.94983674680914221</v>
      </c>
      <c r="AU15" s="35">
        <f>VLOOKUP($AB15,[4]DE!$C$17:$K$23,9,FALSE)</f>
        <v>0.94376661680918539</v>
      </c>
      <c r="AW15" s="23">
        <f>VLOOKUP($AB15,[5]DE!$C$17:$K$23,5,FALSE)</f>
        <v>7762</v>
      </c>
      <c r="AX15" s="23">
        <f>VLOOKUP($AB15,[5]DE!$C$17:$K$23,6,FALSE)</f>
        <v>335374901.20999998</v>
      </c>
      <c r="AY15" s="35">
        <f>VLOOKUP($AB15,[5]DE!$C$17:$K$23,8,FALSE)</f>
        <v>0.95791682093051955</v>
      </c>
      <c r="AZ15" s="35">
        <f>VLOOKUP($AB15,[5]DE!$C$17:$K$23,9,FALSE)</f>
        <v>0.94403442107126445</v>
      </c>
      <c r="BB15" s="36">
        <f t="shared" si="1"/>
        <v>0</v>
      </c>
      <c r="BC15" s="36">
        <f t="shared" si="0"/>
        <v>0</v>
      </c>
      <c r="BD15" s="35">
        <f t="shared" si="0"/>
        <v>3.4116445352450064E-5</v>
      </c>
      <c r="BE15" s="35">
        <f t="shared" si="0"/>
        <v>4.9337044481290171E-5</v>
      </c>
      <c r="BF15" s="23"/>
      <c r="BG15" s="36">
        <f t="shared" si="0"/>
        <v>0</v>
      </c>
      <c r="BH15" s="36">
        <f t="shared" si="0"/>
        <v>-5.0000011920928955E-2</v>
      </c>
      <c r="BI15" s="35">
        <f t="shared" si="0"/>
        <v>1.0493614083562086E-5</v>
      </c>
      <c r="BJ15" s="35">
        <f t="shared" si="0"/>
        <v>1.2722592716452041E-5</v>
      </c>
      <c r="BK15" s="23"/>
      <c r="BL15" s="36">
        <f t="shared" si="0"/>
        <v>0</v>
      </c>
      <c r="BM15" s="36">
        <f t="shared" si="0"/>
        <v>0</v>
      </c>
      <c r="BN15" s="35">
        <f t="shared" si="0"/>
        <v>1.3036020583223618E-5</v>
      </c>
      <c r="BO15" s="35">
        <f t="shared" si="0"/>
        <v>7.461391037355547E-6</v>
      </c>
      <c r="BP15" s="23"/>
      <c r="BQ15" s="36">
        <f t="shared" si="0"/>
        <v>0</v>
      </c>
      <c r="BR15" s="36">
        <f t="shared" si="0"/>
        <v>0.40000000596046448</v>
      </c>
      <c r="BS15" s="35">
        <f t="shared" si="0"/>
        <v>3.6746809142229608E-5</v>
      </c>
      <c r="BT15" s="35">
        <f t="shared" si="0"/>
        <v>-3.3383190814584296E-5</v>
      </c>
      <c r="BU15" s="23"/>
      <c r="BV15" s="36">
        <f t="shared" si="0"/>
        <v>0</v>
      </c>
      <c r="BW15" s="36">
        <f t="shared" si="0"/>
        <v>0.20999997854232788</v>
      </c>
      <c r="BX15" s="35">
        <f t="shared" si="0"/>
        <v>1.6820930519578781E-5</v>
      </c>
      <c r="BY15" s="35">
        <f t="shared" si="0"/>
        <v>3.4421071264501002E-5</v>
      </c>
    </row>
    <row r="16" spans="1:77" x14ac:dyDescent="0.2">
      <c r="A16" s="1" t="s">
        <v>22</v>
      </c>
      <c r="B16" s="13" t="s">
        <v>8</v>
      </c>
      <c r="C16" s="25">
        <v>22</v>
      </c>
      <c r="D16" s="30">
        <v>700619.27</v>
      </c>
      <c r="E16" s="19">
        <v>2.2499999999999999E-2</v>
      </c>
      <c r="F16" s="19">
        <v>2.35E-2</v>
      </c>
      <c r="H16" s="25">
        <v>67</v>
      </c>
      <c r="I16" s="30">
        <v>3939536</v>
      </c>
      <c r="J16" s="19">
        <v>2.3099999999999999E-2</v>
      </c>
      <c r="K16" s="19">
        <v>3.1800000000000002E-2</v>
      </c>
      <c r="M16" s="25">
        <v>50</v>
      </c>
      <c r="N16" s="30">
        <v>2260823</v>
      </c>
      <c r="O16" s="19">
        <v>2.86E-2</v>
      </c>
      <c r="P16" s="19">
        <v>2.5399999999999999E-2</v>
      </c>
      <c r="R16" s="25">
        <v>55</v>
      </c>
      <c r="S16" s="30">
        <v>2546672</v>
      </c>
      <c r="T16" s="19">
        <v>1.6299999999999999E-2</v>
      </c>
      <c r="U16" s="19">
        <v>1.6500000000000001E-2</v>
      </c>
      <c r="W16" s="25">
        <v>47</v>
      </c>
      <c r="X16" s="30">
        <v>2692090</v>
      </c>
      <c r="Y16" s="19">
        <v>5.7999999999999996E-3</v>
      </c>
      <c r="Z16" s="19">
        <v>7.6E-3</v>
      </c>
      <c r="AB16" s="34" t="s">
        <v>8</v>
      </c>
      <c r="AC16" s="23">
        <f>VLOOKUP($AB16,[1]DE!$C$17:$K$24,5,FALSE)</f>
        <v>22</v>
      </c>
      <c r="AD16" s="23">
        <f>VLOOKUP($AB16,[1]DE!$C$17:$K$24,6,FALSE)</f>
        <v>700619.2699999999</v>
      </c>
      <c r="AE16" s="35">
        <f>VLOOKUP($AB16,[1]DE!$C$17:$K$24,8,FALSE)</f>
        <v>2.247191011235955E-2</v>
      </c>
      <c r="AF16" s="35">
        <f>VLOOKUP($AB16,[1]DE!$C$17:$K$24,9,FALSE)</f>
        <v>2.3451261968391476E-2</v>
      </c>
      <c r="AH16" s="23">
        <f>VLOOKUP($AB16,[2]DE!$C$17:$K$23,5,FALSE)</f>
        <v>67</v>
      </c>
      <c r="AI16" s="23">
        <f>VLOOKUP($AB16,[2]DE!$C$17:$K$23,6,FALSE)</f>
        <v>3939536</v>
      </c>
      <c r="AJ16" s="35">
        <f>VLOOKUP($AB16,[2]DE!$C$17:$K$23,8,FALSE)</f>
        <v>2.3127373144632379E-2</v>
      </c>
      <c r="AK16" s="35">
        <f>VLOOKUP($AB16,[2]DE!$C$17:$K$23,9,FALSE)</f>
        <v>3.1783362863309038E-2</v>
      </c>
      <c r="AM16" s="23">
        <f>VLOOKUP($AB16,[3]DE!$C$17:$K$23,5,FALSE)</f>
        <v>50</v>
      </c>
      <c r="AN16" s="23">
        <f>VLOOKUP($AB16,[3]DE!$C$17:$K$23,6,FALSE)</f>
        <v>2260823</v>
      </c>
      <c r="AO16" s="35">
        <f>VLOOKUP($AB16,[3]DE!$C$17:$K$23,8,FALSE)</f>
        <v>2.8587764436821039E-2</v>
      </c>
      <c r="AP16" s="35">
        <f>VLOOKUP($AB16,[3]DE!$C$17:$K$23,9,FALSE)</f>
        <v>2.5369154586237092E-2</v>
      </c>
      <c r="AR16" s="23">
        <f>VLOOKUP($AB16,[4]DE!$C$17:$K$23,5,FALSE)</f>
        <v>55</v>
      </c>
      <c r="AS16" s="23">
        <f>VLOOKUP($AB16,[4]DE!$C$17:$K$23,6,FALSE)</f>
        <v>2546671.73</v>
      </c>
      <c r="AT16" s="35">
        <f>VLOOKUP($AB16,[4]DE!$C$17:$K$23,8,FALSE)</f>
        <v>1.6325319085782133E-2</v>
      </c>
      <c r="AU16" s="35">
        <f>VLOOKUP($AB16,[4]DE!$C$17:$K$23,9,FALSE)</f>
        <v>1.6472737705954477E-2</v>
      </c>
      <c r="AW16" s="23">
        <f>VLOOKUP($AB16,[5]DE!$C$17:$K$23,5,FALSE)</f>
        <v>47</v>
      </c>
      <c r="AX16" s="23">
        <f>VLOOKUP($AB16,[5]DE!$C$17:$K$23,6,FALSE)</f>
        <v>2692090.4</v>
      </c>
      <c r="AY16" s="35">
        <f>VLOOKUP($AB16,[5]DE!$C$17:$K$23,8,FALSE)</f>
        <v>5.8003208688140193E-3</v>
      </c>
      <c r="AZ16" s="35">
        <f>VLOOKUP($AB16,[5]DE!$C$17:$K$23,9,FALSE)</f>
        <v>7.577865824384267E-3</v>
      </c>
      <c r="BB16" s="36">
        <f t="shared" si="1"/>
        <v>0</v>
      </c>
      <c r="BC16" s="36">
        <f t="shared" si="0"/>
        <v>0</v>
      </c>
      <c r="BD16" s="35">
        <f t="shared" si="0"/>
        <v>-2.8089887640449229E-5</v>
      </c>
      <c r="BE16" s="35">
        <f t="shared" si="0"/>
        <v>-4.8738031608524385E-5</v>
      </c>
      <c r="BF16" s="23"/>
      <c r="BG16" s="36">
        <f t="shared" si="0"/>
        <v>0</v>
      </c>
      <c r="BH16" s="36">
        <f t="shared" si="0"/>
        <v>0</v>
      </c>
      <c r="BI16" s="35">
        <f t="shared" si="0"/>
        <v>2.7373144632379665E-5</v>
      </c>
      <c r="BJ16" s="35">
        <f t="shared" si="0"/>
        <v>-1.6637136690964005E-5</v>
      </c>
      <c r="BK16" s="23"/>
      <c r="BL16" s="36">
        <f t="shared" si="0"/>
        <v>0</v>
      </c>
      <c r="BM16" s="36">
        <f t="shared" si="0"/>
        <v>0</v>
      </c>
      <c r="BN16" s="35">
        <f t="shared" si="0"/>
        <v>-1.2235563178961129E-5</v>
      </c>
      <c r="BO16" s="35">
        <f t="shared" si="0"/>
        <v>-3.0845413762907448E-5</v>
      </c>
      <c r="BP16" s="23"/>
      <c r="BQ16" s="36">
        <f t="shared" si="0"/>
        <v>0</v>
      </c>
      <c r="BR16" s="36">
        <f t="shared" si="0"/>
        <v>-0.27000000001862645</v>
      </c>
      <c r="BS16" s="35">
        <f t="shared" si="0"/>
        <v>2.531908578213421E-5</v>
      </c>
      <c r="BT16" s="35">
        <f t="shared" si="0"/>
        <v>-2.726229404552416E-5</v>
      </c>
      <c r="BU16" s="23"/>
      <c r="BV16" s="36">
        <f t="shared" si="0"/>
        <v>0</v>
      </c>
      <c r="BW16" s="36">
        <f t="shared" si="0"/>
        <v>0.39999999990686774</v>
      </c>
      <c r="BX16" s="35">
        <f t="shared" si="0"/>
        <v>3.2086881401969386E-7</v>
      </c>
      <c r="BY16" s="35">
        <f t="shared" si="0"/>
        <v>-2.2134175615732936E-5</v>
      </c>
    </row>
    <row r="17" spans="1:77" x14ac:dyDescent="0.2">
      <c r="A17" s="1" t="s">
        <v>23</v>
      </c>
      <c r="B17" s="13" t="s">
        <v>9</v>
      </c>
      <c r="C17" s="25">
        <v>31</v>
      </c>
      <c r="D17" s="30">
        <v>1114482.96</v>
      </c>
      <c r="E17" s="19">
        <v>3.1699999999999999E-2</v>
      </c>
      <c r="F17" s="19">
        <v>3.73E-2</v>
      </c>
      <c r="H17" s="25">
        <v>47</v>
      </c>
      <c r="I17" s="30">
        <v>2181611</v>
      </c>
      <c r="J17" s="19">
        <v>1.6199999999999999E-2</v>
      </c>
      <c r="K17" s="19">
        <v>1.7600000000000001E-2</v>
      </c>
      <c r="M17" s="25">
        <v>38</v>
      </c>
      <c r="N17" s="30">
        <v>1715082</v>
      </c>
      <c r="O17" s="19">
        <v>2.1700000000000001E-2</v>
      </c>
      <c r="P17" s="19">
        <v>1.9300000000000001E-2</v>
      </c>
      <c r="R17" s="25">
        <v>53</v>
      </c>
      <c r="S17" s="30">
        <v>2969456</v>
      </c>
      <c r="T17" s="19">
        <v>1.5699999999999999E-2</v>
      </c>
      <c r="U17" s="19">
        <v>1.9199999999999998E-2</v>
      </c>
      <c r="W17" s="25">
        <v>76</v>
      </c>
      <c r="X17" s="30">
        <v>3562587</v>
      </c>
      <c r="Y17" s="19">
        <v>9.4000000000000004E-3</v>
      </c>
      <c r="Z17" s="19">
        <v>0.01</v>
      </c>
      <c r="AB17" s="34" t="s">
        <v>9</v>
      </c>
      <c r="AC17" s="23">
        <f>VLOOKUP($AB17,[1]DE!$C$17:$K$24,5,FALSE)</f>
        <v>31</v>
      </c>
      <c r="AD17" s="23">
        <f>VLOOKUP($AB17,[1]DE!$C$17:$K$24,6,FALSE)</f>
        <v>1114482.96</v>
      </c>
      <c r="AE17" s="35">
        <f>VLOOKUP($AB17,[1]DE!$C$17:$K$24,8,FALSE)</f>
        <v>3.1664964249233915E-2</v>
      </c>
      <c r="AF17" s="35">
        <f>VLOOKUP($AB17,[1]DE!$C$17:$K$24,9,FALSE)</f>
        <v>3.7304186415352755E-2</v>
      </c>
      <c r="AH17" s="23">
        <f>VLOOKUP($AB17,[2]DE!$C$17:$K$23,5,FALSE)</f>
        <v>47</v>
      </c>
      <c r="AI17" s="23">
        <f>VLOOKUP($AB17,[2]DE!$C$17:$K$23,6,FALSE)</f>
        <v>2181610.98</v>
      </c>
      <c r="AJ17" s="35">
        <f>VLOOKUP($AB17,[2]DE!$C$17:$K$23,8,FALSE)</f>
        <v>1.6223679668622714E-2</v>
      </c>
      <c r="AK17" s="35">
        <f>VLOOKUP($AB17,[2]DE!$C$17:$K$23,9,FALSE)</f>
        <v>1.7600786844927739E-2</v>
      </c>
      <c r="AM17" s="23">
        <f>VLOOKUP($AB17,[3]DE!$C$17:$K$23,5,FALSE)</f>
        <v>38</v>
      </c>
      <c r="AN17" s="23">
        <f>VLOOKUP($AB17,[3]DE!$C$17:$K$23,6,FALSE)</f>
        <v>1715082</v>
      </c>
      <c r="AO17" s="35">
        <f>VLOOKUP($AB17,[3]DE!$C$17:$K$23,8,FALSE)</f>
        <v>2.1726700971983991E-2</v>
      </c>
      <c r="AP17" s="35">
        <f>VLOOKUP($AB17,[3]DE!$C$17:$K$23,9,FALSE)</f>
        <v>1.9245283857282362E-2</v>
      </c>
      <c r="AR17" s="23">
        <f>VLOOKUP($AB17,[4]DE!$C$17:$K$23,5,FALSE)</f>
        <v>53</v>
      </c>
      <c r="AS17" s="23">
        <f>VLOOKUP($AB17,[4]DE!$C$17:$K$23,6,FALSE)</f>
        <v>2969455.9</v>
      </c>
      <c r="AT17" s="35">
        <f>VLOOKUP($AB17,[4]DE!$C$17:$K$23,8,FALSE)</f>
        <v>1.5731671119026416E-2</v>
      </c>
      <c r="AU17" s="35">
        <f>VLOOKUP($AB17,[4]DE!$C$17:$K$23,9,FALSE)</f>
        <v>1.9207449312714907E-2</v>
      </c>
      <c r="AW17" s="23">
        <f>VLOOKUP($AB17,[5]DE!$C$17:$K$23,5,FALSE)</f>
        <v>76</v>
      </c>
      <c r="AX17" s="23">
        <f>VLOOKUP($AB17,[5]DE!$C$17:$K$23,6,FALSE)</f>
        <v>3562587.07</v>
      </c>
      <c r="AY17" s="35">
        <f>VLOOKUP($AB17,[5]DE!$C$17:$K$23,8,FALSE)</f>
        <v>9.3792422559545851E-3</v>
      </c>
      <c r="AZ17" s="35">
        <f>VLOOKUP($AB17,[5]DE!$C$17:$K$23,9,FALSE)</f>
        <v>1.0028194745669121E-2</v>
      </c>
      <c r="BB17" s="36">
        <f t="shared" si="1"/>
        <v>0</v>
      </c>
      <c r="BC17" s="36">
        <f t="shared" si="0"/>
        <v>0</v>
      </c>
      <c r="BD17" s="35">
        <f t="shared" si="0"/>
        <v>-3.5035750766083951E-5</v>
      </c>
      <c r="BE17" s="35">
        <f t="shared" si="0"/>
        <v>4.1864153527554349E-6</v>
      </c>
      <c r="BF17" s="23"/>
      <c r="BG17" s="36">
        <f t="shared" si="0"/>
        <v>0</v>
      </c>
      <c r="BH17" s="36">
        <f t="shared" si="0"/>
        <v>-2.0000000018626451E-2</v>
      </c>
      <c r="BI17" s="35">
        <f t="shared" si="0"/>
        <v>2.3679668622714894E-5</v>
      </c>
      <c r="BJ17" s="35">
        <f t="shared" si="0"/>
        <v>7.8684492773803405E-7</v>
      </c>
      <c r="BK17" s="23"/>
      <c r="BL17" s="36">
        <f t="shared" si="0"/>
        <v>0</v>
      </c>
      <c r="BM17" s="36">
        <f t="shared" si="0"/>
        <v>0</v>
      </c>
      <c r="BN17" s="35">
        <f t="shared" si="0"/>
        <v>2.6700971983990851E-5</v>
      </c>
      <c r="BO17" s="35">
        <f t="shared" si="0"/>
        <v>-5.4716142717639582E-5</v>
      </c>
      <c r="BP17" s="23"/>
      <c r="BQ17" s="36">
        <f t="shared" si="0"/>
        <v>0</v>
      </c>
      <c r="BR17" s="36">
        <f t="shared" si="0"/>
        <v>-0.10000000009313226</v>
      </c>
      <c r="BS17" s="35">
        <f t="shared" si="0"/>
        <v>3.1671119026417671E-5</v>
      </c>
      <c r="BT17" s="35">
        <f t="shared" si="0"/>
        <v>7.4493127149091731E-6</v>
      </c>
      <c r="BU17" s="23"/>
      <c r="BV17" s="36">
        <f t="shared" si="0"/>
        <v>0</v>
      </c>
      <c r="BW17" s="36">
        <f t="shared" si="0"/>
        <v>6.9999999832361937E-2</v>
      </c>
      <c r="BX17" s="35">
        <f t="shared" si="0"/>
        <v>-2.0757744045415277E-5</v>
      </c>
      <c r="BY17" s="35">
        <f t="shared" si="0"/>
        <v>2.8194745669120683E-5</v>
      </c>
    </row>
    <row r="18" spans="1:77" x14ac:dyDescent="0.2">
      <c r="A18" s="1" t="s">
        <v>24</v>
      </c>
      <c r="B18" s="13" t="s">
        <v>10</v>
      </c>
      <c r="C18" s="25">
        <v>4</v>
      </c>
      <c r="D18" s="30">
        <v>131623.26</v>
      </c>
      <c r="E18" s="19">
        <v>4.1000000000000003E-3</v>
      </c>
      <c r="F18" s="19">
        <v>4.4000000000000003E-3</v>
      </c>
      <c r="H18" s="25">
        <v>74</v>
      </c>
      <c r="I18" s="30">
        <v>3784566</v>
      </c>
      <c r="J18" s="19">
        <v>2.5499999999999998E-2</v>
      </c>
      <c r="K18" s="19">
        <v>3.0499999999999999E-2</v>
      </c>
      <c r="M18" s="25">
        <v>15</v>
      </c>
      <c r="N18" s="30">
        <v>514492</v>
      </c>
      <c r="O18" s="19">
        <v>8.6E-3</v>
      </c>
      <c r="P18" s="19">
        <v>5.7999999999999996E-3</v>
      </c>
      <c r="R18" s="25">
        <v>10</v>
      </c>
      <c r="S18" s="30">
        <v>641550</v>
      </c>
      <c r="T18" s="19">
        <v>3.0000000000000001E-3</v>
      </c>
      <c r="U18" s="19">
        <v>4.1999999999999997E-3</v>
      </c>
      <c r="W18" s="25">
        <v>39</v>
      </c>
      <c r="X18" s="30">
        <v>2593732</v>
      </c>
      <c r="Y18" s="19">
        <v>4.7999999999999996E-3</v>
      </c>
      <c r="Z18" s="19">
        <v>7.3000000000000001E-3</v>
      </c>
      <c r="AB18" s="34" t="s">
        <v>10</v>
      </c>
      <c r="AC18" s="23">
        <f>VLOOKUP($AB18,[1]DE!$C$17:$K$24,5,FALSE)</f>
        <v>4</v>
      </c>
      <c r="AD18" s="23">
        <f>VLOOKUP($AB18,[1]DE!$C$17:$K$24,6,FALSE)</f>
        <v>131623.26</v>
      </c>
      <c r="AE18" s="35">
        <f>VLOOKUP($AB18,[1]DE!$C$17:$K$24,8,FALSE)</f>
        <v>4.0858018386108275E-3</v>
      </c>
      <c r="AF18" s="35">
        <f>VLOOKUP($AB18,[1]DE!$C$17:$K$24,9,FALSE)</f>
        <v>4.4057188883681484E-3</v>
      </c>
      <c r="AH18" s="23">
        <f>VLOOKUP($AB18,[2]DE!$C$17:$K$23,5,FALSE)</f>
        <v>74</v>
      </c>
      <c r="AI18" s="23">
        <f>VLOOKUP($AB18,[2]DE!$C$17:$K$23,6,FALSE)</f>
        <v>3784565.9699999997</v>
      </c>
      <c r="AJ18" s="35">
        <f>VLOOKUP($AB18,[2]DE!$C$17:$K$23,8,FALSE)</f>
        <v>2.554366586123576E-2</v>
      </c>
      <c r="AK18" s="35">
        <f>VLOOKUP($AB18,[2]DE!$C$17:$K$23,9,FALSE)</f>
        <v>3.0533096665353775E-2</v>
      </c>
      <c r="AM18" s="23">
        <f>VLOOKUP($AB18,[3]DE!$C$17:$K$23,5,FALSE)</f>
        <v>15</v>
      </c>
      <c r="AN18" s="23">
        <f>VLOOKUP($AB18,[3]DE!$C$17:$K$23,6,FALSE)</f>
        <v>514492</v>
      </c>
      <c r="AO18" s="35">
        <f>VLOOKUP($AB18,[3]DE!$C$17:$K$23,8,FALSE)</f>
        <v>8.5763293310463125E-3</v>
      </c>
      <c r="AP18" s="35">
        <f>VLOOKUP($AB18,[3]DE!$C$17:$K$23,9,FALSE)</f>
        <v>5.7732193459560047E-3</v>
      </c>
      <c r="AR18" s="23">
        <f>VLOOKUP($AB18,[4]DE!$C$17:$K$23,5,FALSE)</f>
        <v>10</v>
      </c>
      <c r="AS18" s="23">
        <f>VLOOKUP($AB18,[4]DE!$C$17:$K$23,6,FALSE)</f>
        <v>641549.81000000006</v>
      </c>
      <c r="AT18" s="35">
        <f>VLOOKUP($AB18,[4]DE!$C$17:$K$23,8,FALSE)</f>
        <v>2.9682398337785693E-3</v>
      </c>
      <c r="AU18" s="35">
        <f>VLOOKUP($AB18,[4]DE!$C$17:$K$23,9,FALSE)</f>
        <v>4.1497620682485574E-3</v>
      </c>
      <c r="AW18" s="23">
        <f>VLOOKUP($AB18,[5]DE!$C$17:$K$23,5,FALSE)</f>
        <v>39</v>
      </c>
      <c r="AX18" s="23">
        <f>VLOOKUP($AB18,[5]DE!$C$17:$K$23,6,FALSE)</f>
        <v>2593731.7599999998</v>
      </c>
      <c r="AY18" s="35">
        <f>VLOOKUP($AB18,[5]DE!$C$17:$K$23,8,FALSE)</f>
        <v>4.813032210292484E-3</v>
      </c>
      <c r="AZ18" s="35">
        <f>VLOOKUP($AB18,[5]DE!$C$17:$K$23,9,FALSE)</f>
        <v>7.300999721897918E-3</v>
      </c>
      <c r="BB18" s="36">
        <f t="shared" si="1"/>
        <v>0</v>
      </c>
      <c r="BC18" s="36">
        <f t="shared" si="0"/>
        <v>0</v>
      </c>
      <c r="BD18" s="35">
        <f t="shared" si="0"/>
        <v>-1.4198161389172848E-5</v>
      </c>
      <c r="BE18" s="35">
        <f t="shared" si="0"/>
        <v>5.7188883681481839E-6</v>
      </c>
      <c r="BF18" s="23"/>
      <c r="BG18" s="36">
        <f t="shared" si="0"/>
        <v>0</v>
      </c>
      <c r="BH18" s="36">
        <f t="shared" si="0"/>
        <v>-3.0000000260770321E-2</v>
      </c>
      <c r="BI18" s="35">
        <f t="shared" si="0"/>
        <v>4.3665861235761549E-5</v>
      </c>
      <c r="BJ18" s="35">
        <f t="shared" si="0"/>
        <v>3.3096665353775367E-5</v>
      </c>
      <c r="BK18" s="23"/>
      <c r="BL18" s="36">
        <f t="shared" si="0"/>
        <v>0</v>
      </c>
      <c r="BM18" s="36">
        <f t="shared" si="0"/>
        <v>0</v>
      </c>
      <c r="BN18" s="35">
        <f t="shared" si="0"/>
        <v>-2.3670668953687524E-5</v>
      </c>
      <c r="BO18" s="35">
        <f t="shared" si="0"/>
        <v>-2.6780654043994864E-5</v>
      </c>
      <c r="BP18" s="23"/>
      <c r="BQ18" s="36">
        <f t="shared" si="0"/>
        <v>0</v>
      </c>
      <c r="BR18" s="36">
        <f t="shared" si="0"/>
        <v>-0.18999999994412065</v>
      </c>
      <c r="BS18" s="35">
        <f t="shared" si="0"/>
        <v>-3.1760166221430752E-5</v>
      </c>
      <c r="BT18" s="35">
        <f t="shared" si="0"/>
        <v>-5.0237931751442345E-5</v>
      </c>
      <c r="BU18" s="23"/>
      <c r="BV18" s="36">
        <f t="shared" si="0"/>
        <v>0</v>
      </c>
      <c r="BW18" s="36">
        <f t="shared" si="0"/>
        <v>-0.24000000022351742</v>
      </c>
      <c r="BX18" s="35">
        <f t="shared" si="0"/>
        <v>1.3032210292484442E-5</v>
      </c>
      <c r="BY18" s="35">
        <f t="shared" si="0"/>
        <v>9.9972189791797117E-7</v>
      </c>
    </row>
    <row r="19" spans="1:77" x14ac:dyDescent="0.2">
      <c r="A19" s="1" t="s">
        <v>25</v>
      </c>
      <c r="B19" s="13" t="s">
        <v>11</v>
      </c>
      <c r="C19" s="25">
        <v>15</v>
      </c>
      <c r="D19" s="30">
        <v>527764.99</v>
      </c>
      <c r="E19" s="19">
        <v>1.5299999999999999E-2</v>
      </c>
      <c r="F19" s="19">
        <v>1.77E-2</v>
      </c>
      <c r="H19" s="25">
        <v>51</v>
      </c>
      <c r="I19" s="30">
        <v>2415033</v>
      </c>
      <c r="J19" s="19">
        <v>1.7600000000000001E-2</v>
      </c>
      <c r="K19" s="19">
        <v>1.95E-2</v>
      </c>
      <c r="M19" s="25">
        <v>30</v>
      </c>
      <c r="N19" s="30">
        <v>1565340</v>
      </c>
      <c r="O19" s="19">
        <v>1.72E-2</v>
      </c>
      <c r="P19" s="19">
        <v>1.7600000000000001E-2</v>
      </c>
      <c r="R19" s="25">
        <v>44</v>
      </c>
      <c r="S19" s="30">
        <v>2208229</v>
      </c>
      <c r="T19" s="19">
        <v>1.3100000000000001E-2</v>
      </c>
      <c r="U19" s="19">
        <v>1.43E-2</v>
      </c>
      <c r="W19" s="25">
        <v>145</v>
      </c>
      <c r="X19" s="30">
        <v>7783218</v>
      </c>
      <c r="Y19" s="19">
        <v>1.7899999999999999E-2</v>
      </c>
      <c r="Z19" s="19">
        <v>2.1899999999999999E-2</v>
      </c>
      <c r="AB19" s="34" t="s">
        <v>11</v>
      </c>
      <c r="AC19" s="23">
        <f>VLOOKUP($AB19,[1]DE!$C$17:$K$24,5,FALSE)</f>
        <v>15</v>
      </c>
      <c r="AD19" s="23">
        <f>VLOOKUP($AB19,[1]DE!$C$17:$K$24,6,FALSE)</f>
        <v>527764.98999999987</v>
      </c>
      <c r="AE19" s="35">
        <f>VLOOKUP($AB19,[1]DE!$C$17:$K$24,8,FALSE)</f>
        <v>1.5321756894790603E-2</v>
      </c>
      <c r="AF19" s="35">
        <f>VLOOKUP($AB19,[1]DE!$C$17:$K$24,9,FALSE)</f>
        <v>1.766545050671459E-2</v>
      </c>
      <c r="AH19" s="23">
        <f>VLOOKUP($AB19,[2]DE!$C$17:$K$23,5,FALSE)</f>
        <v>51</v>
      </c>
      <c r="AI19" s="23">
        <f>VLOOKUP($AB19,[2]DE!$C$17:$K$23,6,FALSE)</f>
        <v>2415032.5</v>
      </c>
      <c r="AJ19" s="35">
        <f>VLOOKUP($AB19,[2]DE!$C$17:$K$23,8,FALSE)</f>
        <v>1.7604418363824648E-2</v>
      </c>
      <c r="AK19" s="35">
        <f>VLOOKUP($AB19,[2]DE!$C$17:$K$23,9,FALSE)</f>
        <v>1.9483983462566249E-2</v>
      </c>
      <c r="AM19" s="23">
        <f>VLOOKUP($AB19,[3]DE!$C$17:$K$23,5,FALSE)</f>
        <v>30</v>
      </c>
      <c r="AN19" s="23">
        <f>VLOOKUP($AB19,[3]DE!$C$17:$K$23,6,FALSE)</f>
        <v>1565340</v>
      </c>
      <c r="AO19" s="35">
        <f>VLOOKUP($AB19,[3]DE!$C$17:$K$23,8,FALSE)</f>
        <v>1.7152658662092625E-2</v>
      </c>
      <c r="AP19" s="35">
        <f>VLOOKUP($AB19,[3]DE!$C$17:$K$23,9,FALSE)</f>
        <v>1.7564998427572778E-2</v>
      </c>
      <c r="AR19" s="23">
        <f>VLOOKUP($AB19,[4]DE!$C$17:$K$23,5,FALSE)</f>
        <v>44</v>
      </c>
      <c r="AS19" s="23">
        <f>VLOOKUP($AB19,[4]DE!$C$17:$K$23,6,FALSE)</f>
        <v>2208229.37</v>
      </c>
      <c r="AT19" s="35">
        <f>VLOOKUP($AB19,[4]DE!$C$17:$K$23,8,FALSE)</f>
        <v>1.3060255268625705E-2</v>
      </c>
      <c r="AU19" s="35">
        <f>VLOOKUP($AB19,[4]DE!$C$17:$K$23,9,FALSE)</f>
        <v>1.4283577572282984E-2</v>
      </c>
      <c r="AW19" s="23">
        <f>VLOOKUP($AB19,[5]DE!$C$17:$K$23,5,FALSE)</f>
        <v>145</v>
      </c>
      <c r="AX19" s="23">
        <f>VLOOKUP($AB19,[5]DE!$C$17:$K$23,6,FALSE)</f>
        <v>7783217.96</v>
      </c>
      <c r="AY19" s="35">
        <f>VLOOKUP($AB19,[5]DE!$C$17:$K$23,8,FALSE)</f>
        <v>1.7894606935702825E-2</v>
      </c>
      <c r="AZ19" s="35">
        <f>VLOOKUP($AB19,[5]DE!$C$17:$K$23,9,FALSE)</f>
        <v>2.1908692732910396E-2</v>
      </c>
      <c r="BB19" s="36">
        <f t="shared" si="1"/>
        <v>0</v>
      </c>
      <c r="BC19" s="36">
        <f t="shared" si="0"/>
        <v>0</v>
      </c>
      <c r="BD19" s="35">
        <f t="shared" si="0"/>
        <v>2.175689479060397E-5</v>
      </c>
      <c r="BE19" s="35">
        <f t="shared" si="0"/>
        <v>-3.4549493285410821E-5</v>
      </c>
      <c r="BF19" s="23"/>
      <c r="BG19" s="36">
        <f t="shared" si="0"/>
        <v>0</v>
      </c>
      <c r="BH19" s="36">
        <f t="shared" si="0"/>
        <v>-0.5</v>
      </c>
      <c r="BI19" s="35">
        <f t="shared" si="0"/>
        <v>4.4183638246465817E-6</v>
      </c>
      <c r="BJ19" s="35">
        <f t="shared" si="0"/>
        <v>-1.6016537433750921E-5</v>
      </c>
      <c r="BK19" s="23"/>
      <c r="BL19" s="36">
        <f t="shared" si="0"/>
        <v>0</v>
      </c>
      <c r="BM19" s="36">
        <f t="shared" si="0"/>
        <v>0</v>
      </c>
      <c r="BN19" s="35">
        <f t="shared" si="0"/>
        <v>-4.7341337907375047E-5</v>
      </c>
      <c r="BO19" s="35">
        <f t="shared" si="0"/>
        <v>-3.500157242722346E-5</v>
      </c>
      <c r="BP19" s="23"/>
      <c r="BQ19" s="36">
        <f t="shared" si="0"/>
        <v>0</v>
      </c>
      <c r="BR19" s="36">
        <f t="shared" si="0"/>
        <v>0.37000000011175871</v>
      </c>
      <c r="BS19" s="35">
        <f t="shared" si="0"/>
        <v>-3.9744731374295739E-5</v>
      </c>
      <c r="BT19" s="35">
        <f t="shared" si="0"/>
        <v>-1.642242771701663E-5</v>
      </c>
      <c r="BU19" s="23"/>
      <c r="BV19" s="36">
        <f t="shared" si="0"/>
        <v>0</v>
      </c>
      <c r="BW19" s="36">
        <f t="shared" si="0"/>
        <v>-4.0000000037252903E-2</v>
      </c>
      <c r="BX19" s="35">
        <f t="shared" si="0"/>
        <v>-5.3930642971745935E-6</v>
      </c>
      <c r="BY19" s="35">
        <f t="shared" si="0"/>
        <v>8.6927329103966833E-6</v>
      </c>
    </row>
    <row r="20" spans="1:77" x14ac:dyDescent="0.2">
      <c r="A20" s="1" t="s">
        <v>26</v>
      </c>
      <c r="B20" s="13" t="s">
        <v>12</v>
      </c>
      <c r="C20" s="23">
        <v>1</v>
      </c>
      <c r="D20" s="28">
        <v>69432.12</v>
      </c>
      <c r="E20" s="17">
        <v>1E-3</v>
      </c>
      <c r="F20" s="17">
        <v>2.3E-3</v>
      </c>
      <c r="G20" s="8"/>
      <c r="H20" s="23">
        <v>2</v>
      </c>
      <c r="I20" s="28">
        <v>35455</v>
      </c>
      <c r="J20" s="17">
        <v>6.9999999999999999E-4</v>
      </c>
      <c r="K20" s="17">
        <v>2.9999999999999997E-4</v>
      </c>
      <c r="L20" s="8"/>
      <c r="M20" s="23">
        <v>2</v>
      </c>
      <c r="N20" s="28">
        <v>39201</v>
      </c>
      <c r="O20" s="17">
        <v>1.1000000000000001E-3</v>
      </c>
      <c r="P20" s="17">
        <v>4.0000000000000002E-4</v>
      </c>
      <c r="Q20" s="8"/>
      <c r="R20" s="23">
        <v>7</v>
      </c>
      <c r="S20" s="28">
        <v>327728</v>
      </c>
      <c r="T20" s="17">
        <v>2.0999999999999999E-3</v>
      </c>
      <c r="U20" s="17">
        <v>2.0999999999999999E-3</v>
      </c>
      <c r="V20" s="8"/>
      <c r="W20" s="23">
        <v>34</v>
      </c>
      <c r="X20" s="28">
        <v>3250540</v>
      </c>
      <c r="Y20" s="17">
        <v>4.1999999999999997E-3</v>
      </c>
      <c r="Z20" s="17">
        <v>9.1999999999999998E-3</v>
      </c>
      <c r="AA20" s="8"/>
      <c r="AB20" s="34" t="s">
        <v>12</v>
      </c>
      <c r="AC20" s="23">
        <f>VLOOKUP($AB20,[1]DE!$C$17:$K$24,5,FALSE)</f>
        <v>1</v>
      </c>
      <c r="AD20" s="23">
        <f>VLOOKUP($AB20,[1]DE!$C$17:$K$24,6,FALSE)</f>
        <v>69432.12</v>
      </c>
      <c r="AE20" s="35">
        <f>VLOOKUP($AB20,[1]DE!$C$17:$K$24,8,FALSE)</f>
        <v>1.0214504596527069E-3</v>
      </c>
      <c r="AF20" s="35">
        <f>VLOOKUP($AB20,[1]DE!$C$17:$K$24,9,FALSE)</f>
        <v>2.3240451766917479E-3</v>
      </c>
      <c r="AG20" s="8"/>
      <c r="AH20" s="23">
        <f>VLOOKUP($AB20,[2]DE!$C$17:$K$23,5,FALSE)</f>
        <v>2</v>
      </c>
      <c r="AI20" s="23">
        <f>VLOOKUP($AB20,[2]DE!$C$17:$K$23,6,FALSE)</f>
        <v>35455.49</v>
      </c>
      <c r="AJ20" s="35">
        <f>VLOOKUP($AB20,[2]DE!$C$17:$K$23,8,FALSE)</f>
        <v>6.9036934760096649E-4</v>
      </c>
      <c r="AK20" s="35">
        <f>VLOOKUP($AB20,[2]DE!$C$17:$K$23,9,FALSE)</f>
        <v>2.8604757112675835E-4</v>
      </c>
      <c r="AL20" s="8"/>
      <c r="AM20" s="23">
        <f>VLOOKUP($AB20,[3]DE!$C$17:$K$23,5,FALSE)</f>
        <v>2</v>
      </c>
      <c r="AN20" s="23">
        <f>VLOOKUP($AB20,[3]DE!$C$17:$K$23,6,FALSE)</f>
        <v>39201</v>
      </c>
      <c r="AO20" s="35">
        <f>VLOOKUP($AB20,[3]DE!$C$17:$K$23,8,FALSE)</f>
        <v>1.1435105774728416E-3</v>
      </c>
      <c r="AP20" s="35">
        <f>VLOOKUP($AB20,[3]DE!$C$17:$K$23,9,FALSE)</f>
        <v>4.3988239191439585E-4</v>
      </c>
      <c r="AQ20" s="8"/>
      <c r="AR20" s="23">
        <f>VLOOKUP($AB20,[4]DE!$C$17:$K$23,5,FALSE)</f>
        <v>7</v>
      </c>
      <c r="AS20" s="23">
        <f>VLOOKUP($AB20,[4]DE!$C$17:$K$23,6,FALSE)</f>
        <v>327728.08</v>
      </c>
      <c r="AT20" s="35">
        <f>VLOOKUP($AB20,[4]DE!$C$17:$K$23,8,FALSE)</f>
        <v>2.0777678836449986E-3</v>
      </c>
      <c r="AU20" s="35">
        <f>VLOOKUP($AB20,[4]DE!$C$17:$K$23,9,FALSE)</f>
        <v>2.1198565316135447E-3</v>
      </c>
      <c r="AV20" s="8"/>
      <c r="AW20" s="23">
        <f>VLOOKUP($AB20,[5]DE!$C$17:$K$23,5,FALSE)</f>
        <v>34</v>
      </c>
      <c r="AX20" s="23">
        <f>VLOOKUP($AB20,[5]DE!$C$17:$K$23,6,FALSE)</f>
        <v>3250540.33</v>
      </c>
      <c r="AY20" s="35">
        <f>VLOOKUP($AB20,[5]DE!$C$17:$K$23,8,FALSE)</f>
        <v>4.1959767987165249E-3</v>
      </c>
      <c r="AZ20" s="35">
        <f>VLOOKUP($AB20,[5]DE!$C$17:$K$23,9,FALSE)</f>
        <v>9.1498259038737175E-3</v>
      </c>
      <c r="BB20" s="36">
        <f t="shared" si="1"/>
        <v>0</v>
      </c>
      <c r="BC20" s="36">
        <f t="shared" si="0"/>
        <v>0</v>
      </c>
      <c r="BD20" s="35">
        <f t="shared" si="0"/>
        <v>2.1450459652706854E-5</v>
      </c>
      <c r="BE20" s="35">
        <f t="shared" si="0"/>
        <v>2.4045176691747921E-5</v>
      </c>
      <c r="BF20" s="23"/>
      <c r="BG20" s="36">
        <f t="shared" si="0"/>
        <v>0</v>
      </c>
      <c r="BH20" s="36">
        <f t="shared" si="0"/>
        <v>0.48999999999796273</v>
      </c>
      <c r="BI20" s="35">
        <f t="shared" si="0"/>
        <v>-9.6306523990335059E-6</v>
      </c>
      <c r="BJ20" s="35">
        <f t="shared" si="0"/>
        <v>-1.3952428873241626E-5</v>
      </c>
      <c r="BK20" s="23"/>
      <c r="BL20" s="36">
        <f t="shared" si="0"/>
        <v>0</v>
      </c>
      <c r="BM20" s="36">
        <f t="shared" si="0"/>
        <v>0</v>
      </c>
      <c r="BN20" s="35">
        <f t="shared" si="0"/>
        <v>4.351057747284154E-5</v>
      </c>
      <c r="BO20" s="35">
        <f t="shared" si="0"/>
        <v>3.9882391914395829E-5</v>
      </c>
      <c r="BP20" s="23"/>
      <c r="BQ20" s="36">
        <f t="shared" si="0"/>
        <v>0</v>
      </c>
      <c r="BR20" s="36">
        <f t="shared" si="0"/>
        <v>8.0000000016298145E-2</v>
      </c>
      <c r="BS20" s="35">
        <f t="shared" si="0"/>
        <v>-2.2232116355001223E-5</v>
      </c>
      <c r="BT20" s="35">
        <f t="shared" si="0"/>
        <v>1.9856531613544805E-5</v>
      </c>
      <c r="BU20" s="23"/>
      <c r="BV20" s="36">
        <f t="shared" si="0"/>
        <v>0</v>
      </c>
      <c r="BW20" s="36">
        <f t="shared" si="0"/>
        <v>0.33000000007450581</v>
      </c>
      <c r="BX20" s="35">
        <f t="shared" si="0"/>
        <v>-4.023201283474831E-6</v>
      </c>
      <c r="BY20" s="35">
        <f t="shared" si="0"/>
        <v>-5.0174096126282333E-5</v>
      </c>
    </row>
    <row r="21" spans="1:77" x14ac:dyDescent="0.2">
      <c r="A21" s="1" t="s">
        <v>27</v>
      </c>
      <c r="B21" s="13" t="s">
        <v>13</v>
      </c>
      <c r="C21" s="23">
        <v>979</v>
      </c>
      <c r="D21" s="28">
        <v>29875546.609999999</v>
      </c>
      <c r="E21" s="17">
        <v>1</v>
      </c>
      <c r="F21" s="17">
        <v>1</v>
      </c>
      <c r="G21" s="8"/>
      <c r="H21" s="23">
        <v>2897</v>
      </c>
      <c r="I21" s="28">
        <v>123949628</v>
      </c>
      <c r="J21" s="17">
        <v>1</v>
      </c>
      <c r="K21" s="17">
        <v>1</v>
      </c>
      <c r="L21" s="8"/>
      <c r="M21" s="23">
        <v>1749</v>
      </c>
      <c r="N21" s="28">
        <v>89117002</v>
      </c>
      <c r="O21" s="17">
        <v>1</v>
      </c>
      <c r="P21" s="17">
        <v>1</v>
      </c>
      <c r="Q21" s="8"/>
      <c r="R21" s="23">
        <v>3369</v>
      </c>
      <c r="S21" s="28">
        <v>154599179</v>
      </c>
      <c r="T21" s="17">
        <v>1</v>
      </c>
      <c r="U21" s="17">
        <v>1</v>
      </c>
      <c r="V21" s="8"/>
      <c r="W21" s="23">
        <v>8103</v>
      </c>
      <c r="X21" s="28">
        <v>355257069</v>
      </c>
      <c r="Y21" s="17">
        <v>1</v>
      </c>
      <c r="Z21" s="17">
        <v>1</v>
      </c>
      <c r="AA21" s="8"/>
      <c r="AB21" s="34" t="s">
        <v>13</v>
      </c>
      <c r="AC21" s="23">
        <f>VLOOKUP($AB21,[1]DE!$C$17:$K$24,5,FALSE)</f>
        <v>979</v>
      </c>
      <c r="AD21" s="23">
        <f>VLOOKUP($AB21,[1]DE!$C$17:$K$24,6,FALSE)</f>
        <v>29875546.609999999</v>
      </c>
      <c r="AE21" s="35">
        <f>VLOOKUP($AB21,[1]DE!$C$17:$K$24,8,FALSE)</f>
        <v>1</v>
      </c>
      <c r="AF21" s="35">
        <f>VLOOKUP($AB21,[1]DE!$C$17:$K$24,9,FALSE)</f>
        <v>0.99999999999999989</v>
      </c>
      <c r="AG21" s="8"/>
      <c r="AH21" s="23">
        <f>VLOOKUP($AB21,[2]DE!$C$17:$K$23,5,FALSE)</f>
        <v>2897</v>
      </c>
      <c r="AI21" s="23">
        <f>VLOOKUP($AB21,[2]DE!$C$17:$K$23,6,FALSE)</f>
        <v>123949627.88999999</v>
      </c>
      <c r="AJ21" s="35">
        <f>VLOOKUP($AB21,[2]DE!$C$17:$K$23,8,FALSE)</f>
        <v>1</v>
      </c>
      <c r="AK21" s="35">
        <f>VLOOKUP($AB21,[2]DE!$C$17:$K$23,9,FALSE)</f>
        <v>1</v>
      </c>
      <c r="AL21" s="8"/>
      <c r="AM21" s="23">
        <f>VLOOKUP($AB21,[3]DE!$C$17:$K$23,5,FALSE)</f>
        <v>1749</v>
      </c>
      <c r="AN21" s="23">
        <f>VLOOKUP($AB21,[3]DE!$C$17:$K$23,6,FALSE)</f>
        <v>89117002</v>
      </c>
      <c r="AO21" s="35">
        <f>VLOOKUP($AB21,[3]DE!$C$17:$K$23,8,FALSE)</f>
        <v>1</v>
      </c>
      <c r="AP21" s="35">
        <f>VLOOKUP($AB21,[3]DE!$C$17:$K$23,9,FALSE)</f>
        <v>1</v>
      </c>
      <c r="AQ21" s="8"/>
      <c r="AR21" s="23">
        <f>VLOOKUP($AB21,[4]DE!$C$17:$K$23,5,FALSE)</f>
        <v>3369</v>
      </c>
      <c r="AS21" s="23">
        <f>VLOOKUP($AB21,[4]DE!$C$17:$K$23,6,FALSE)</f>
        <v>154599179.29000002</v>
      </c>
      <c r="AT21" s="35">
        <f>VLOOKUP($AB21,[4]DE!$C$17:$K$23,8,FALSE)</f>
        <v>1</v>
      </c>
      <c r="AU21" s="35">
        <f>VLOOKUP($AB21,[4]DE!$C$17:$K$23,9,FALSE)</f>
        <v>0.99999999999999978</v>
      </c>
      <c r="AV21" s="8"/>
      <c r="AW21" s="23">
        <f>VLOOKUP($AB21,[5]DE!$C$17:$K$23,5,FALSE)</f>
        <v>8103</v>
      </c>
      <c r="AX21" s="23">
        <f>VLOOKUP($AB21,[5]DE!$C$17:$K$23,6,FALSE)</f>
        <v>355257068.73000002</v>
      </c>
      <c r="AY21" s="35">
        <f>VLOOKUP($AB21,[5]DE!$C$17:$K$23,8,FALSE)</f>
        <v>1</v>
      </c>
      <c r="AZ21" s="35">
        <f>VLOOKUP($AB21,[5]DE!$C$17:$K$23,9,FALSE)</f>
        <v>1</v>
      </c>
      <c r="BB21" s="36">
        <f t="shared" si="1"/>
        <v>0</v>
      </c>
      <c r="BC21" s="36">
        <f t="shared" si="0"/>
        <v>0</v>
      </c>
      <c r="BD21" s="35">
        <f t="shared" si="0"/>
        <v>0</v>
      </c>
      <c r="BE21" s="35">
        <f t="shared" si="0"/>
        <v>0</v>
      </c>
      <c r="BF21" s="23"/>
      <c r="BG21" s="36">
        <f t="shared" si="0"/>
        <v>0</v>
      </c>
      <c r="BH21" s="36">
        <f t="shared" si="0"/>
        <v>-0.11000001430511475</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0.29000002145767212</v>
      </c>
      <c r="BS21" s="35">
        <f t="shared" si="3"/>
        <v>0</v>
      </c>
      <c r="BT21" s="35">
        <f t="shared" si="3"/>
        <v>0</v>
      </c>
      <c r="BU21" s="23"/>
      <c r="BV21" s="36">
        <f t="shared" ref="BV21:BY21" si="4">AW21-W21</f>
        <v>0</v>
      </c>
      <c r="BW21" s="36">
        <f t="shared" si="4"/>
        <v>-0.26999998092651367</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pane xSplit="7" ySplit="13" topLeftCell="N14" activePane="bottomRight" state="frozen"/>
      <selection pane="bottomRight" activeCell="U16" sqref="U16"/>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881" priority="21" operator="lessThan">
      <formula>-1</formula>
    </cfRule>
  </conditionalFormatting>
  <conditionalFormatting sqref="BD6:BE21">
    <cfRule type="cellIs" dxfId="880" priority="19" operator="lessThan">
      <formula>-0.01</formula>
    </cfRule>
    <cfRule type="cellIs" dxfId="879" priority="20" operator="greaterThan">
      <formula>0.01</formula>
    </cfRule>
  </conditionalFormatting>
  <conditionalFormatting sqref="BB6:BC21">
    <cfRule type="cellIs" dxfId="878" priority="17" operator="lessThan">
      <formula>-1</formula>
    </cfRule>
    <cfRule type="cellIs" dxfId="877" priority="18" operator="greaterThan">
      <formula>1</formula>
    </cfRule>
  </conditionalFormatting>
  <conditionalFormatting sqref="BI6:BJ21">
    <cfRule type="cellIs" dxfId="876" priority="15" operator="lessThan">
      <formula>-0.01</formula>
    </cfRule>
    <cfRule type="cellIs" dxfId="875" priority="16" operator="greaterThan">
      <formula>0.01</formula>
    </cfRule>
  </conditionalFormatting>
  <conditionalFormatting sqref="BG6:BH21">
    <cfRule type="cellIs" dxfId="874" priority="13" operator="lessThan">
      <formula>-1</formula>
    </cfRule>
    <cfRule type="cellIs" dxfId="873" priority="14" operator="greaterThan">
      <formula>1</formula>
    </cfRule>
  </conditionalFormatting>
  <conditionalFormatting sqref="BN6:BO21">
    <cfRule type="cellIs" dxfId="872" priority="11" operator="lessThan">
      <formula>-0.01</formula>
    </cfRule>
    <cfRule type="cellIs" dxfId="871" priority="12" operator="greaterThan">
      <formula>0.01</formula>
    </cfRule>
  </conditionalFormatting>
  <conditionalFormatting sqref="BL6:BM21">
    <cfRule type="cellIs" dxfId="870" priority="9" operator="lessThan">
      <formula>-1</formula>
    </cfRule>
    <cfRule type="cellIs" dxfId="869" priority="10" operator="greaterThan">
      <formula>1</formula>
    </cfRule>
  </conditionalFormatting>
  <conditionalFormatting sqref="BS6:BT21">
    <cfRule type="cellIs" dxfId="868" priority="7" operator="lessThan">
      <formula>-0.01</formula>
    </cfRule>
    <cfRule type="cellIs" dxfId="867" priority="8" operator="greaterThan">
      <formula>0.01</formula>
    </cfRule>
  </conditionalFormatting>
  <conditionalFormatting sqref="BQ6:BR21">
    <cfRule type="cellIs" dxfId="866" priority="5" operator="lessThan">
      <formula>-1</formula>
    </cfRule>
    <cfRule type="cellIs" dxfId="865" priority="6" operator="greaterThan">
      <formula>1</formula>
    </cfRule>
  </conditionalFormatting>
  <conditionalFormatting sqref="BX6:BY21">
    <cfRule type="cellIs" dxfId="864" priority="3" operator="lessThan">
      <formula>-0.01</formula>
    </cfRule>
    <cfRule type="cellIs" dxfId="863" priority="4" operator="greaterThan">
      <formula>0.01</formula>
    </cfRule>
  </conditionalFormatting>
  <conditionalFormatting sqref="BV6:BW21">
    <cfRule type="cellIs" dxfId="862" priority="1" operator="lessThan">
      <formula>-1</formula>
    </cfRule>
    <cfRule type="cellIs" dxfId="861" priority="2" operator="greaterThan">
      <formula>1</formula>
    </cfRule>
  </conditionalFormatting>
  <pageMargins left="0.7" right="0.7" top="0.75" bottom="0.75" header="0.3" footer="0.3"/>
  <pageSetup paperSize="5" scale="1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BY37"/>
  <sheetViews>
    <sheetView zoomScale="80" zoomScaleNormal="80" workbookViewId="0">
      <pane xSplit="2" ySplit="3" topLeftCell="AZ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39</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93307</v>
      </c>
      <c r="D6" s="28">
        <v>13325943935.74</v>
      </c>
      <c r="E6" s="17">
        <v>0.80259999999999998</v>
      </c>
      <c r="F6" s="17">
        <v>0.76280000000000003</v>
      </c>
      <c r="G6" s="8"/>
      <c r="H6" s="23">
        <v>513877</v>
      </c>
      <c r="I6" s="28">
        <v>67874826687</v>
      </c>
      <c r="J6" s="17">
        <v>0.7722</v>
      </c>
      <c r="K6" s="17">
        <v>0.70140000000000002</v>
      </c>
      <c r="L6" s="8"/>
      <c r="M6" s="23">
        <v>151531</v>
      </c>
      <c r="N6" s="28">
        <v>18471073659</v>
      </c>
      <c r="O6" s="17">
        <v>0.8498</v>
      </c>
      <c r="P6" s="17">
        <v>0.82089999999999996</v>
      </c>
      <c r="Q6" s="8"/>
      <c r="R6" s="23">
        <v>389185</v>
      </c>
      <c r="S6" s="28">
        <v>52663360726</v>
      </c>
      <c r="T6" s="17">
        <v>0.80179999999999996</v>
      </c>
      <c r="U6" s="17">
        <v>0.73450000000000004</v>
      </c>
      <c r="V6" s="8"/>
      <c r="W6" s="23">
        <v>605098</v>
      </c>
      <c r="X6" s="28">
        <v>86142320390</v>
      </c>
      <c r="Y6" s="17">
        <v>0.86580000000000001</v>
      </c>
      <c r="Z6" s="17">
        <v>0.83730000000000004</v>
      </c>
      <c r="AA6" s="8"/>
      <c r="AB6" s="34" t="s">
        <v>80</v>
      </c>
      <c r="AC6" s="23">
        <f>VLOOKUP($AB6,[1]FL!$C$8:$K$14,5,FALSE)</f>
        <v>93307</v>
      </c>
      <c r="AD6" s="23">
        <f>VLOOKUP($AB6,[1]FL!$C$8:$K$14,6,FALSE)</f>
        <v>13325943935.74</v>
      </c>
      <c r="AE6" s="35">
        <f>VLOOKUP($AB6,[1]FL!$C$8:$K$14,8,FALSE)</f>
        <v>0.80263395583693908</v>
      </c>
      <c r="AF6" s="35">
        <f>VLOOKUP($AB6,[1]FL!$C$8:$K$14,9,FALSE)</f>
        <v>0.7628128989109898</v>
      </c>
      <c r="AG6" s="8"/>
      <c r="AH6" s="23">
        <f>VLOOKUP($AB6,[2]FL!$C$8:$K$23,5,FALSE)</f>
        <v>513877</v>
      </c>
      <c r="AI6" s="23">
        <f>VLOOKUP($AB6,[2]FL!$C$8:$K$23,6,FALSE)</f>
        <v>67874826686.950005</v>
      </c>
      <c r="AJ6" s="35">
        <f>VLOOKUP($AB6,[2]FL!$C$8:$K$23,8,FALSE)</f>
        <v>0.77216099052599152</v>
      </c>
      <c r="AK6" s="35">
        <f>VLOOKUP($AB6,[2]FL!$C$8:$K$23,9,FALSE)</f>
        <v>0.70141353993641331</v>
      </c>
      <c r="AL6" s="8"/>
      <c r="AM6" s="23">
        <f>VLOOKUP($AB6,[3]FL!$C$8:$K$14,5,FALSE)</f>
        <v>151531</v>
      </c>
      <c r="AN6" s="23">
        <f>VLOOKUP($AB6,[3]FL!$C$8:$K$14,6,FALSE)</f>
        <v>18471073659</v>
      </c>
      <c r="AO6" s="35">
        <f>VLOOKUP($AB6,[3]FL!$C$8:$K$14,8,FALSE)</f>
        <v>0.84977007626738443</v>
      </c>
      <c r="AP6" s="35">
        <f>VLOOKUP($AB6,[3]FL!$C$8:$K$14,9,FALSE)</f>
        <v>0.82090974839557918</v>
      </c>
      <c r="AQ6" s="8"/>
      <c r="AR6" s="23">
        <f>VLOOKUP($AB6,[4]FL!$C$8:$K$14,5,FALSE)</f>
        <v>389185</v>
      </c>
      <c r="AS6" s="23">
        <f>VLOOKUP($AB6,[4]FL!$C$8:$K$14,6,FALSE)</f>
        <v>52663360725.519997</v>
      </c>
      <c r="AT6" s="35">
        <f>VLOOKUP($AB6,[4]FL!$C$8:$K$14,8,FALSE)</f>
        <v>0.80181837660544975</v>
      </c>
      <c r="AU6" s="35">
        <f>VLOOKUP($AB6,[4]FL!$C$8:$K$14,9,FALSE)</f>
        <v>0.73452525500320787</v>
      </c>
      <c r="AV6" s="8"/>
      <c r="AW6" s="23">
        <f>VLOOKUP($AB6,[5]FL!$C$8:$K$14,5,FALSE)</f>
        <v>605098</v>
      </c>
      <c r="AX6" s="23">
        <f>VLOOKUP($AB6,[5]FL!$C$8:$K$14,6,FALSE)</f>
        <v>86142320390.229996</v>
      </c>
      <c r="AY6" s="35">
        <f>VLOOKUP($AB6,[5]FL!$C$8:$K$14,8,FALSE)</f>
        <v>0.86576517669480069</v>
      </c>
      <c r="AZ6" s="35">
        <f>VLOOKUP($AB6,[5]FL!$C$8:$K$14,9,FALSE)</f>
        <v>0.83733167314361878</v>
      </c>
      <c r="BB6" s="36">
        <f>AC6-C6</f>
        <v>0</v>
      </c>
      <c r="BC6" s="36">
        <f t="shared" ref="BC6:BY21" si="0">AD6-D6</f>
        <v>0</v>
      </c>
      <c r="BD6" s="35">
        <f t="shared" si="0"/>
        <v>3.3955836939103534E-5</v>
      </c>
      <c r="BE6" s="35">
        <f t="shared" si="0"/>
        <v>1.2898910989767032E-5</v>
      </c>
      <c r="BF6" s="23"/>
      <c r="BG6" s="36">
        <f t="shared" si="0"/>
        <v>0</v>
      </c>
      <c r="BH6" s="36">
        <f t="shared" si="0"/>
        <v>-4.999542236328125E-2</v>
      </c>
      <c r="BI6" s="35">
        <f t="shared" si="0"/>
        <v>-3.9009474008477873E-5</v>
      </c>
      <c r="BJ6" s="35">
        <f t="shared" si="0"/>
        <v>1.3539936413287101E-5</v>
      </c>
      <c r="BK6" s="23"/>
      <c r="BL6" s="36">
        <f t="shared" si="0"/>
        <v>0</v>
      </c>
      <c r="BM6" s="36">
        <f t="shared" si="0"/>
        <v>0</v>
      </c>
      <c r="BN6" s="35">
        <f t="shared" si="0"/>
        <v>-2.9923732615566578E-5</v>
      </c>
      <c r="BO6" s="35">
        <f t="shared" si="0"/>
        <v>9.7483955792121435E-6</v>
      </c>
      <c r="BP6" s="23"/>
      <c r="BQ6" s="36">
        <f t="shared" si="0"/>
        <v>0</v>
      </c>
      <c r="BR6" s="36">
        <f t="shared" si="0"/>
        <v>-0.48000335693359375</v>
      </c>
      <c r="BS6" s="35">
        <f t="shared" si="0"/>
        <v>1.837660544978803E-5</v>
      </c>
      <c r="BT6" s="35">
        <f t="shared" si="0"/>
        <v>2.52550032078247E-5</v>
      </c>
      <c r="BU6" s="23"/>
      <c r="BV6" s="36">
        <f t="shared" si="0"/>
        <v>0</v>
      </c>
      <c r="BW6" s="36">
        <f t="shared" si="0"/>
        <v>0.2299957275390625</v>
      </c>
      <c r="BX6" s="35">
        <f t="shared" si="0"/>
        <v>-3.4823305199327415E-5</v>
      </c>
      <c r="BY6" s="35">
        <f t="shared" si="0"/>
        <v>3.1673143618737853E-5</v>
      </c>
    </row>
    <row r="7" spans="1:77" x14ac:dyDescent="0.2">
      <c r="A7" s="1" t="s">
        <v>22</v>
      </c>
      <c r="B7" s="2" t="s">
        <v>8</v>
      </c>
      <c r="C7" s="23">
        <v>3674</v>
      </c>
      <c r="D7" s="28">
        <v>517202671.38</v>
      </c>
      <c r="E7" s="17">
        <v>3.1600000000000003E-2</v>
      </c>
      <c r="F7" s="17">
        <v>2.9600000000000001E-2</v>
      </c>
      <c r="G7" s="8"/>
      <c r="H7" s="23">
        <v>14427</v>
      </c>
      <c r="I7" s="28">
        <v>2101438548</v>
      </c>
      <c r="J7" s="17">
        <v>2.1700000000000001E-2</v>
      </c>
      <c r="K7" s="17">
        <v>2.1700000000000001E-2</v>
      </c>
      <c r="L7" s="8"/>
      <c r="M7" s="23">
        <v>4514</v>
      </c>
      <c r="N7" s="28">
        <v>531586303</v>
      </c>
      <c r="O7" s="17">
        <v>2.53E-2</v>
      </c>
      <c r="P7" s="17">
        <v>2.3599999999999999E-2</v>
      </c>
      <c r="Q7" s="8"/>
      <c r="R7" s="23">
        <v>15249</v>
      </c>
      <c r="S7" s="28">
        <v>2239529314</v>
      </c>
      <c r="T7" s="17">
        <v>3.1399999999999997E-2</v>
      </c>
      <c r="U7" s="17">
        <v>3.1199999999999999E-2</v>
      </c>
      <c r="V7" s="8"/>
      <c r="W7" s="23">
        <v>14106</v>
      </c>
      <c r="X7" s="28">
        <v>1975364769</v>
      </c>
      <c r="Y7" s="17">
        <v>2.0199999999999999E-2</v>
      </c>
      <c r="Z7" s="17">
        <v>1.9199999999999998E-2</v>
      </c>
      <c r="AA7" s="8"/>
      <c r="AB7" s="34" t="s">
        <v>8</v>
      </c>
      <c r="AC7" s="23">
        <f>VLOOKUP($AB7,[1]FL!$C$8:$K$14,5,FALSE)</f>
        <v>3674</v>
      </c>
      <c r="AD7" s="23">
        <f>VLOOKUP($AB7,[1]FL!$C$8:$K$14,6,FALSE)</f>
        <v>517202671.38</v>
      </c>
      <c r="AE7" s="35">
        <f>VLOOKUP($AB7,[1]FL!$C$8:$K$14,8,FALSE)</f>
        <v>3.1604029212651936E-2</v>
      </c>
      <c r="AF7" s="35">
        <f>VLOOKUP($AB7,[1]FL!$C$8:$K$14,9,FALSE)</f>
        <v>2.9606073009339682E-2</v>
      </c>
      <c r="AG7" s="8"/>
      <c r="AH7" s="23">
        <f>VLOOKUP($AB7,[2]FL!$C$8:$K$23,5,FALSE)</f>
        <v>14427</v>
      </c>
      <c r="AI7" s="23">
        <f>VLOOKUP($AB7,[2]FL!$C$8:$K$23,6,FALSE)</f>
        <v>2101438548.04</v>
      </c>
      <c r="AJ7" s="35">
        <f>VLOOKUP($AB7,[2]FL!$C$8:$K$23,8,FALSE)</f>
        <v>2.1678274393130029E-2</v>
      </c>
      <c r="AK7" s="35">
        <f>VLOOKUP($AB7,[2]FL!$C$8:$K$23,9,FALSE)</f>
        <v>2.1716113659307038E-2</v>
      </c>
      <c r="AL7" s="8"/>
      <c r="AM7" s="23">
        <f>VLOOKUP($AB7,[3]FL!$C$8:$K$14,5,FALSE)</f>
        <v>4514</v>
      </c>
      <c r="AN7" s="23">
        <f>VLOOKUP($AB7,[3]FL!$C$8:$K$14,6,FALSE)</f>
        <v>531586303</v>
      </c>
      <c r="AO7" s="35">
        <f>VLOOKUP($AB7,[3]FL!$C$8:$K$14,8,FALSE)</f>
        <v>2.53140421713773E-2</v>
      </c>
      <c r="AP7" s="35">
        <f>VLOOKUP($AB7,[3]FL!$C$8:$K$14,9,FALSE)</f>
        <v>2.3625284934838564E-2</v>
      </c>
      <c r="AQ7" s="8"/>
      <c r="AR7" s="23">
        <f>VLOOKUP($AB7,[4]FL!$C$8:$K$14,5,FALSE)</f>
        <v>15249</v>
      </c>
      <c r="AS7" s="23">
        <f>VLOOKUP($AB7,[4]FL!$C$8:$K$14,6,FALSE)</f>
        <v>2239529314.4099998</v>
      </c>
      <c r="AT7" s="35">
        <f>VLOOKUP($AB7,[4]FL!$C$8:$K$14,8,FALSE)</f>
        <v>3.1416751480289586E-2</v>
      </c>
      <c r="AU7" s="35">
        <f>VLOOKUP($AB7,[4]FL!$C$8:$K$14,9,FALSE)</f>
        <v>3.1235964019231736E-2</v>
      </c>
      <c r="AV7" s="8"/>
      <c r="AW7" s="23">
        <f>VLOOKUP($AB7,[5]FL!$C$8:$K$14,5,FALSE)</f>
        <v>14106</v>
      </c>
      <c r="AX7" s="23">
        <f>VLOOKUP($AB7,[5]FL!$C$8:$K$14,6,FALSE)</f>
        <v>1975364768.95</v>
      </c>
      <c r="AY7" s="35">
        <f>VLOOKUP($AB7,[5]FL!$C$8:$K$14,8,FALSE)</f>
        <v>2.0182654020434471E-2</v>
      </c>
      <c r="AZ7" s="35">
        <f>VLOOKUP($AB7,[5]FL!$C$8:$K$14,9,FALSE)</f>
        <v>1.920119494762829E-2</v>
      </c>
      <c r="BB7" s="36">
        <f t="shared" ref="BB7:BB21" si="1">AC7-C7</f>
        <v>0</v>
      </c>
      <c r="BC7" s="36">
        <f t="shared" si="0"/>
        <v>0</v>
      </c>
      <c r="BD7" s="35">
        <f t="shared" si="0"/>
        <v>4.0292126519334004E-6</v>
      </c>
      <c r="BE7" s="35">
        <f t="shared" si="0"/>
        <v>6.0730093396806073E-6</v>
      </c>
      <c r="BF7" s="23"/>
      <c r="BG7" s="36">
        <f t="shared" si="0"/>
        <v>0</v>
      </c>
      <c r="BH7" s="36">
        <f t="shared" si="0"/>
        <v>3.9999961853027344E-2</v>
      </c>
      <c r="BI7" s="35">
        <f t="shared" si="0"/>
        <v>-2.1725606869971159E-5</v>
      </c>
      <c r="BJ7" s="35">
        <f t="shared" si="0"/>
        <v>1.6113659307037675E-5</v>
      </c>
      <c r="BK7" s="23"/>
      <c r="BL7" s="36">
        <f t="shared" si="0"/>
        <v>0</v>
      </c>
      <c r="BM7" s="36">
        <f t="shared" si="0"/>
        <v>0</v>
      </c>
      <c r="BN7" s="35">
        <f t="shared" si="0"/>
        <v>1.4042171377300072E-5</v>
      </c>
      <c r="BO7" s="35">
        <f t="shared" si="0"/>
        <v>2.5284934838564616E-5</v>
      </c>
      <c r="BP7" s="23"/>
      <c r="BQ7" s="36">
        <f t="shared" si="0"/>
        <v>0</v>
      </c>
      <c r="BR7" s="36">
        <f t="shared" si="0"/>
        <v>0.40999984741210938</v>
      </c>
      <c r="BS7" s="35">
        <f t="shared" si="0"/>
        <v>1.6751480289588228E-5</v>
      </c>
      <c r="BT7" s="35">
        <f t="shared" si="0"/>
        <v>3.5964019231737171E-5</v>
      </c>
      <c r="BU7" s="23"/>
      <c r="BV7" s="36">
        <f t="shared" si="0"/>
        <v>0</v>
      </c>
      <c r="BW7" s="36">
        <f t="shared" si="0"/>
        <v>-4.999995231628418E-2</v>
      </c>
      <c r="BX7" s="35">
        <f t="shared" si="0"/>
        <v>-1.7345979565527858E-5</v>
      </c>
      <c r="BY7" s="35">
        <f t="shared" si="0"/>
        <v>1.1949476282913096E-6</v>
      </c>
    </row>
    <row r="8" spans="1:77" x14ac:dyDescent="0.2">
      <c r="A8" s="1" t="s">
        <v>23</v>
      </c>
      <c r="B8" s="2" t="s">
        <v>9</v>
      </c>
      <c r="C8" s="23">
        <v>3220</v>
      </c>
      <c r="D8" s="28">
        <v>497012884.19</v>
      </c>
      <c r="E8" s="17">
        <v>2.7699999999999999E-2</v>
      </c>
      <c r="F8" s="17">
        <v>2.8500000000000001E-2</v>
      </c>
      <c r="G8" s="8"/>
      <c r="H8" s="23">
        <v>11132</v>
      </c>
      <c r="I8" s="28">
        <v>1728532457</v>
      </c>
      <c r="J8" s="17">
        <v>1.67E-2</v>
      </c>
      <c r="K8" s="17">
        <v>1.7899999999999999E-2</v>
      </c>
      <c r="L8" s="8"/>
      <c r="M8" s="23">
        <v>3872</v>
      </c>
      <c r="N8" s="28">
        <v>505499408</v>
      </c>
      <c r="O8" s="17">
        <v>2.1700000000000001E-2</v>
      </c>
      <c r="P8" s="17">
        <v>2.2499999999999999E-2</v>
      </c>
      <c r="Q8" s="8"/>
      <c r="R8" s="23">
        <v>9883</v>
      </c>
      <c r="S8" s="28">
        <v>1620531460</v>
      </c>
      <c r="T8" s="17">
        <v>2.0400000000000001E-2</v>
      </c>
      <c r="U8" s="17">
        <v>2.2599999999999999E-2</v>
      </c>
      <c r="V8" s="8"/>
      <c r="W8" s="23">
        <v>11269</v>
      </c>
      <c r="X8" s="28">
        <v>1702923367</v>
      </c>
      <c r="Y8" s="17">
        <v>1.61E-2</v>
      </c>
      <c r="Z8" s="17">
        <v>1.66E-2</v>
      </c>
      <c r="AA8" s="8"/>
      <c r="AB8" s="34" t="s">
        <v>9</v>
      </c>
      <c r="AC8" s="23">
        <f>VLOOKUP($AB8,[1]FL!$C$8:$K$14,5,FALSE)</f>
        <v>3220</v>
      </c>
      <c r="AD8" s="23">
        <f>VLOOKUP($AB8,[1]FL!$C$8:$K$14,6,FALSE)</f>
        <v>497012884.19</v>
      </c>
      <c r="AE8" s="35">
        <f>VLOOKUP($AB8,[1]FL!$C$8:$K$14,8,FALSE)</f>
        <v>2.7698686462912146E-2</v>
      </c>
      <c r="AF8" s="35">
        <f>VLOOKUP($AB8,[1]FL!$C$8:$K$14,9,FALSE)</f>
        <v>2.8450355247876306E-2</v>
      </c>
      <c r="AG8" s="8"/>
      <c r="AH8" s="23">
        <f>VLOOKUP($AB8,[2]FL!$C$8:$K$23,5,FALSE)</f>
        <v>11132</v>
      </c>
      <c r="AI8" s="23">
        <f>VLOOKUP($AB8,[2]FL!$C$8:$K$23,6,FALSE)</f>
        <v>1728532457.3300002</v>
      </c>
      <c r="AJ8" s="35">
        <f>VLOOKUP($AB8,[2]FL!$C$8:$K$23,8,FALSE)</f>
        <v>1.6727147053741145E-2</v>
      </c>
      <c r="AK8" s="35">
        <f>VLOOKUP($AB8,[2]FL!$C$8:$K$23,9,FALSE)</f>
        <v>1.7862529143281462E-2</v>
      </c>
      <c r="AL8" s="8"/>
      <c r="AM8" s="23">
        <f>VLOOKUP($AB8,[3]FL!$C$8:$K$14,5,FALSE)</f>
        <v>3872</v>
      </c>
      <c r="AN8" s="23">
        <f>VLOOKUP($AB8,[3]FL!$C$8:$K$14,6,FALSE)</f>
        <v>505499408</v>
      </c>
      <c r="AO8" s="35">
        <f>VLOOKUP($AB8,[3]FL!$C$8:$K$14,8,FALSE)</f>
        <v>2.1713772992373263E-2</v>
      </c>
      <c r="AP8" s="35">
        <f>VLOOKUP($AB8,[3]FL!$C$8:$K$14,9,FALSE)</f>
        <v>2.2465905312071616E-2</v>
      </c>
      <c r="AQ8" s="8"/>
      <c r="AR8" s="23">
        <f>VLOOKUP($AB8,[4]FL!$C$8:$K$14,5,FALSE)</f>
        <v>9883</v>
      </c>
      <c r="AS8" s="23">
        <f>VLOOKUP($AB8,[4]FL!$C$8:$K$14,6,FALSE)</f>
        <v>1620531460.01</v>
      </c>
      <c r="AT8" s="35">
        <f>VLOOKUP($AB8,[4]FL!$C$8:$K$14,8,FALSE)</f>
        <v>2.0361450251144469E-2</v>
      </c>
      <c r="AU8" s="35">
        <f>VLOOKUP($AB8,[4]FL!$C$8:$K$14,9,FALSE)</f>
        <v>2.2602455815694866E-2</v>
      </c>
      <c r="AV8" s="8"/>
      <c r="AW8" s="23">
        <f>VLOOKUP($AB8,[5]FL!$C$8:$K$14,5,FALSE)</f>
        <v>11269</v>
      </c>
      <c r="AX8" s="23">
        <f>VLOOKUP($AB8,[5]FL!$C$8:$K$14,6,FALSE)</f>
        <v>1702923367.21</v>
      </c>
      <c r="AY8" s="35">
        <f>VLOOKUP($AB8,[5]FL!$C$8:$K$14,8,FALSE)</f>
        <v>1.6123516812439818E-2</v>
      </c>
      <c r="AZ8" s="35">
        <f>VLOOKUP($AB8,[5]FL!$C$8:$K$14,9,FALSE)</f>
        <v>1.6552974958671269E-2</v>
      </c>
      <c r="BB8" s="36">
        <f t="shared" si="1"/>
        <v>0</v>
      </c>
      <c r="BC8" s="36">
        <f t="shared" si="0"/>
        <v>0</v>
      </c>
      <c r="BD8" s="35">
        <f t="shared" si="0"/>
        <v>-1.3135370878526731E-6</v>
      </c>
      <c r="BE8" s="35">
        <f t="shared" si="0"/>
        <v>-4.9644752123694652E-5</v>
      </c>
      <c r="BF8" s="23"/>
      <c r="BG8" s="36">
        <f t="shared" si="0"/>
        <v>0</v>
      </c>
      <c r="BH8" s="36">
        <f t="shared" si="0"/>
        <v>0.33000016212463379</v>
      </c>
      <c r="BI8" s="35">
        <f t="shared" si="0"/>
        <v>2.714705374114515E-5</v>
      </c>
      <c r="BJ8" s="35">
        <f t="shared" si="0"/>
        <v>-3.7470856718537643E-5</v>
      </c>
      <c r="BK8" s="23"/>
      <c r="BL8" s="36">
        <f t="shared" si="0"/>
        <v>0</v>
      </c>
      <c r="BM8" s="36">
        <f t="shared" si="0"/>
        <v>0</v>
      </c>
      <c r="BN8" s="35">
        <f t="shared" si="0"/>
        <v>1.3772992373262127E-5</v>
      </c>
      <c r="BO8" s="35">
        <f t="shared" si="0"/>
        <v>-3.40946879283828E-5</v>
      </c>
      <c r="BP8" s="23"/>
      <c r="BQ8" s="36">
        <f t="shared" si="0"/>
        <v>0</v>
      </c>
      <c r="BR8" s="36">
        <f t="shared" si="0"/>
        <v>9.9999904632568359E-3</v>
      </c>
      <c r="BS8" s="35">
        <f t="shared" si="0"/>
        <v>-3.8549748855531973E-5</v>
      </c>
      <c r="BT8" s="35">
        <f t="shared" si="0"/>
        <v>2.455815694867719E-6</v>
      </c>
      <c r="BU8" s="23"/>
      <c r="BV8" s="36">
        <f t="shared" si="0"/>
        <v>0</v>
      </c>
      <c r="BW8" s="36">
        <f t="shared" si="0"/>
        <v>0.21000003814697266</v>
      </c>
      <c r="BX8" s="35">
        <f t="shared" si="0"/>
        <v>2.3516812439818013E-5</v>
      </c>
      <c r="BY8" s="35">
        <f t="shared" si="0"/>
        <v>-4.7025041328731254E-5</v>
      </c>
    </row>
    <row r="9" spans="1:77" x14ac:dyDescent="0.2">
      <c r="A9" s="1" t="s">
        <v>24</v>
      </c>
      <c r="B9" s="2" t="s">
        <v>10</v>
      </c>
      <c r="C9" s="23">
        <v>805</v>
      </c>
      <c r="D9" s="28">
        <v>142798834.38999999</v>
      </c>
      <c r="E9" s="17">
        <v>6.8999999999999999E-3</v>
      </c>
      <c r="F9" s="17">
        <v>8.2000000000000007E-3</v>
      </c>
      <c r="G9" s="8"/>
      <c r="H9" s="23">
        <v>25559</v>
      </c>
      <c r="I9" s="28">
        <v>5020924772</v>
      </c>
      <c r="J9" s="17">
        <v>3.8399999999999997E-2</v>
      </c>
      <c r="K9" s="17">
        <v>5.1900000000000002E-2</v>
      </c>
      <c r="L9" s="8"/>
      <c r="M9" s="23">
        <v>2906</v>
      </c>
      <c r="N9" s="28">
        <v>505129777</v>
      </c>
      <c r="O9" s="17">
        <v>1.6299999999999999E-2</v>
      </c>
      <c r="P9" s="17">
        <v>2.2499999999999999E-2</v>
      </c>
      <c r="Q9" s="8"/>
      <c r="R9" s="23">
        <v>2448</v>
      </c>
      <c r="S9" s="28">
        <v>501243775</v>
      </c>
      <c r="T9" s="17">
        <v>5.0000000000000001E-3</v>
      </c>
      <c r="U9" s="17">
        <v>7.0000000000000001E-3</v>
      </c>
      <c r="V9" s="8"/>
      <c r="W9" s="23">
        <v>6592</v>
      </c>
      <c r="X9" s="28">
        <v>1196993253</v>
      </c>
      <c r="Y9" s="17">
        <v>9.4000000000000004E-3</v>
      </c>
      <c r="Z9" s="17">
        <v>1.1599999999999999E-2</v>
      </c>
      <c r="AA9" s="8"/>
      <c r="AB9" s="34" t="s">
        <v>10</v>
      </c>
      <c r="AC9" s="23">
        <f>VLOOKUP($AB9,[1]FL!$C$8:$K$14,5,FALSE)</f>
        <v>805</v>
      </c>
      <c r="AD9" s="23">
        <f>VLOOKUP($AB9,[1]FL!$C$8:$K$14,6,FALSE)</f>
        <v>142798834.38999999</v>
      </c>
      <c r="AE9" s="35">
        <f>VLOOKUP($AB9,[1]FL!$C$8:$K$14,8,FALSE)</f>
        <v>6.9246716157280366E-3</v>
      </c>
      <c r="AF9" s="35">
        <f>VLOOKUP($AB9,[1]FL!$C$8:$K$14,9,FALSE)</f>
        <v>8.174189636953275E-3</v>
      </c>
      <c r="AG9" s="8"/>
      <c r="AH9" s="23">
        <f>VLOOKUP($AB9,[2]FL!$C$8:$K$23,5,FALSE)</f>
        <v>25559</v>
      </c>
      <c r="AI9" s="23">
        <f>VLOOKUP($AB9,[2]FL!$C$8:$K$23,6,FALSE)</f>
        <v>5020924772.21</v>
      </c>
      <c r="AJ9" s="35">
        <f>VLOOKUP($AB9,[2]FL!$C$8:$K$23,8,FALSE)</f>
        <v>3.8405421446871174E-2</v>
      </c>
      <c r="AK9" s="35">
        <f>VLOOKUP($AB9,[2]FL!$C$8:$K$23,9,FALSE)</f>
        <v>5.1885872717924095E-2</v>
      </c>
      <c r="AL9" s="8"/>
      <c r="AM9" s="23">
        <f>VLOOKUP($AB9,[3]FL!$C$8:$K$14,5,FALSE)</f>
        <v>2906</v>
      </c>
      <c r="AN9" s="23">
        <f>VLOOKUP($AB9,[3]FL!$C$8:$K$14,6,FALSE)</f>
        <v>505129777</v>
      </c>
      <c r="AO9" s="35">
        <f>VLOOKUP($AB9,[3]FL!$C$8:$K$14,8,FALSE)</f>
        <v>1.629654553611485E-2</v>
      </c>
      <c r="AP9" s="35">
        <f>VLOOKUP($AB9,[3]FL!$C$8:$K$14,9,FALSE)</f>
        <v>2.2449477805105266E-2</v>
      </c>
      <c r="AQ9" s="8"/>
      <c r="AR9" s="23">
        <f>VLOOKUP($AB9,[4]FL!$C$8:$K$14,5,FALSE)</f>
        <v>2448</v>
      </c>
      <c r="AS9" s="23">
        <f>VLOOKUP($AB9,[4]FL!$C$8:$K$14,6,FALSE)</f>
        <v>501243775.30000001</v>
      </c>
      <c r="AT9" s="35">
        <f>VLOOKUP($AB9,[4]FL!$C$8:$K$14,8,FALSE)</f>
        <v>5.0434918764344491E-3</v>
      </c>
      <c r="AU9" s="35">
        <f>VLOOKUP($AB9,[4]FL!$C$8:$K$14,9,FALSE)</f>
        <v>6.991126407407372E-3</v>
      </c>
      <c r="AV9" s="8"/>
      <c r="AW9" s="23">
        <f>VLOOKUP($AB9,[5]FL!$C$8:$K$14,5,FALSE)</f>
        <v>6592</v>
      </c>
      <c r="AX9" s="23">
        <f>VLOOKUP($AB9,[5]FL!$C$8:$K$14,6,FALSE)</f>
        <v>1196993252.6500001</v>
      </c>
      <c r="AY9" s="35">
        <f>VLOOKUP($AB9,[5]FL!$C$8:$K$14,8,FALSE)</f>
        <v>9.4317350987313236E-3</v>
      </c>
      <c r="AZ9" s="35">
        <f>VLOOKUP($AB9,[5]FL!$C$8:$K$14,9,FALSE)</f>
        <v>1.1635167922603612E-2</v>
      </c>
      <c r="BB9" s="36">
        <f t="shared" si="1"/>
        <v>0</v>
      </c>
      <c r="BC9" s="36">
        <f t="shared" si="0"/>
        <v>0</v>
      </c>
      <c r="BD9" s="35">
        <f t="shared" si="0"/>
        <v>2.467161572803668E-5</v>
      </c>
      <c r="BE9" s="35">
        <f t="shared" si="0"/>
        <v>-2.5810363046725737E-5</v>
      </c>
      <c r="BF9" s="23"/>
      <c r="BG9" s="36">
        <f t="shared" si="0"/>
        <v>0</v>
      </c>
      <c r="BH9" s="36">
        <f t="shared" si="0"/>
        <v>0.21000003814697266</v>
      </c>
      <c r="BI9" s="35">
        <f t="shared" si="0"/>
        <v>5.4214468711774599E-6</v>
      </c>
      <c r="BJ9" s="35">
        <f t="shared" si="0"/>
        <v>-1.4127282075906966E-5</v>
      </c>
      <c r="BK9" s="23"/>
      <c r="BL9" s="36">
        <f t="shared" si="0"/>
        <v>0</v>
      </c>
      <c r="BM9" s="36">
        <f t="shared" si="0"/>
        <v>0</v>
      </c>
      <c r="BN9" s="35">
        <f t="shared" si="0"/>
        <v>-3.4544638851490006E-6</v>
      </c>
      <c r="BO9" s="35">
        <f t="shared" si="0"/>
        <v>-5.0522194894733058E-5</v>
      </c>
      <c r="BP9" s="23"/>
      <c r="BQ9" s="36">
        <f t="shared" si="0"/>
        <v>0</v>
      </c>
      <c r="BR9" s="36">
        <f t="shared" si="0"/>
        <v>0.30000001192092896</v>
      </c>
      <c r="BS9" s="35">
        <f t="shared" si="0"/>
        <v>4.3491876434448989E-5</v>
      </c>
      <c r="BT9" s="35">
        <f t="shared" si="0"/>
        <v>-8.8735925926281337E-6</v>
      </c>
      <c r="BU9" s="23"/>
      <c r="BV9" s="36">
        <f t="shared" si="0"/>
        <v>0</v>
      </c>
      <c r="BW9" s="36">
        <f t="shared" si="0"/>
        <v>-0.34999990463256836</v>
      </c>
      <c r="BX9" s="35">
        <f t="shared" si="0"/>
        <v>3.1735098731323214E-5</v>
      </c>
      <c r="BY9" s="35">
        <f t="shared" si="0"/>
        <v>3.5167922603612442E-5</v>
      </c>
    </row>
    <row r="10" spans="1:77" x14ac:dyDescent="0.2">
      <c r="A10" s="1" t="s">
        <v>25</v>
      </c>
      <c r="B10" s="2" t="s">
        <v>11</v>
      </c>
      <c r="C10" s="23">
        <v>1759</v>
      </c>
      <c r="D10" s="28">
        <v>303589466.24000001</v>
      </c>
      <c r="E10" s="17">
        <v>1.5100000000000001E-2</v>
      </c>
      <c r="F10" s="17">
        <v>1.7399999999999999E-2</v>
      </c>
      <c r="G10" s="8"/>
      <c r="H10" s="23">
        <v>14792</v>
      </c>
      <c r="I10" s="28">
        <v>2702471577</v>
      </c>
      <c r="J10" s="17">
        <v>2.2200000000000001E-2</v>
      </c>
      <c r="K10" s="17">
        <v>2.7900000000000001E-2</v>
      </c>
      <c r="L10" s="8"/>
      <c r="M10" s="23">
        <v>2577</v>
      </c>
      <c r="N10" s="28">
        <v>372470424</v>
      </c>
      <c r="O10" s="17">
        <v>1.4500000000000001E-2</v>
      </c>
      <c r="P10" s="17">
        <v>1.66E-2</v>
      </c>
      <c r="Q10" s="8"/>
      <c r="R10" s="23">
        <v>6526</v>
      </c>
      <c r="S10" s="28">
        <v>1214542489</v>
      </c>
      <c r="T10" s="17">
        <v>1.35E-2</v>
      </c>
      <c r="U10" s="17">
        <v>1.6899999999999998E-2</v>
      </c>
      <c r="V10" s="8"/>
      <c r="W10" s="23">
        <v>6976</v>
      </c>
      <c r="X10" s="28">
        <v>1161704296</v>
      </c>
      <c r="Y10" s="17">
        <v>0.01</v>
      </c>
      <c r="Z10" s="17">
        <v>1.1299999999999999E-2</v>
      </c>
      <c r="AA10" s="8"/>
      <c r="AB10" s="34" t="s">
        <v>11</v>
      </c>
      <c r="AC10" s="23">
        <f>VLOOKUP($AB10,[1]FL!$C$8:$K$14,5,FALSE)</f>
        <v>1759</v>
      </c>
      <c r="AD10" s="23">
        <f>VLOOKUP($AB10,[1]FL!$C$8:$K$14,6,FALSE)</f>
        <v>303589466.24000001</v>
      </c>
      <c r="AE10" s="35">
        <f>VLOOKUP($AB10,[1]FL!$C$8:$K$14,8,FALSE)</f>
        <v>1.5131052636106356E-2</v>
      </c>
      <c r="AF10" s="35">
        <f>VLOOKUP($AB10,[1]FL!$C$8:$K$14,9,FALSE)</f>
        <v>1.7378278187129004E-2</v>
      </c>
      <c r="AG10" s="8"/>
      <c r="AH10" s="23">
        <f>VLOOKUP($AB10,[2]FL!$C$8:$K$23,5,FALSE)</f>
        <v>14792</v>
      </c>
      <c r="AI10" s="23">
        <f>VLOOKUP($AB10,[2]FL!$C$8:$K$23,6,FALSE)</f>
        <v>2702471576.6699996</v>
      </c>
      <c r="AJ10" s="35">
        <f>VLOOKUP($AB10,[2]FL!$C$8:$K$23,8,FALSE)</f>
        <v>2.2226730077159449E-2</v>
      </c>
      <c r="AK10" s="35">
        <f>VLOOKUP($AB10,[2]FL!$C$8:$K$23,9,FALSE)</f>
        <v>2.7927145418908211E-2</v>
      </c>
      <c r="AL10" s="8"/>
      <c r="AM10" s="23">
        <f>VLOOKUP($AB10,[3]FL!$C$8:$K$14,5,FALSE)</f>
        <v>2577</v>
      </c>
      <c r="AN10" s="23">
        <f>VLOOKUP($AB10,[3]FL!$C$8:$K$14,6,FALSE)</f>
        <v>372470424</v>
      </c>
      <c r="AO10" s="35">
        <f>VLOOKUP($AB10,[3]FL!$C$8:$K$14,8,FALSE)</f>
        <v>1.4451547779273217E-2</v>
      </c>
      <c r="AP10" s="35">
        <f>VLOOKUP($AB10,[3]FL!$C$8:$K$14,9,FALSE)</f>
        <v>1.6553699459784861E-2</v>
      </c>
      <c r="AQ10" s="8"/>
      <c r="AR10" s="23">
        <f>VLOOKUP($AB10,[4]FL!$C$8:$K$14,5,FALSE)</f>
        <v>6526</v>
      </c>
      <c r="AS10" s="23">
        <f>VLOOKUP($AB10,[4]FL!$C$8:$K$14,6,FALSE)</f>
        <v>1214542489.4100001</v>
      </c>
      <c r="AT10" s="35">
        <f>VLOOKUP($AB10,[4]FL!$C$8:$K$14,8,FALSE)</f>
        <v>1.3445191170592816E-2</v>
      </c>
      <c r="AU10" s="35">
        <f>VLOOKUP($AB10,[4]FL!$C$8:$K$14,9,FALSE)</f>
        <v>1.6939901279672889E-2</v>
      </c>
      <c r="AV10" s="8"/>
      <c r="AW10" s="23">
        <f>VLOOKUP($AB10,[5]FL!$C$8:$K$14,5,FALSE)</f>
        <v>6976</v>
      </c>
      <c r="AX10" s="23">
        <f>VLOOKUP($AB10,[5]FL!$C$8:$K$14,6,FALSE)</f>
        <v>1161704295.8699999</v>
      </c>
      <c r="AY10" s="35">
        <f>VLOOKUP($AB10,[5]FL!$C$8:$K$14,8,FALSE)</f>
        <v>9.981156560793342E-3</v>
      </c>
      <c r="AZ10" s="35">
        <f>VLOOKUP($AB10,[5]FL!$C$8:$K$14,9,FALSE)</f>
        <v>1.1292147661595623E-2</v>
      </c>
      <c r="BB10" s="36">
        <f t="shared" si="1"/>
        <v>0</v>
      </c>
      <c r="BC10" s="36">
        <f t="shared" si="0"/>
        <v>0</v>
      </c>
      <c r="BD10" s="35">
        <f t="shared" si="0"/>
        <v>3.1052636106355253E-5</v>
      </c>
      <c r="BE10" s="35">
        <f t="shared" si="0"/>
        <v>-2.1721812870995061E-5</v>
      </c>
      <c r="BF10" s="23"/>
      <c r="BG10" s="36">
        <f t="shared" si="0"/>
        <v>0</v>
      </c>
      <c r="BH10" s="36">
        <f t="shared" si="0"/>
        <v>-0.33000040054321289</v>
      </c>
      <c r="BI10" s="35">
        <f t="shared" si="0"/>
        <v>2.6730077159448085E-5</v>
      </c>
      <c r="BJ10" s="35">
        <f t="shared" si="0"/>
        <v>2.7145418908209457E-5</v>
      </c>
      <c r="BK10" s="23"/>
      <c r="BL10" s="36">
        <f t="shared" si="0"/>
        <v>0</v>
      </c>
      <c r="BM10" s="36">
        <f t="shared" si="0"/>
        <v>0</v>
      </c>
      <c r="BN10" s="35">
        <f t="shared" si="0"/>
        <v>-4.8452220726783249E-5</v>
      </c>
      <c r="BO10" s="35">
        <f t="shared" si="0"/>
        <v>-4.6300540215139102E-5</v>
      </c>
      <c r="BP10" s="23"/>
      <c r="BQ10" s="36">
        <f t="shared" si="0"/>
        <v>0</v>
      </c>
      <c r="BR10" s="36">
        <f t="shared" si="0"/>
        <v>0.41000008583068848</v>
      </c>
      <c r="BS10" s="35">
        <f t="shared" si="0"/>
        <v>-5.4808829407183499E-5</v>
      </c>
      <c r="BT10" s="35">
        <f t="shared" si="0"/>
        <v>3.9901279672890921E-5</v>
      </c>
      <c r="BU10" s="23"/>
      <c r="BV10" s="36">
        <f t="shared" si="0"/>
        <v>0</v>
      </c>
      <c r="BW10" s="36">
        <f t="shared" si="0"/>
        <v>-0.13000011444091797</v>
      </c>
      <c r="BX10" s="35">
        <f t="shared" si="0"/>
        <v>-1.884343920665818E-5</v>
      </c>
      <c r="BY10" s="35">
        <f t="shared" si="0"/>
        <v>-7.852338404376602E-6</v>
      </c>
    </row>
    <row r="11" spans="1:77" x14ac:dyDescent="0.2">
      <c r="A11" s="1" t="s">
        <v>26</v>
      </c>
      <c r="B11" s="13" t="s">
        <v>12</v>
      </c>
      <c r="C11" s="23">
        <v>13486</v>
      </c>
      <c r="D11" s="28">
        <v>2682931230.7199998</v>
      </c>
      <c r="E11" s="17">
        <v>0.11600000000000001</v>
      </c>
      <c r="F11" s="17">
        <v>0.15359999999999999</v>
      </c>
      <c r="G11" s="8"/>
      <c r="H11" s="23">
        <v>85718</v>
      </c>
      <c r="I11" s="28">
        <v>17340435052</v>
      </c>
      <c r="J11" s="17">
        <v>0.1288</v>
      </c>
      <c r="K11" s="17">
        <v>0.1792</v>
      </c>
      <c r="L11" s="8"/>
      <c r="M11" s="23">
        <v>12920</v>
      </c>
      <c r="N11" s="28">
        <v>2114976588</v>
      </c>
      <c r="O11" s="17">
        <v>7.2499999999999995E-2</v>
      </c>
      <c r="P11" s="17">
        <v>9.4E-2</v>
      </c>
      <c r="Q11" s="8"/>
      <c r="R11" s="23">
        <v>62087</v>
      </c>
      <c r="S11" s="28">
        <v>13457933167</v>
      </c>
      <c r="T11" s="17">
        <v>0.12790000000000001</v>
      </c>
      <c r="U11" s="17">
        <v>0.18770000000000001</v>
      </c>
      <c r="V11" s="8"/>
      <c r="W11" s="23">
        <v>54876</v>
      </c>
      <c r="X11" s="28">
        <v>10697872889</v>
      </c>
      <c r="Y11" s="17">
        <v>7.85E-2</v>
      </c>
      <c r="Z11" s="17">
        <v>0.104</v>
      </c>
      <c r="AA11" s="8"/>
      <c r="AB11" s="34" t="s">
        <v>12</v>
      </c>
      <c r="AC11" s="23">
        <f>VLOOKUP($AB11,[1]FL!$C$8:$K$14,5,FALSE)</f>
        <v>13486</v>
      </c>
      <c r="AD11" s="23">
        <f>VLOOKUP($AB11,[1]FL!$C$8:$K$14,6,FALSE)</f>
        <v>2682931230.7200003</v>
      </c>
      <c r="AE11" s="35">
        <f>VLOOKUP($AB11,[1]FL!$C$8:$K$14,8,FALSE)</f>
        <v>0.11600760423566249</v>
      </c>
      <c r="AF11" s="35">
        <f>VLOOKUP($AB11,[1]FL!$C$8:$K$14,9,FALSE)</f>
        <v>0.15357820500771191</v>
      </c>
      <c r="AG11" s="8"/>
      <c r="AH11" s="23">
        <f>VLOOKUP($AB11,[2]FL!$C$8:$K$23,5,FALSE)</f>
        <v>85718</v>
      </c>
      <c r="AI11" s="23">
        <f>VLOOKUP($AB11,[2]FL!$C$8:$K$23,6,FALSE)</f>
        <v>17340435051.849998</v>
      </c>
      <c r="AJ11" s="35">
        <f>VLOOKUP($AB11,[2]FL!$C$8:$K$23,8,FALSE)</f>
        <v>0.12880143650310666</v>
      </c>
      <c r="AK11" s="35">
        <f>VLOOKUP($AB11,[2]FL!$C$8:$K$23,9,FALSE)</f>
        <v>0.17919479912416575</v>
      </c>
      <c r="AL11" s="8"/>
      <c r="AM11" s="23">
        <f>VLOOKUP($AB11,[3]FL!$C$8:$K$14,5,FALSE)</f>
        <v>12920</v>
      </c>
      <c r="AN11" s="23">
        <f>VLOOKUP($AB11,[3]FL!$C$8:$K$14,6,FALSE)</f>
        <v>2114976588</v>
      </c>
      <c r="AO11" s="35">
        <f>VLOOKUP($AB11,[3]FL!$C$8:$K$14,8,FALSE)</f>
        <v>7.2454015253476889E-2</v>
      </c>
      <c r="AP11" s="35">
        <f>VLOOKUP($AB11,[3]FL!$C$8:$K$14,9,FALSE)</f>
        <v>9.3995884092620538E-2</v>
      </c>
      <c r="AQ11" s="8"/>
      <c r="AR11" s="23">
        <f>VLOOKUP($AB11,[4]FL!$C$8:$K$14,5,FALSE)</f>
        <v>62087</v>
      </c>
      <c r="AS11" s="23">
        <f>VLOOKUP($AB11,[4]FL!$C$8:$K$14,6,FALSE)</f>
        <v>13457933166.59</v>
      </c>
      <c r="AT11" s="35">
        <f>VLOOKUP($AB11,[4]FL!$C$8:$K$14,8,FALSE)</f>
        <v>0.1279147386160889</v>
      </c>
      <c r="AU11" s="35">
        <f>VLOOKUP($AB11,[4]FL!$C$8:$K$14,9,FALSE)</f>
        <v>0.18770529747478515</v>
      </c>
      <c r="AV11" s="8"/>
      <c r="AW11" s="23">
        <f>VLOOKUP($AB11,[5]FL!$C$8:$K$14,5,FALSE)</f>
        <v>54876</v>
      </c>
      <c r="AX11" s="23">
        <f>VLOOKUP($AB11,[5]FL!$C$8:$K$14,6,FALSE)</f>
        <v>10697872889.1</v>
      </c>
      <c r="AY11" s="35">
        <f>VLOOKUP($AB11,[5]FL!$C$8:$K$14,8,FALSE)</f>
        <v>7.8515760812800373E-2</v>
      </c>
      <c r="AZ11" s="35">
        <f>VLOOKUP($AB11,[5]FL!$C$8:$K$14,9,FALSE)</f>
        <v>0.10398684136588239</v>
      </c>
      <c r="BB11" s="36">
        <f t="shared" si="1"/>
        <v>0</v>
      </c>
      <c r="BC11" s="36">
        <f t="shared" si="0"/>
        <v>0</v>
      </c>
      <c r="BD11" s="35">
        <f t="shared" si="0"/>
        <v>7.6042356624839158E-6</v>
      </c>
      <c r="BE11" s="35">
        <f t="shared" si="0"/>
        <v>-2.1794992288076687E-5</v>
      </c>
      <c r="BF11" s="23"/>
      <c r="BG11" s="36">
        <f t="shared" si="0"/>
        <v>0</v>
      </c>
      <c r="BH11" s="36">
        <f t="shared" si="0"/>
        <v>-0.15000152587890625</v>
      </c>
      <c r="BI11" s="35">
        <f t="shared" si="0"/>
        <v>1.4365031066609912E-6</v>
      </c>
      <c r="BJ11" s="35">
        <f t="shared" si="0"/>
        <v>-5.200875834249219E-6</v>
      </c>
      <c r="BK11" s="23"/>
      <c r="BL11" s="36">
        <f t="shared" si="0"/>
        <v>0</v>
      </c>
      <c r="BM11" s="36">
        <f t="shared" si="0"/>
        <v>0</v>
      </c>
      <c r="BN11" s="35">
        <f t="shared" si="0"/>
        <v>-4.5984746523106135E-5</v>
      </c>
      <c r="BO11" s="35">
        <f t="shared" si="0"/>
        <v>-4.1159073794622136E-6</v>
      </c>
      <c r="BP11" s="23"/>
      <c r="BQ11" s="36">
        <f t="shared" si="0"/>
        <v>0</v>
      </c>
      <c r="BR11" s="36">
        <f t="shared" si="0"/>
        <v>-0.40999984741210938</v>
      </c>
      <c r="BS11" s="35">
        <f t="shared" si="0"/>
        <v>1.473861608888849E-5</v>
      </c>
      <c r="BT11" s="35">
        <f t="shared" si="0"/>
        <v>5.2974747851430859E-6</v>
      </c>
      <c r="BU11" s="23"/>
      <c r="BV11" s="36">
        <f t="shared" si="0"/>
        <v>0</v>
      </c>
      <c r="BW11" s="36">
        <f t="shared" si="0"/>
        <v>0.10000038146972656</v>
      </c>
      <c r="BX11" s="35">
        <f t="shared" si="0"/>
        <v>1.5760812800372226E-5</v>
      </c>
      <c r="BY11" s="35">
        <f t="shared" si="0"/>
        <v>-1.3158634117604873E-5</v>
      </c>
    </row>
    <row r="12" spans="1:77" x14ac:dyDescent="0.2">
      <c r="A12" s="1" t="s">
        <v>27</v>
      </c>
      <c r="B12" s="13" t="s">
        <v>13</v>
      </c>
      <c r="C12" s="23">
        <v>116251</v>
      </c>
      <c r="D12" s="28">
        <v>17469479022.66</v>
      </c>
      <c r="E12" s="17">
        <v>1</v>
      </c>
      <c r="F12" s="17">
        <v>1</v>
      </c>
      <c r="G12" s="8"/>
      <c r="H12" s="23">
        <v>665505</v>
      </c>
      <c r="I12" s="28">
        <v>96768629093</v>
      </c>
      <c r="J12" s="17">
        <v>1</v>
      </c>
      <c r="K12" s="17">
        <v>1</v>
      </c>
      <c r="L12" s="8"/>
      <c r="M12" s="23">
        <v>178320</v>
      </c>
      <c r="N12" s="28">
        <v>22500736159</v>
      </c>
      <c r="O12" s="17">
        <v>1</v>
      </c>
      <c r="P12" s="17">
        <v>1</v>
      </c>
      <c r="Q12" s="8"/>
      <c r="R12" s="23">
        <v>485378</v>
      </c>
      <c r="S12" s="28">
        <v>71697140931</v>
      </c>
      <c r="T12" s="17">
        <v>1</v>
      </c>
      <c r="U12" s="17">
        <v>1</v>
      </c>
      <c r="V12" s="8"/>
      <c r="W12" s="23">
        <v>698917</v>
      </c>
      <c r="X12" s="28">
        <v>102877178964</v>
      </c>
      <c r="Y12" s="17">
        <v>1</v>
      </c>
      <c r="Z12" s="17">
        <v>1</v>
      </c>
      <c r="AA12" s="8"/>
      <c r="AB12" s="34" t="s">
        <v>13</v>
      </c>
      <c r="AC12" s="23">
        <f>VLOOKUP($AB12,[1]FL!$C$8:$K$14,5,FALSE)</f>
        <v>116251</v>
      </c>
      <c r="AD12" s="23">
        <f>VLOOKUP($AB12,[1]FL!$C$8:$K$14,6,FALSE)</f>
        <v>17469479022.66</v>
      </c>
      <c r="AE12" s="35">
        <f>VLOOKUP($AB12,[1]FL!$C$8:$K$14,8,FALSE)</f>
        <v>1.0000000000000002</v>
      </c>
      <c r="AF12" s="35">
        <f>VLOOKUP($AB12,[1]FL!$C$8:$K$14,9,FALSE)</f>
        <v>1</v>
      </c>
      <c r="AG12" s="8"/>
      <c r="AH12" s="23">
        <f>VLOOKUP($AB12,[2]FL!$C$8:$K$23,5,FALSE)</f>
        <v>665505</v>
      </c>
      <c r="AI12" s="23">
        <f>VLOOKUP($AB12,[2]FL!$C$8:$K$23,6,FALSE)</f>
        <v>96768629093.050018</v>
      </c>
      <c r="AJ12" s="35">
        <f>VLOOKUP($AB12,[2]FL!$C$8:$K$23,8,FALSE)</f>
        <v>1</v>
      </c>
      <c r="AK12" s="35">
        <f>VLOOKUP($AB12,[2]FL!$C$8:$K$23,9,FALSE)</f>
        <v>0.99999999999999978</v>
      </c>
      <c r="AL12" s="8"/>
      <c r="AM12" s="23">
        <f>VLOOKUP($AB12,[3]FL!$C$8:$K$14,5,FALSE)</f>
        <v>178320</v>
      </c>
      <c r="AN12" s="23">
        <f>VLOOKUP($AB12,[3]FL!$C$8:$K$14,6,FALSE)</f>
        <v>22500736159</v>
      </c>
      <c r="AO12" s="35">
        <f>VLOOKUP($AB12,[3]FL!$C$8:$K$14,8,FALSE)</f>
        <v>1</v>
      </c>
      <c r="AP12" s="35">
        <f>VLOOKUP($AB12,[3]FL!$C$8:$K$14,9,FALSE)</f>
        <v>1</v>
      </c>
      <c r="AQ12" s="8"/>
      <c r="AR12" s="23">
        <f>VLOOKUP($AB12,[4]FL!$C$8:$K$14,5,FALSE)</f>
        <v>485378</v>
      </c>
      <c r="AS12" s="23">
        <f>VLOOKUP($AB12,[4]FL!$C$8:$K$14,6,FALSE)</f>
        <v>71697140931.240005</v>
      </c>
      <c r="AT12" s="35">
        <f>VLOOKUP($AB12,[4]FL!$C$8:$K$14,8,FALSE)</f>
        <v>1</v>
      </c>
      <c r="AU12" s="35">
        <f>VLOOKUP($AB12,[4]FL!$C$8:$K$14,9,FALSE)</f>
        <v>1</v>
      </c>
      <c r="AV12" s="8"/>
      <c r="AW12" s="23">
        <f>VLOOKUP($AB12,[5]FL!$C$8:$K$14,5,FALSE)</f>
        <v>698917</v>
      </c>
      <c r="AX12" s="23">
        <f>VLOOKUP($AB12,[5]FL!$C$8:$K$14,6,FALSE)</f>
        <v>102877178964.00999</v>
      </c>
      <c r="AY12" s="35">
        <f>VLOOKUP($AB12,[5]FL!$C$8:$K$14,8,FALSE)</f>
        <v>1</v>
      </c>
      <c r="AZ12" s="35">
        <f>VLOOKUP($AB12,[5]FL!$C$8:$K$14,9,FALSE)</f>
        <v>1</v>
      </c>
      <c r="BB12" s="36">
        <f t="shared" si="1"/>
        <v>0</v>
      </c>
      <c r="BC12" s="36">
        <f t="shared" si="0"/>
        <v>0</v>
      </c>
      <c r="BD12" s="35">
        <f t="shared" si="0"/>
        <v>0</v>
      </c>
      <c r="BE12" s="35">
        <f t="shared" si="0"/>
        <v>0</v>
      </c>
      <c r="BF12" s="23"/>
      <c r="BG12" s="36">
        <f t="shared" si="0"/>
        <v>0</v>
      </c>
      <c r="BH12" s="36">
        <f t="shared" si="0"/>
        <v>5.0018310546875E-2</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0.2400054931640625</v>
      </c>
      <c r="BS12" s="35">
        <f t="shared" si="0"/>
        <v>0</v>
      </c>
      <c r="BT12" s="35">
        <f t="shared" si="0"/>
        <v>0</v>
      </c>
      <c r="BU12" s="23"/>
      <c r="BV12" s="36">
        <f t="shared" si="0"/>
        <v>0</v>
      </c>
      <c r="BW12" s="36">
        <f t="shared" si="0"/>
        <v>9.9945068359375E-3</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11927</v>
      </c>
      <c r="D15" s="30">
        <v>417734489.81999999</v>
      </c>
      <c r="E15" s="19">
        <v>0.93169999999999997</v>
      </c>
      <c r="F15" s="19">
        <v>0.91810000000000003</v>
      </c>
      <c r="H15" s="25">
        <v>185661</v>
      </c>
      <c r="I15" s="30">
        <v>8476166008</v>
      </c>
      <c r="J15" s="19">
        <v>0.92649999999999999</v>
      </c>
      <c r="K15" s="19">
        <v>0.89870000000000005</v>
      </c>
      <c r="M15" s="25">
        <v>32411</v>
      </c>
      <c r="N15" s="30">
        <v>2206943772</v>
      </c>
      <c r="O15" s="19">
        <v>0.91979999999999995</v>
      </c>
      <c r="P15" s="19">
        <v>0.90890000000000004</v>
      </c>
      <c r="R15" s="25">
        <v>75883</v>
      </c>
      <c r="S15" s="30">
        <v>3705014553</v>
      </c>
      <c r="T15" s="19">
        <v>0.93320000000000003</v>
      </c>
      <c r="U15" s="19">
        <v>0.90759999999999996</v>
      </c>
      <c r="W15" s="25">
        <v>121066</v>
      </c>
      <c r="X15" s="30">
        <v>6624253820</v>
      </c>
      <c r="Y15" s="19">
        <v>0.93379999999999996</v>
      </c>
      <c r="Z15" s="19">
        <v>0.90869999999999995</v>
      </c>
      <c r="AB15" s="34" t="s">
        <v>80</v>
      </c>
      <c r="AC15" s="23">
        <f>VLOOKUP($AB15,[1]FL!$C$17:$K$24,5,FALSE)</f>
        <v>11927</v>
      </c>
      <c r="AD15" s="23">
        <f>VLOOKUP($AB15,[1]FL!$C$17:$K$24,6,FALSE)</f>
        <v>417734489.81999999</v>
      </c>
      <c r="AE15" s="35">
        <f>VLOOKUP($AB15,[1]FL!$C$17:$K$24,8,FALSE)</f>
        <v>0.93165130448367439</v>
      </c>
      <c r="AF15" s="35">
        <f>VLOOKUP($AB15,[1]FL!$C$17:$K$24,9,FALSE)</f>
        <v>0.91813028228188653</v>
      </c>
      <c r="AH15" s="23">
        <f>VLOOKUP($AB15,[2]FL!$C$17:$K$23,5,FALSE)</f>
        <v>185661</v>
      </c>
      <c r="AI15" s="23">
        <f>VLOOKUP($AB15,[2]FL!$C$17:$K$23,6,FALSE)</f>
        <v>8476166007.5900002</v>
      </c>
      <c r="AJ15" s="35">
        <f>VLOOKUP($AB15,[2]FL!$C$17:$K$23,8,FALSE)</f>
        <v>0.92649370480710214</v>
      </c>
      <c r="AK15" s="35">
        <f>VLOOKUP($AB15,[2]FL!$C$17:$K$23,9,FALSE)</f>
        <v>0.8987002612895405</v>
      </c>
      <c r="AM15" s="23">
        <f>VLOOKUP($AB15,[3]FL!$C$17:$K$23,5,FALSE)</f>
        <v>32411</v>
      </c>
      <c r="AN15" s="23">
        <f>VLOOKUP($AB15,[3]FL!$C$17:$K$23,6,FALSE)</f>
        <v>2206943772</v>
      </c>
      <c r="AO15" s="35">
        <f>VLOOKUP($AB15,[3]FL!$C$17:$K$23,8,FALSE)</f>
        <v>0.91977410749758781</v>
      </c>
      <c r="AP15" s="35">
        <f>VLOOKUP($AB15,[3]FL!$C$17:$K$23,9,FALSE)</f>
        <v>0.90892297372083075</v>
      </c>
      <c r="AQ15" s="23"/>
      <c r="AR15" s="23">
        <f>VLOOKUP($AB15,[4]FL!$C$17:$K$23,5,FALSE)</f>
        <v>75883</v>
      </c>
      <c r="AS15" s="23">
        <f>VLOOKUP($AB15,[4]FL!$C$17:$K$23,6,FALSE)</f>
        <v>3705014552.77</v>
      </c>
      <c r="AT15" s="35">
        <f>VLOOKUP($AB15,[4]FL!$C$17:$K$23,8,FALSE)</f>
        <v>0.93316362920878526</v>
      </c>
      <c r="AU15" s="35">
        <f>VLOOKUP($AB15,[4]FL!$C$17:$K$23,9,FALSE)</f>
        <v>0.90763263818793782</v>
      </c>
      <c r="AW15" s="23">
        <f>VLOOKUP($AB15,[5]FL!$C$17:$K$23,5,FALSE)</f>
        <v>121066</v>
      </c>
      <c r="AX15" s="23">
        <f>VLOOKUP($AB15,[5]FL!$C$17:$K$23,6,FALSE)</f>
        <v>6624253820.3800001</v>
      </c>
      <c r="AY15" s="35">
        <f>VLOOKUP($AB15,[5]FL!$C$17:$K$23,8,FALSE)</f>
        <v>0.93384859844803381</v>
      </c>
      <c r="AZ15" s="35">
        <f>VLOOKUP($AB15,[5]FL!$C$17:$K$23,9,FALSE)</f>
        <v>0.90871621957417148</v>
      </c>
      <c r="BB15" s="36">
        <f t="shared" si="1"/>
        <v>0</v>
      </c>
      <c r="BC15" s="36">
        <f t="shared" si="0"/>
        <v>0</v>
      </c>
      <c r="BD15" s="35">
        <f t="shared" si="0"/>
        <v>-4.869551632558089E-5</v>
      </c>
      <c r="BE15" s="35">
        <f t="shared" si="0"/>
        <v>3.0282281886506723E-5</v>
      </c>
      <c r="BF15" s="23"/>
      <c r="BG15" s="36">
        <f t="shared" si="0"/>
        <v>0</v>
      </c>
      <c r="BH15" s="36">
        <f t="shared" si="0"/>
        <v>-0.40999984741210938</v>
      </c>
      <c r="BI15" s="35">
        <f t="shared" si="0"/>
        <v>-6.2951928978538518E-6</v>
      </c>
      <c r="BJ15" s="35">
        <f t="shared" si="0"/>
        <v>2.6128954044857267E-7</v>
      </c>
      <c r="BK15" s="23"/>
      <c r="BL15" s="36">
        <f t="shared" si="0"/>
        <v>0</v>
      </c>
      <c r="BM15" s="36">
        <f t="shared" si="0"/>
        <v>0</v>
      </c>
      <c r="BN15" s="35">
        <f t="shared" si="0"/>
        <v>-2.5892502412139251E-5</v>
      </c>
      <c r="BO15" s="35">
        <f t="shared" si="0"/>
        <v>2.2973720830710143E-5</v>
      </c>
      <c r="BP15" s="23"/>
      <c r="BQ15" s="36">
        <f t="shared" si="0"/>
        <v>0</v>
      </c>
      <c r="BR15" s="36">
        <f t="shared" si="0"/>
        <v>-0.23000001907348633</v>
      </c>
      <c r="BS15" s="35">
        <f t="shared" si="0"/>
        <v>-3.6370791214768161E-5</v>
      </c>
      <c r="BT15" s="35">
        <f t="shared" si="0"/>
        <v>3.2638187937861218E-5</v>
      </c>
      <c r="BU15" s="23"/>
      <c r="BV15" s="36">
        <f t="shared" si="0"/>
        <v>0</v>
      </c>
      <c r="BW15" s="36">
        <f t="shared" si="0"/>
        <v>0.38000011444091797</v>
      </c>
      <c r="BX15" s="35">
        <f t="shared" si="0"/>
        <v>4.8598448033843056E-5</v>
      </c>
      <c r="BY15" s="35">
        <f t="shared" si="0"/>
        <v>1.621957417152764E-5</v>
      </c>
    </row>
    <row r="16" spans="1:77" x14ac:dyDescent="0.2">
      <c r="A16" s="1" t="s">
        <v>22</v>
      </c>
      <c r="B16" s="13" t="s">
        <v>8</v>
      </c>
      <c r="C16" s="25">
        <v>223</v>
      </c>
      <c r="D16" s="30">
        <v>8486890.5700000003</v>
      </c>
      <c r="E16" s="19">
        <v>1.7399999999999999E-2</v>
      </c>
      <c r="F16" s="19">
        <v>1.8700000000000001E-2</v>
      </c>
      <c r="H16" s="25">
        <v>2212</v>
      </c>
      <c r="I16" s="30">
        <v>122357497</v>
      </c>
      <c r="J16" s="19">
        <v>1.0999999999999999E-2</v>
      </c>
      <c r="K16" s="19">
        <v>1.2999999999999999E-2</v>
      </c>
      <c r="M16" s="25">
        <v>483</v>
      </c>
      <c r="N16" s="30">
        <v>30590972</v>
      </c>
      <c r="O16" s="19">
        <v>1.37E-2</v>
      </c>
      <c r="P16" s="19">
        <v>1.26E-2</v>
      </c>
      <c r="R16" s="25">
        <v>1111</v>
      </c>
      <c r="S16" s="30">
        <v>66023288</v>
      </c>
      <c r="T16" s="19">
        <v>1.37E-2</v>
      </c>
      <c r="U16" s="19">
        <v>1.6199999999999999E-2</v>
      </c>
      <c r="W16" s="25">
        <v>1090</v>
      </c>
      <c r="X16" s="30">
        <v>78497881</v>
      </c>
      <c r="Y16" s="19">
        <v>8.3999999999999995E-3</v>
      </c>
      <c r="Z16" s="19">
        <v>1.0800000000000001E-2</v>
      </c>
      <c r="AB16" s="34" t="s">
        <v>8</v>
      </c>
      <c r="AC16" s="23">
        <f>VLOOKUP($AB16,[1]FL!$C$17:$K$24,5,FALSE)</f>
        <v>223</v>
      </c>
      <c r="AD16" s="23">
        <f>VLOOKUP($AB16,[1]FL!$C$17:$K$24,6,FALSE)</f>
        <v>8486890.5700000003</v>
      </c>
      <c r="AE16" s="35">
        <f>VLOOKUP($AB16,[1]FL!$C$17:$K$24,8,FALSE)</f>
        <v>1.7419153257303546E-2</v>
      </c>
      <c r="AF16" s="35">
        <f>VLOOKUP($AB16,[1]FL!$C$17:$K$24,9,FALSE)</f>
        <v>1.8653167082486179E-2</v>
      </c>
      <c r="AH16" s="23">
        <f>VLOOKUP($AB16,[2]FL!$C$17:$K$23,5,FALSE)</f>
        <v>2212</v>
      </c>
      <c r="AI16" s="23">
        <f>VLOOKUP($AB16,[2]FL!$C$17:$K$23,6,FALSE)</f>
        <v>122357496.56000002</v>
      </c>
      <c r="AJ16" s="35">
        <f>VLOOKUP($AB16,[2]FL!$C$17:$K$23,8,FALSE)</f>
        <v>1.1038419889116777E-2</v>
      </c>
      <c r="AK16" s="35">
        <f>VLOOKUP($AB16,[2]FL!$C$17:$K$23,9,FALSE)</f>
        <v>1.2973166645242642E-2</v>
      </c>
      <c r="AM16" s="23">
        <f>VLOOKUP($AB16,[3]FL!$C$17:$K$23,5,FALSE)</f>
        <v>483</v>
      </c>
      <c r="AN16" s="23">
        <f>VLOOKUP($AB16,[3]FL!$C$17:$K$23,6,FALSE)</f>
        <v>30590972</v>
      </c>
      <c r="AO16" s="35">
        <f>VLOOKUP($AB16,[3]FL!$C$17:$K$23,8,FALSE)</f>
        <v>1.3706793802145411E-2</v>
      </c>
      <c r="AP16" s="35">
        <f>VLOOKUP($AB16,[3]FL!$C$17:$K$23,9,FALSE)</f>
        <v>1.2598797301506722E-2</v>
      </c>
      <c r="AR16" s="23">
        <f>VLOOKUP($AB16,[4]FL!$C$17:$K$23,5,FALSE)</f>
        <v>1111</v>
      </c>
      <c r="AS16" s="23">
        <f>VLOOKUP($AB16,[4]FL!$C$17:$K$23,6,FALSE)</f>
        <v>66023288.229999997</v>
      </c>
      <c r="AT16" s="35">
        <f>VLOOKUP($AB16,[4]FL!$C$17:$K$23,8,FALSE)</f>
        <v>1.3662411766152635E-2</v>
      </c>
      <c r="AU16" s="35">
        <f>VLOOKUP($AB16,[4]FL!$C$17:$K$23,9,FALSE)</f>
        <v>1.617399619476138E-2</v>
      </c>
      <c r="AW16" s="23">
        <f>VLOOKUP($AB16,[5]FL!$C$17:$K$23,5,FALSE)</f>
        <v>1090</v>
      </c>
      <c r="AX16" s="23">
        <f>VLOOKUP($AB16,[5]FL!$C$17:$K$23,6,FALSE)</f>
        <v>78497880.730000004</v>
      </c>
      <c r="AY16" s="35">
        <f>VLOOKUP($AB16,[5]FL!$C$17:$K$23,8,FALSE)</f>
        <v>8.4077690871785377E-3</v>
      </c>
      <c r="AZ16" s="35">
        <f>VLOOKUP($AB16,[5]FL!$C$17:$K$23,9,FALSE)</f>
        <v>1.0768352082477697E-2</v>
      </c>
      <c r="BB16" s="36">
        <f t="shared" si="1"/>
        <v>0</v>
      </c>
      <c r="BC16" s="36">
        <f t="shared" si="0"/>
        <v>0</v>
      </c>
      <c r="BD16" s="35">
        <f t="shared" si="0"/>
        <v>1.9153257303547444E-5</v>
      </c>
      <c r="BE16" s="35">
        <f t="shared" si="0"/>
        <v>-4.6832917513821987E-5</v>
      </c>
      <c r="BF16" s="23"/>
      <c r="BG16" s="36">
        <f t="shared" si="0"/>
        <v>0</v>
      </c>
      <c r="BH16" s="36">
        <f t="shared" si="0"/>
        <v>-0.43999998271465302</v>
      </c>
      <c r="BI16" s="35">
        <f t="shared" si="0"/>
        <v>3.8419889116778072E-5</v>
      </c>
      <c r="BJ16" s="35">
        <f t="shared" si="0"/>
        <v>-2.6833354757357583E-5</v>
      </c>
      <c r="BK16" s="23"/>
      <c r="BL16" s="36">
        <f t="shared" si="0"/>
        <v>0</v>
      </c>
      <c r="BM16" s="36">
        <f t="shared" si="0"/>
        <v>0</v>
      </c>
      <c r="BN16" s="35">
        <f t="shared" si="0"/>
        <v>6.7938021454105879E-6</v>
      </c>
      <c r="BO16" s="35">
        <f t="shared" si="0"/>
        <v>-1.2026984932776014E-6</v>
      </c>
      <c r="BP16" s="23"/>
      <c r="BQ16" s="36">
        <f t="shared" si="0"/>
        <v>0</v>
      </c>
      <c r="BR16" s="36">
        <f t="shared" si="0"/>
        <v>0.22999999672174454</v>
      </c>
      <c r="BS16" s="35">
        <f t="shared" si="0"/>
        <v>-3.7588233847364941E-5</v>
      </c>
      <c r="BT16" s="35">
        <f t="shared" si="0"/>
        <v>-2.6003805238618977E-5</v>
      </c>
      <c r="BU16" s="23"/>
      <c r="BV16" s="36">
        <f t="shared" si="0"/>
        <v>0</v>
      </c>
      <c r="BW16" s="36">
        <f t="shared" si="0"/>
        <v>-0.26999999582767487</v>
      </c>
      <c r="BX16" s="35">
        <f t="shared" si="0"/>
        <v>7.7690871785381782E-6</v>
      </c>
      <c r="BY16" s="35">
        <f t="shared" si="0"/>
        <v>-3.1647917522303892E-5</v>
      </c>
    </row>
    <row r="17" spans="1:77" x14ac:dyDescent="0.2">
      <c r="A17" s="1" t="s">
        <v>23</v>
      </c>
      <c r="B17" s="13" t="s">
        <v>9</v>
      </c>
      <c r="C17" s="25">
        <v>349</v>
      </c>
      <c r="D17" s="30">
        <v>12612351.060000001</v>
      </c>
      <c r="E17" s="19">
        <v>2.7300000000000001E-2</v>
      </c>
      <c r="F17" s="19">
        <v>2.7699999999999999E-2</v>
      </c>
      <c r="H17" s="25">
        <v>3081</v>
      </c>
      <c r="I17" s="30">
        <v>180895306</v>
      </c>
      <c r="J17" s="19">
        <v>1.54E-2</v>
      </c>
      <c r="K17" s="19">
        <v>1.9199999999999998E-2</v>
      </c>
      <c r="M17" s="25">
        <v>816</v>
      </c>
      <c r="N17" s="30">
        <v>53820805</v>
      </c>
      <c r="O17" s="19">
        <v>2.3199999999999998E-2</v>
      </c>
      <c r="P17" s="19">
        <v>2.2200000000000001E-2</v>
      </c>
      <c r="R17" s="25">
        <v>1513</v>
      </c>
      <c r="S17" s="30">
        <v>93603458</v>
      </c>
      <c r="T17" s="19">
        <v>1.8599999999999998E-2</v>
      </c>
      <c r="U17" s="19">
        <v>2.29E-2</v>
      </c>
      <c r="W17" s="25">
        <v>1556</v>
      </c>
      <c r="X17" s="30">
        <v>112285009</v>
      </c>
      <c r="Y17" s="19">
        <v>1.2E-2</v>
      </c>
      <c r="Z17" s="19">
        <v>1.54E-2</v>
      </c>
      <c r="AB17" s="34" t="s">
        <v>9</v>
      </c>
      <c r="AC17" s="23">
        <f>VLOOKUP($AB17,[1]FL!$C$17:$K$24,5,FALSE)</f>
        <v>349</v>
      </c>
      <c r="AD17" s="23">
        <f>VLOOKUP($AB17,[1]FL!$C$17:$K$24,6,FALSE)</f>
        <v>12612351.059999999</v>
      </c>
      <c r="AE17" s="35">
        <f>VLOOKUP($AB17,[1]FL!$C$17:$K$24,8,FALSE)</f>
        <v>2.7261365411654429E-2</v>
      </c>
      <c r="AF17" s="35">
        <f>VLOOKUP($AB17,[1]FL!$C$17:$K$24,9,FALSE)</f>
        <v>2.7720434201987314E-2</v>
      </c>
      <c r="AH17" s="23">
        <f>VLOOKUP($AB17,[2]FL!$C$17:$K$23,5,FALSE)</f>
        <v>3081</v>
      </c>
      <c r="AI17" s="23">
        <f>VLOOKUP($AB17,[2]FL!$C$17:$K$23,6,FALSE)</f>
        <v>180895305.96999997</v>
      </c>
      <c r="AJ17" s="35">
        <f>VLOOKUP($AB17,[2]FL!$C$17:$K$23,8,FALSE)</f>
        <v>1.5374941988412653E-2</v>
      </c>
      <c r="AK17" s="35">
        <f>VLOOKUP($AB17,[2]FL!$C$17:$K$23,9,FALSE)</f>
        <v>1.9179739825260163E-2</v>
      </c>
      <c r="AM17" s="23">
        <f>VLOOKUP($AB17,[3]FL!$C$17:$K$23,5,FALSE)</f>
        <v>816</v>
      </c>
      <c r="AN17" s="23">
        <f>VLOOKUP($AB17,[3]FL!$C$17:$K$23,6,FALSE)</f>
        <v>53820805</v>
      </c>
      <c r="AO17" s="35">
        <f>VLOOKUP($AB17,[3]FL!$C$17:$K$23,8,FALSE)</f>
        <v>2.3156819342754979E-2</v>
      </c>
      <c r="AP17" s="35">
        <f>VLOOKUP($AB17,[3]FL!$C$17:$K$23,9,FALSE)</f>
        <v>2.2165932249518568E-2</v>
      </c>
      <c r="AR17" s="23">
        <f>VLOOKUP($AB17,[4]FL!$C$17:$K$23,5,FALSE)</f>
        <v>1513</v>
      </c>
      <c r="AS17" s="23">
        <f>VLOOKUP($AB17,[4]FL!$C$17:$K$23,6,FALSE)</f>
        <v>93603458.060000002</v>
      </c>
      <c r="AT17" s="35">
        <f>VLOOKUP($AB17,[4]FL!$C$17:$K$23,8,FALSE)</f>
        <v>1.8605966698639908E-2</v>
      </c>
      <c r="AU17" s="35">
        <f>VLOOKUP($AB17,[4]FL!$C$17:$K$23,9,FALSE)</f>
        <v>2.2930423719657058E-2</v>
      </c>
      <c r="AW17" s="23">
        <f>VLOOKUP($AB17,[5]FL!$C$17:$K$23,5,FALSE)</f>
        <v>1556</v>
      </c>
      <c r="AX17" s="23">
        <f>VLOOKUP($AB17,[5]FL!$C$17:$K$23,6,FALSE)</f>
        <v>112285009.06</v>
      </c>
      <c r="AY17" s="35">
        <f>VLOOKUP($AB17,[5]FL!$C$17:$K$23,8,FALSE)</f>
        <v>1.2002283210687895E-2</v>
      </c>
      <c r="AZ17" s="35">
        <f>VLOOKUP($AB17,[5]FL!$C$17:$K$23,9,FALSE)</f>
        <v>1.5403275857868857E-2</v>
      </c>
      <c r="BB17" s="36">
        <f t="shared" si="1"/>
        <v>0</v>
      </c>
      <c r="BC17" s="36">
        <f t="shared" si="0"/>
        <v>0</v>
      </c>
      <c r="BD17" s="35">
        <f t="shared" si="0"/>
        <v>-3.8634588345572846E-5</v>
      </c>
      <c r="BE17" s="35">
        <f t="shared" si="0"/>
        <v>2.0434201987315492E-5</v>
      </c>
      <c r="BF17" s="23"/>
      <c r="BG17" s="36">
        <f t="shared" si="0"/>
        <v>0</v>
      </c>
      <c r="BH17" s="36">
        <f t="shared" si="0"/>
        <v>-3.0000030994415283E-2</v>
      </c>
      <c r="BI17" s="35">
        <f t="shared" si="0"/>
        <v>-2.5058011587347079E-5</v>
      </c>
      <c r="BJ17" s="35">
        <f t="shared" si="0"/>
        <v>-2.0260174739834824E-5</v>
      </c>
      <c r="BK17" s="23"/>
      <c r="BL17" s="36">
        <f t="shared" si="0"/>
        <v>0</v>
      </c>
      <c r="BM17" s="36">
        <f t="shared" si="0"/>
        <v>0</v>
      </c>
      <c r="BN17" s="35">
        <f t="shared" si="0"/>
        <v>-4.3180657245019127E-5</v>
      </c>
      <c r="BO17" s="35">
        <f t="shared" si="0"/>
        <v>-3.4067750481432679E-5</v>
      </c>
      <c r="BP17" s="23"/>
      <c r="BQ17" s="36">
        <f t="shared" si="0"/>
        <v>0</v>
      </c>
      <c r="BR17" s="36">
        <f t="shared" si="0"/>
        <v>6.0000002384185791E-2</v>
      </c>
      <c r="BS17" s="35">
        <f t="shared" si="0"/>
        <v>5.9666986399094235E-6</v>
      </c>
      <c r="BT17" s="35">
        <f t="shared" si="0"/>
        <v>3.0423719657057813E-5</v>
      </c>
      <c r="BU17" s="23"/>
      <c r="BV17" s="36">
        <f t="shared" si="0"/>
        <v>0</v>
      </c>
      <c r="BW17" s="36">
        <f t="shared" si="0"/>
        <v>6.0000002384185791E-2</v>
      </c>
      <c r="BX17" s="35">
        <f t="shared" si="0"/>
        <v>2.2832106878947073E-6</v>
      </c>
      <c r="BY17" s="35">
        <f t="shared" si="0"/>
        <v>3.2758578688563134E-6</v>
      </c>
    </row>
    <row r="18" spans="1:77" x14ac:dyDescent="0.2">
      <c r="A18" s="1" t="s">
        <v>24</v>
      </c>
      <c r="B18" s="13" t="s">
        <v>10</v>
      </c>
      <c r="C18" s="25">
        <v>95</v>
      </c>
      <c r="D18" s="30">
        <v>4028409.68</v>
      </c>
      <c r="E18" s="19">
        <v>7.4000000000000003E-3</v>
      </c>
      <c r="F18" s="19">
        <v>8.8999999999999999E-3</v>
      </c>
      <c r="H18" s="25">
        <v>4174</v>
      </c>
      <c r="I18" s="30">
        <v>302416437</v>
      </c>
      <c r="J18" s="19">
        <v>2.0799999999999999E-2</v>
      </c>
      <c r="K18" s="19">
        <v>3.2099999999999997E-2</v>
      </c>
      <c r="M18" s="25">
        <v>407</v>
      </c>
      <c r="N18" s="30">
        <v>28909109</v>
      </c>
      <c r="O18" s="19">
        <v>1.1599999999999999E-2</v>
      </c>
      <c r="P18" s="19">
        <v>1.1900000000000001E-2</v>
      </c>
      <c r="R18" s="25">
        <v>374</v>
      </c>
      <c r="S18" s="30">
        <v>26731566</v>
      </c>
      <c r="T18" s="19">
        <v>4.5999999999999999E-3</v>
      </c>
      <c r="U18" s="19">
        <v>6.4999999999999997E-3</v>
      </c>
      <c r="W18" s="25">
        <v>999</v>
      </c>
      <c r="X18" s="30">
        <v>61061950</v>
      </c>
      <c r="Y18" s="19">
        <v>7.7000000000000002E-3</v>
      </c>
      <c r="Z18" s="19">
        <v>8.3999999999999995E-3</v>
      </c>
      <c r="AB18" s="34" t="s">
        <v>10</v>
      </c>
      <c r="AC18" s="23">
        <f>VLOOKUP($AB18,[1]FL!$C$17:$K$24,5,FALSE)</f>
        <v>95</v>
      </c>
      <c r="AD18" s="23">
        <f>VLOOKUP($AB18,[1]FL!$C$17:$K$24,6,FALSE)</f>
        <v>4028409.68</v>
      </c>
      <c r="AE18" s="35">
        <f>VLOOKUP($AB18,[1]FL!$C$17:$K$24,8,FALSE)</f>
        <v>7.420715513201062E-3</v>
      </c>
      <c r="AF18" s="35">
        <f>VLOOKUP($AB18,[1]FL!$C$17:$K$24,9,FALSE)</f>
        <v>8.8539610848010122E-3</v>
      </c>
      <c r="AH18" s="23">
        <f>VLOOKUP($AB18,[2]FL!$C$17:$K$23,5,FALSE)</f>
        <v>4174</v>
      </c>
      <c r="AI18" s="23">
        <f>VLOOKUP($AB18,[2]FL!$C$17:$K$23,6,FALSE)</f>
        <v>302416436.69999999</v>
      </c>
      <c r="AJ18" s="35">
        <f>VLOOKUP($AB18,[2]FL!$C$17:$K$23,8,FALSE)</f>
        <v>2.0829278760024154E-2</v>
      </c>
      <c r="AK18" s="35">
        <f>VLOOKUP($AB18,[2]FL!$C$17:$K$23,9,FALSE)</f>
        <v>3.2064229326935582E-2</v>
      </c>
      <c r="AM18" s="23">
        <f>VLOOKUP($AB18,[3]FL!$C$17:$K$23,5,FALSE)</f>
        <v>407</v>
      </c>
      <c r="AN18" s="23">
        <f>VLOOKUP($AB18,[3]FL!$C$17:$K$23,6,FALSE)</f>
        <v>28909109</v>
      </c>
      <c r="AO18" s="35">
        <f>VLOOKUP($AB18,[3]FL!$C$17:$K$23,8,FALSE)</f>
        <v>1.1550031216300584E-2</v>
      </c>
      <c r="AP18" s="35">
        <f>VLOOKUP($AB18,[3]FL!$C$17:$K$23,9,FALSE)</f>
        <v>1.1906127221396029E-2</v>
      </c>
      <c r="AR18" s="23">
        <f>VLOOKUP($AB18,[4]FL!$C$17:$K$23,5,FALSE)</f>
        <v>374</v>
      </c>
      <c r="AS18" s="23">
        <f>VLOOKUP($AB18,[4]FL!$C$17:$K$23,6,FALSE)</f>
        <v>26731565.82</v>
      </c>
      <c r="AT18" s="35">
        <f>VLOOKUP($AB18,[4]FL!$C$17:$K$23,8,FALSE)</f>
        <v>4.5992277232593031E-3</v>
      </c>
      <c r="AU18" s="35">
        <f>VLOOKUP($AB18,[4]FL!$C$17:$K$23,9,FALSE)</f>
        <v>6.5485415138144725E-3</v>
      </c>
      <c r="AW18" s="23">
        <f>VLOOKUP($AB18,[5]FL!$C$17:$K$23,5,FALSE)</f>
        <v>999</v>
      </c>
      <c r="AX18" s="23">
        <f>VLOOKUP($AB18,[5]FL!$C$17:$K$23,6,FALSE)</f>
        <v>61061949.509999998</v>
      </c>
      <c r="AY18" s="35">
        <f>VLOOKUP($AB18,[5]FL!$C$17:$K$23,8,FALSE)</f>
        <v>7.7058360716434487E-3</v>
      </c>
      <c r="AZ18" s="35">
        <f>VLOOKUP($AB18,[5]FL!$C$17:$K$23,9,FALSE)</f>
        <v>8.3764881937107086E-3</v>
      </c>
      <c r="BB18" s="36">
        <f t="shared" si="1"/>
        <v>0</v>
      </c>
      <c r="BC18" s="36">
        <f t="shared" si="0"/>
        <v>0</v>
      </c>
      <c r="BD18" s="35">
        <f t="shared" si="0"/>
        <v>2.0715513201061651E-5</v>
      </c>
      <c r="BE18" s="35">
        <f t="shared" si="0"/>
        <v>-4.6038915198987757E-5</v>
      </c>
      <c r="BF18" s="23"/>
      <c r="BG18" s="36">
        <f t="shared" si="0"/>
        <v>0</v>
      </c>
      <c r="BH18" s="36">
        <f t="shared" si="0"/>
        <v>-0.30000001192092896</v>
      </c>
      <c r="BI18" s="35">
        <f t="shared" si="0"/>
        <v>2.9278760024155359E-5</v>
      </c>
      <c r="BJ18" s="35">
        <f t="shared" si="0"/>
        <v>-3.5770673064414171E-5</v>
      </c>
      <c r="BK18" s="23"/>
      <c r="BL18" s="36">
        <f t="shared" si="0"/>
        <v>0</v>
      </c>
      <c r="BM18" s="36">
        <f t="shared" si="0"/>
        <v>0</v>
      </c>
      <c r="BN18" s="35">
        <f t="shared" si="0"/>
        <v>-4.996878369941532E-5</v>
      </c>
      <c r="BO18" s="35">
        <f t="shared" si="0"/>
        <v>6.1272213960281152E-6</v>
      </c>
      <c r="BP18" s="23"/>
      <c r="BQ18" s="36">
        <f t="shared" si="0"/>
        <v>0</v>
      </c>
      <c r="BR18" s="36">
        <f t="shared" si="0"/>
        <v>-0.17999999970197678</v>
      </c>
      <c r="BS18" s="35">
        <f t="shared" si="0"/>
        <v>-7.7227674069677704E-7</v>
      </c>
      <c r="BT18" s="35">
        <f t="shared" si="0"/>
        <v>4.8541513814472775E-5</v>
      </c>
      <c r="BU18" s="23"/>
      <c r="BV18" s="36">
        <f t="shared" si="0"/>
        <v>0</v>
      </c>
      <c r="BW18" s="36">
        <f t="shared" si="0"/>
        <v>-0.49000000208616257</v>
      </c>
      <c r="BX18" s="35">
        <f t="shared" si="0"/>
        <v>5.836071643448501E-6</v>
      </c>
      <c r="BY18" s="35">
        <f t="shared" si="0"/>
        <v>-2.3511806289290907E-5</v>
      </c>
    </row>
    <row r="19" spans="1:77" x14ac:dyDescent="0.2">
      <c r="A19" s="1" t="s">
        <v>25</v>
      </c>
      <c r="B19" s="13" t="s">
        <v>11</v>
      </c>
      <c r="C19" s="25">
        <v>155</v>
      </c>
      <c r="D19" s="30">
        <v>5202752.3600000003</v>
      </c>
      <c r="E19" s="19">
        <v>1.21E-2</v>
      </c>
      <c r="F19" s="19">
        <v>1.14E-2</v>
      </c>
      <c r="H19" s="25">
        <v>4483</v>
      </c>
      <c r="I19" s="30">
        <v>259231137</v>
      </c>
      <c r="J19" s="19">
        <v>2.24E-2</v>
      </c>
      <c r="K19" s="19">
        <v>2.75E-2</v>
      </c>
      <c r="M19" s="25">
        <v>728</v>
      </c>
      <c r="N19" s="30">
        <v>56090874</v>
      </c>
      <c r="O19" s="19">
        <v>2.07E-2</v>
      </c>
      <c r="P19" s="19">
        <v>2.3099999999999999E-2</v>
      </c>
      <c r="R19" s="25">
        <v>1957</v>
      </c>
      <c r="S19" s="30">
        <v>125308512</v>
      </c>
      <c r="T19" s="19">
        <v>2.41E-2</v>
      </c>
      <c r="U19" s="19">
        <v>3.0700000000000002E-2</v>
      </c>
      <c r="W19" s="25">
        <v>2555</v>
      </c>
      <c r="X19" s="30">
        <v>154473233</v>
      </c>
      <c r="Y19" s="19">
        <v>1.9699999999999999E-2</v>
      </c>
      <c r="Z19" s="19">
        <v>2.12E-2</v>
      </c>
      <c r="AB19" s="34" t="s">
        <v>11</v>
      </c>
      <c r="AC19" s="23">
        <f>VLOOKUP($AB19,[1]FL!$C$17:$K$24,5,FALSE)</f>
        <v>155</v>
      </c>
      <c r="AD19" s="23">
        <f>VLOOKUP($AB19,[1]FL!$C$17:$K$24,6,FALSE)</f>
        <v>5202752.3599999994</v>
      </c>
      <c r="AE19" s="35">
        <f>VLOOKUP($AB19,[1]FL!$C$17:$K$24,8,FALSE)</f>
        <v>1.2107483205749102E-2</v>
      </c>
      <c r="AF19" s="35">
        <f>VLOOKUP($AB19,[1]FL!$C$17:$K$24,9,FALSE)</f>
        <v>1.1435025379369215E-2</v>
      </c>
      <c r="AH19" s="23">
        <f>VLOOKUP($AB19,[2]FL!$C$17:$K$23,5,FALSE)</f>
        <v>4483</v>
      </c>
      <c r="AI19" s="23">
        <f>VLOOKUP($AB19,[2]FL!$C$17:$K$23,6,FALSE)</f>
        <v>259231137.12000003</v>
      </c>
      <c r="AJ19" s="35">
        <f>VLOOKUP($AB19,[2]FL!$C$17:$K$23,8,FALSE)</f>
        <v>2.2371264178530973E-2</v>
      </c>
      <c r="AK19" s="35">
        <f>VLOOKUP($AB19,[2]FL!$C$17:$K$23,9,FALSE)</f>
        <v>2.7485432736394533E-2</v>
      </c>
      <c r="AM19" s="23">
        <f>VLOOKUP($AB19,[3]FL!$C$17:$K$23,5,FALSE)</f>
        <v>728</v>
      </c>
      <c r="AN19" s="23">
        <f>VLOOKUP($AB19,[3]FL!$C$17:$K$23,6,FALSE)</f>
        <v>56090874</v>
      </c>
      <c r="AO19" s="35">
        <f>VLOOKUP($AB19,[3]FL!$C$17:$K$23,8,FALSE)</f>
        <v>2.0659515295987287E-2</v>
      </c>
      <c r="AP19" s="35">
        <f>VLOOKUP($AB19,[3]FL!$C$17:$K$23,9,FALSE)</f>
        <v>2.3100853153353664E-2</v>
      </c>
      <c r="AR19" s="23">
        <f>VLOOKUP($AB19,[4]FL!$C$17:$K$23,5,FALSE)</f>
        <v>1957</v>
      </c>
      <c r="AS19" s="23">
        <f>VLOOKUP($AB19,[4]FL!$C$17:$K$23,6,FALSE)</f>
        <v>125308511.55</v>
      </c>
      <c r="AT19" s="35">
        <f>VLOOKUP($AB19,[4]FL!$C$17:$K$23,8,FALSE)</f>
        <v>2.4066012444969132E-2</v>
      </c>
      <c r="AU19" s="35">
        <f>VLOOKUP($AB19,[4]FL!$C$17:$K$23,9,FALSE)</f>
        <v>3.0697340943100625E-2</v>
      </c>
      <c r="AW19" s="23">
        <f>VLOOKUP($AB19,[5]FL!$C$17:$K$23,5,FALSE)</f>
        <v>2555</v>
      </c>
      <c r="AX19" s="23">
        <f>VLOOKUP($AB19,[5]FL!$C$17:$K$23,6,FALSE)</f>
        <v>154473232.91</v>
      </c>
      <c r="AY19" s="35">
        <f>VLOOKUP($AB19,[5]FL!$C$17:$K$23,8,FALSE)</f>
        <v>1.9708119282331342E-2</v>
      </c>
      <c r="AZ19" s="35">
        <f>VLOOKUP($AB19,[5]FL!$C$17:$K$23,9,FALSE)</f>
        <v>2.1190663287012038E-2</v>
      </c>
      <c r="BB19" s="36">
        <f t="shared" si="1"/>
        <v>0</v>
      </c>
      <c r="BC19" s="36">
        <f t="shared" si="0"/>
        <v>0</v>
      </c>
      <c r="BD19" s="35">
        <f t="shared" si="0"/>
        <v>7.4832057491026199E-6</v>
      </c>
      <c r="BE19" s="35">
        <f t="shared" si="0"/>
        <v>3.5025379369214155E-5</v>
      </c>
      <c r="BF19" s="23"/>
      <c r="BG19" s="36">
        <f t="shared" si="0"/>
        <v>0</v>
      </c>
      <c r="BH19" s="36">
        <f t="shared" si="0"/>
        <v>0.12000003457069397</v>
      </c>
      <c r="BI19" s="35">
        <f t="shared" si="0"/>
        <v>-2.8735821469026701E-5</v>
      </c>
      <c r="BJ19" s="35">
        <f t="shared" si="0"/>
        <v>-1.4567263605467368E-5</v>
      </c>
      <c r="BK19" s="23"/>
      <c r="BL19" s="36">
        <f t="shared" si="0"/>
        <v>0</v>
      </c>
      <c r="BM19" s="36">
        <f t="shared" si="0"/>
        <v>0</v>
      </c>
      <c r="BN19" s="35">
        <f t="shared" si="0"/>
        <v>-4.0484704012713063E-5</v>
      </c>
      <c r="BO19" s="35">
        <f t="shared" si="0"/>
        <v>8.5315335366514811E-7</v>
      </c>
      <c r="BP19" s="23"/>
      <c r="BQ19" s="36">
        <f t="shared" si="0"/>
        <v>0</v>
      </c>
      <c r="BR19" s="36">
        <f t="shared" si="0"/>
        <v>-0.45000000298023224</v>
      </c>
      <c r="BS19" s="35">
        <f t="shared" si="0"/>
        <v>-3.39875550308677E-5</v>
      </c>
      <c r="BT19" s="35">
        <f t="shared" si="0"/>
        <v>-2.6590568993761776E-6</v>
      </c>
      <c r="BU19" s="23"/>
      <c r="BV19" s="36">
        <f t="shared" si="0"/>
        <v>0</v>
      </c>
      <c r="BW19" s="36">
        <f t="shared" si="0"/>
        <v>-9.0000003576278687E-2</v>
      </c>
      <c r="BX19" s="35">
        <f t="shared" si="0"/>
        <v>8.1192823313432083E-6</v>
      </c>
      <c r="BY19" s="35">
        <f t="shared" si="0"/>
        <v>-9.3367129879624866E-6</v>
      </c>
    </row>
    <row r="20" spans="1:77" x14ac:dyDescent="0.2">
      <c r="A20" s="1" t="s">
        <v>26</v>
      </c>
      <c r="B20" s="13" t="s">
        <v>12</v>
      </c>
      <c r="C20" s="23">
        <v>53</v>
      </c>
      <c r="D20" s="28">
        <v>6918999.1900000004</v>
      </c>
      <c r="E20" s="17">
        <v>4.1000000000000003E-3</v>
      </c>
      <c r="F20" s="17">
        <v>1.52E-2</v>
      </c>
      <c r="G20" s="8"/>
      <c r="H20" s="23">
        <v>780</v>
      </c>
      <c r="I20" s="28">
        <v>90516506</v>
      </c>
      <c r="J20" s="17">
        <v>3.8999999999999998E-3</v>
      </c>
      <c r="K20" s="17">
        <v>9.5999999999999992E-3</v>
      </c>
      <c r="L20" s="8"/>
      <c r="M20" s="23">
        <v>393</v>
      </c>
      <c r="N20" s="28">
        <v>51731156</v>
      </c>
      <c r="O20" s="17">
        <v>1.12E-2</v>
      </c>
      <c r="P20" s="17">
        <v>2.1299999999999999E-2</v>
      </c>
      <c r="Q20" s="8"/>
      <c r="R20" s="23">
        <v>480</v>
      </c>
      <c r="S20" s="28">
        <v>65382662</v>
      </c>
      <c r="T20" s="17">
        <v>5.8999999999999999E-3</v>
      </c>
      <c r="U20" s="17">
        <v>1.6E-2</v>
      </c>
      <c r="V20" s="8"/>
      <c r="W20" s="23">
        <v>2376</v>
      </c>
      <c r="X20" s="28">
        <v>259111815</v>
      </c>
      <c r="Y20" s="17">
        <v>1.83E-2</v>
      </c>
      <c r="Z20" s="17">
        <v>3.56E-2</v>
      </c>
      <c r="AA20" s="8"/>
      <c r="AB20" s="34" t="s">
        <v>12</v>
      </c>
      <c r="AC20" s="23">
        <f>VLOOKUP($AB20,[1]FL!$C$17:$K$24,5,FALSE)</f>
        <v>53</v>
      </c>
      <c r="AD20" s="23">
        <f>VLOOKUP($AB20,[1]FL!$C$17:$K$24,6,FALSE)</f>
        <v>6918999.1900000004</v>
      </c>
      <c r="AE20" s="35">
        <f>VLOOKUP($AB20,[1]FL!$C$17:$K$24,8,FALSE)</f>
        <v>4.1399781284174346E-3</v>
      </c>
      <c r="AF20" s="35">
        <f>VLOOKUP($AB20,[1]FL!$C$17:$K$24,9,FALSE)</f>
        <v>1.5207129969469671E-2</v>
      </c>
      <c r="AG20" s="8"/>
      <c r="AH20" s="23">
        <f>VLOOKUP($AB20,[2]FL!$C$17:$K$23,5,FALSE)</f>
        <v>780</v>
      </c>
      <c r="AI20" s="23">
        <f>VLOOKUP($AB20,[2]FL!$C$17:$K$23,6,FALSE)</f>
        <v>90516506.030000001</v>
      </c>
      <c r="AJ20" s="35">
        <f>VLOOKUP($AB20,[2]FL!$C$17:$K$23,8,FALSE)</f>
        <v>3.89239037681333E-3</v>
      </c>
      <c r="AK20" s="35">
        <f>VLOOKUP($AB20,[2]FL!$C$17:$K$23,9,FALSE)</f>
        <v>9.5971701766264083E-3</v>
      </c>
      <c r="AL20" s="8"/>
      <c r="AM20" s="23">
        <f>VLOOKUP($AB20,[3]FL!$C$17:$K$23,5,FALSE)</f>
        <v>393</v>
      </c>
      <c r="AN20" s="23">
        <f>VLOOKUP($AB20,[3]FL!$C$17:$K$23,6,FALSE)</f>
        <v>51731156</v>
      </c>
      <c r="AO20" s="35">
        <f>VLOOKUP($AB20,[3]FL!$C$17:$K$23,8,FALSE)</f>
        <v>1.1152732845223907E-2</v>
      </c>
      <c r="AP20" s="35">
        <f>VLOOKUP($AB20,[3]FL!$C$17:$K$23,9,FALSE)</f>
        <v>2.1305316765241174E-2</v>
      </c>
      <c r="AQ20" s="8"/>
      <c r="AR20" s="23">
        <f>VLOOKUP($AB20,[4]FL!$C$17:$K$23,5,FALSE)</f>
        <v>480</v>
      </c>
      <c r="AS20" s="23">
        <f>VLOOKUP($AB20,[4]FL!$C$17:$K$23,6,FALSE)</f>
        <v>65382662.350000001</v>
      </c>
      <c r="AT20" s="35">
        <f>VLOOKUP($AB20,[4]FL!$C$17:$K$23,8,FALSE)</f>
        <v>5.9027521581937583E-3</v>
      </c>
      <c r="AU20" s="35">
        <f>VLOOKUP($AB20,[4]FL!$C$17:$K$23,9,FALSE)</f>
        <v>1.601705944072862E-2</v>
      </c>
      <c r="AV20" s="8"/>
      <c r="AW20" s="23">
        <f>VLOOKUP($AB20,[5]FL!$C$17:$K$23,5,FALSE)</f>
        <v>2376</v>
      </c>
      <c r="AX20" s="23">
        <f>VLOOKUP($AB20,[5]FL!$C$17:$K$23,6,FALSE)</f>
        <v>259111814.69999999</v>
      </c>
      <c r="AY20" s="35">
        <f>VLOOKUP($AB20,[5]FL!$C$17:$K$23,8,FALSE)</f>
        <v>1.8327393900124958E-2</v>
      </c>
      <c r="AZ20" s="35">
        <f>VLOOKUP($AB20,[5]FL!$C$17:$K$23,9,FALSE)</f>
        <v>3.554500100475922E-2</v>
      </c>
      <c r="BB20" s="36">
        <f t="shared" si="1"/>
        <v>0</v>
      </c>
      <c r="BC20" s="36">
        <f t="shared" si="0"/>
        <v>0</v>
      </c>
      <c r="BD20" s="35">
        <f t="shared" si="0"/>
        <v>3.9978128417434214E-5</v>
      </c>
      <c r="BE20" s="35">
        <f t="shared" si="0"/>
        <v>7.1299694696710242E-6</v>
      </c>
      <c r="BF20" s="23"/>
      <c r="BG20" s="36">
        <f t="shared" si="0"/>
        <v>0</v>
      </c>
      <c r="BH20" s="36">
        <f t="shared" si="0"/>
        <v>3.0000001192092896E-2</v>
      </c>
      <c r="BI20" s="35">
        <f t="shared" si="0"/>
        <v>-7.609623186669804E-6</v>
      </c>
      <c r="BJ20" s="35">
        <f t="shared" si="0"/>
        <v>-2.8298233735908618E-6</v>
      </c>
      <c r="BK20" s="23"/>
      <c r="BL20" s="36">
        <f t="shared" si="0"/>
        <v>0</v>
      </c>
      <c r="BM20" s="36">
        <f t="shared" si="0"/>
        <v>0</v>
      </c>
      <c r="BN20" s="35">
        <f t="shared" si="0"/>
        <v>-4.7267154776093126E-5</v>
      </c>
      <c r="BO20" s="35">
        <f t="shared" si="0"/>
        <v>5.3167652411742483E-6</v>
      </c>
      <c r="BP20" s="23"/>
      <c r="BQ20" s="36">
        <f t="shared" si="0"/>
        <v>0</v>
      </c>
      <c r="BR20" s="36">
        <f t="shared" si="0"/>
        <v>0.35000000149011612</v>
      </c>
      <c r="BS20" s="35">
        <f t="shared" si="0"/>
        <v>2.7521581937584028E-6</v>
      </c>
      <c r="BT20" s="35">
        <f t="shared" si="0"/>
        <v>1.705944072862009E-5</v>
      </c>
      <c r="BU20" s="23"/>
      <c r="BV20" s="36">
        <f t="shared" si="0"/>
        <v>0</v>
      </c>
      <c r="BW20" s="36">
        <f t="shared" si="0"/>
        <v>-0.30000001192092896</v>
      </c>
      <c r="BX20" s="35">
        <f t="shared" si="0"/>
        <v>2.7393900124957765E-5</v>
      </c>
      <c r="BY20" s="35">
        <f t="shared" si="0"/>
        <v>-5.4998995240779225E-5</v>
      </c>
    </row>
    <row r="21" spans="1:77" x14ac:dyDescent="0.2">
      <c r="A21" s="1" t="s">
        <v>27</v>
      </c>
      <c r="B21" s="13" t="s">
        <v>13</v>
      </c>
      <c r="C21" s="23">
        <v>12802</v>
      </c>
      <c r="D21" s="28">
        <v>454983892.68000001</v>
      </c>
      <c r="E21" s="17">
        <v>1</v>
      </c>
      <c r="F21" s="17">
        <v>1</v>
      </c>
      <c r="G21" s="8"/>
      <c r="H21" s="23">
        <v>200391</v>
      </c>
      <c r="I21" s="28">
        <v>9431582890</v>
      </c>
      <c r="J21" s="17">
        <v>1</v>
      </c>
      <c r="K21" s="17">
        <v>1</v>
      </c>
      <c r="L21" s="8"/>
      <c r="M21" s="23">
        <v>35238</v>
      </c>
      <c r="N21" s="28">
        <v>2428086687</v>
      </c>
      <c r="O21" s="17">
        <v>1</v>
      </c>
      <c r="P21" s="17">
        <v>1</v>
      </c>
      <c r="Q21" s="8"/>
      <c r="R21" s="23">
        <v>81318</v>
      </c>
      <c r="S21" s="28">
        <v>4082064039</v>
      </c>
      <c r="T21" s="17">
        <v>1</v>
      </c>
      <c r="U21" s="17">
        <v>1</v>
      </c>
      <c r="V21" s="8"/>
      <c r="W21" s="23">
        <v>129642</v>
      </c>
      <c r="X21" s="28">
        <v>7289683707</v>
      </c>
      <c r="Y21" s="17">
        <v>1</v>
      </c>
      <c r="Z21" s="17">
        <v>1</v>
      </c>
      <c r="AA21" s="8"/>
      <c r="AB21" s="34" t="s">
        <v>13</v>
      </c>
      <c r="AC21" s="23">
        <f>VLOOKUP($AB21,[1]FL!$C$17:$K$24,5,FALSE)</f>
        <v>12802</v>
      </c>
      <c r="AD21" s="23">
        <f>VLOOKUP($AB21,[1]FL!$C$17:$K$24,6,FALSE)</f>
        <v>454983892.68000001</v>
      </c>
      <c r="AE21" s="35">
        <f>VLOOKUP($AB21,[1]FL!$C$17:$K$24,8,FALSE)</f>
        <v>1</v>
      </c>
      <c r="AF21" s="35">
        <f>VLOOKUP($AB21,[1]FL!$C$17:$K$24,9,FALSE)</f>
        <v>1</v>
      </c>
      <c r="AG21" s="8"/>
      <c r="AH21" s="23">
        <f>VLOOKUP($AB21,[2]FL!$C$17:$K$23,5,FALSE)</f>
        <v>200391</v>
      </c>
      <c r="AI21" s="23">
        <f>VLOOKUP($AB21,[2]FL!$C$17:$K$23,6,FALSE)</f>
        <v>9431582889.9700012</v>
      </c>
      <c r="AJ21" s="35">
        <f>VLOOKUP($AB21,[2]FL!$C$17:$K$23,8,FALSE)</f>
        <v>1</v>
      </c>
      <c r="AK21" s="35">
        <f>VLOOKUP($AB21,[2]FL!$C$17:$K$23,9,FALSE)</f>
        <v>0.99999999999999978</v>
      </c>
      <c r="AL21" s="8"/>
      <c r="AM21" s="23">
        <f>VLOOKUP($AB21,[3]FL!$C$17:$K$23,5,FALSE)</f>
        <v>35238</v>
      </c>
      <c r="AN21" s="23">
        <f>VLOOKUP($AB21,[3]FL!$C$17:$K$23,6,FALSE)</f>
        <v>2428086687</v>
      </c>
      <c r="AO21" s="35">
        <f>VLOOKUP($AB21,[3]FL!$C$17:$K$23,8,FALSE)</f>
        <v>1</v>
      </c>
      <c r="AP21" s="35">
        <f>VLOOKUP($AB21,[3]FL!$C$17:$K$23,9,FALSE)</f>
        <v>1</v>
      </c>
      <c r="AQ21" s="8"/>
      <c r="AR21" s="23">
        <f>VLOOKUP($AB21,[4]FL!$C$17:$K$23,5,FALSE)</f>
        <v>81318</v>
      </c>
      <c r="AS21" s="23">
        <f>VLOOKUP($AB21,[4]FL!$C$17:$K$23,6,FALSE)</f>
        <v>4082064038.7800002</v>
      </c>
      <c r="AT21" s="35">
        <f>VLOOKUP($AB21,[4]FL!$C$17:$K$23,8,FALSE)</f>
        <v>1</v>
      </c>
      <c r="AU21" s="35">
        <f>VLOOKUP($AB21,[4]FL!$C$17:$K$23,9,FALSE)</f>
        <v>0.99999999999999989</v>
      </c>
      <c r="AV21" s="8"/>
      <c r="AW21" s="23">
        <f>VLOOKUP($AB21,[5]FL!$C$17:$K$23,5,FALSE)</f>
        <v>129642</v>
      </c>
      <c r="AX21" s="23">
        <f>VLOOKUP($AB21,[5]FL!$C$17:$K$23,6,FALSE)</f>
        <v>7289683707.29</v>
      </c>
      <c r="AY21" s="35">
        <f>VLOOKUP($AB21,[5]FL!$C$17:$K$23,8,FALSE)</f>
        <v>1</v>
      </c>
      <c r="AZ21" s="35">
        <f>VLOOKUP($AB21,[5]FL!$C$17:$K$23,9,FALSE)</f>
        <v>1</v>
      </c>
      <c r="BB21" s="36">
        <f t="shared" si="1"/>
        <v>0</v>
      </c>
      <c r="BC21" s="36">
        <f t="shared" si="0"/>
        <v>0</v>
      </c>
      <c r="BD21" s="35">
        <f t="shared" si="0"/>
        <v>0</v>
      </c>
      <c r="BE21" s="35">
        <f t="shared" si="0"/>
        <v>0</v>
      </c>
      <c r="BF21" s="23"/>
      <c r="BG21" s="36">
        <f t="shared" si="0"/>
        <v>0</v>
      </c>
      <c r="BH21" s="36">
        <f t="shared" si="0"/>
        <v>-2.9998779296875E-2</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-0.21999979019165039</v>
      </c>
      <c r="BS21" s="35">
        <f t="shared" si="3"/>
        <v>0</v>
      </c>
      <c r="BT21" s="35">
        <f t="shared" si="3"/>
        <v>0</v>
      </c>
      <c r="BU21" s="23"/>
      <c r="BV21" s="36">
        <f t="shared" ref="BV21:BY21" si="4">AW21-W21</f>
        <v>0</v>
      </c>
      <c r="BW21" s="36">
        <f t="shared" si="4"/>
        <v>0.28999996185302734</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pane xSplit="7" ySplit="13" topLeftCell="H14" activePane="bottomRight" state="frozen"/>
      <selection pane="bottomRight" activeCell="Q22" sqref="Q22"/>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860" priority="21" operator="lessThan">
      <formula>-1</formula>
    </cfRule>
  </conditionalFormatting>
  <conditionalFormatting sqref="BD6:BE21">
    <cfRule type="cellIs" dxfId="859" priority="19" operator="lessThan">
      <formula>-0.01</formula>
    </cfRule>
    <cfRule type="cellIs" dxfId="858" priority="20" operator="greaterThan">
      <formula>0.01</formula>
    </cfRule>
  </conditionalFormatting>
  <conditionalFormatting sqref="BB6:BC21">
    <cfRule type="cellIs" dxfId="857" priority="17" operator="lessThan">
      <formula>-1</formula>
    </cfRule>
    <cfRule type="cellIs" dxfId="856" priority="18" operator="greaterThan">
      <formula>1</formula>
    </cfRule>
  </conditionalFormatting>
  <conditionalFormatting sqref="BI6:BJ21">
    <cfRule type="cellIs" dxfId="855" priority="15" operator="lessThan">
      <formula>-0.01</formula>
    </cfRule>
    <cfRule type="cellIs" dxfId="854" priority="16" operator="greaterThan">
      <formula>0.01</formula>
    </cfRule>
  </conditionalFormatting>
  <conditionalFormatting sqref="BG6:BH21">
    <cfRule type="cellIs" dxfId="853" priority="13" operator="lessThan">
      <formula>-1</formula>
    </cfRule>
    <cfRule type="cellIs" dxfId="852" priority="14" operator="greaterThan">
      <formula>1</formula>
    </cfRule>
  </conditionalFormatting>
  <conditionalFormatting sqref="BN6:BO21">
    <cfRule type="cellIs" dxfId="851" priority="11" operator="lessThan">
      <formula>-0.01</formula>
    </cfRule>
    <cfRule type="cellIs" dxfId="850" priority="12" operator="greaterThan">
      <formula>0.01</formula>
    </cfRule>
  </conditionalFormatting>
  <conditionalFormatting sqref="BL6:BM21">
    <cfRule type="cellIs" dxfId="849" priority="9" operator="lessThan">
      <formula>-1</formula>
    </cfRule>
    <cfRule type="cellIs" dxfId="848" priority="10" operator="greaterThan">
      <formula>1</formula>
    </cfRule>
  </conditionalFormatting>
  <conditionalFormatting sqref="BS6:BT21">
    <cfRule type="cellIs" dxfId="847" priority="7" operator="lessThan">
      <formula>-0.01</formula>
    </cfRule>
    <cfRule type="cellIs" dxfId="846" priority="8" operator="greaterThan">
      <formula>0.01</formula>
    </cfRule>
  </conditionalFormatting>
  <conditionalFormatting sqref="BQ6:BR21">
    <cfRule type="cellIs" dxfId="845" priority="5" operator="lessThan">
      <formula>-1</formula>
    </cfRule>
    <cfRule type="cellIs" dxfId="844" priority="6" operator="greaterThan">
      <formula>1</formula>
    </cfRule>
  </conditionalFormatting>
  <conditionalFormatting sqref="BX6:BY21">
    <cfRule type="cellIs" dxfId="843" priority="3" operator="lessThan">
      <formula>-0.01</formula>
    </cfRule>
    <cfRule type="cellIs" dxfId="842" priority="4" operator="greaterThan">
      <formula>0.01</formula>
    </cfRule>
  </conditionalFormatting>
  <conditionalFormatting sqref="BV6:BW21">
    <cfRule type="cellIs" dxfId="841" priority="1" operator="lessThan">
      <formula>-1</formula>
    </cfRule>
    <cfRule type="cellIs" dxfId="840" priority="2" operator="greaterThan">
      <formula>1</formula>
    </cfRule>
  </conditionalFormatting>
  <pageMargins left="0.7" right="0.7" top="0.75" bottom="0.75" header="0.3" footer="0.3"/>
  <pageSetup paperSize="5" scale="12"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Y37"/>
  <sheetViews>
    <sheetView zoomScale="80" zoomScaleNormal="80" workbookViewId="0">
      <pane xSplit="2" ySplit="3" topLeftCell="AU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40</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47994</v>
      </c>
      <c r="D6" s="28">
        <v>6459552811.1899996</v>
      </c>
      <c r="E6" s="17">
        <v>0.86660000000000004</v>
      </c>
      <c r="F6" s="17">
        <v>0.87219999999999998</v>
      </c>
      <c r="G6" s="8"/>
      <c r="H6" s="23">
        <v>241877</v>
      </c>
      <c r="I6" s="28">
        <v>31511041776</v>
      </c>
      <c r="J6" s="17">
        <v>0.83</v>
      </c>
      <c r="K6" s="17">
        <v>0.82079999999999997</v>
      </c>
      <c r="L6" s="8"/>
      <c r="M6" s="23">
        <v>84992</v>
      </c>
      <c r="N6" s="28">
        <v>11222765318</v>
      </c>
      <c r="O6" s="17">
        <v>0.87260000000000004</v>
      </c>
      <c r="P6" s="17">
        <v>0.87580000000000002</v>
      </c>
      <c r="Q6" s="8"/>
      <c r="R6" s="23">
        <v>181521</v>
      </c>
      <c r="S6" s="28">
        <v>22531735200</v>
      </c>
      <c r="T6" s="17">
        <v>0.85270000000000001</v>
      </c>
      <c r="U6" s="17">
        <v>0.84079999999999999</v>
      </c>
      <c r="V6" s="8"/>
      <c r="W6" s="23">
        <v>354104</v>
      </c>
      <c r="X6" s="28">
        <v>49489779213</v>
      </c>
      <c r="Y6" s="17">
        <v>0.91110000000000002</v>
      </c>
      <c r="Z6" s="17">
        <v>0.91700000000000004</v>
      </c>
      <c r="AA6" s="8"/>
      <c r="AB6" s="34" t="s">
        <v>80</v>
      </c>
      <c r="AC6" s="23">
        <f>VLOOKUP($AB6,[1]GA!$C$8:$K$14,5,FALSE)</f>
        <v>47994</v>
      </c>
      <c r="AD6" s="23">
        <f>VLOOKUP($AB6,[1]GA!$C$8:$K$14,6,FALSE)</f>
        <v>6459552811.1899996</v>
      </c>
      <c r="AE6" s="35">
        <f>VLOOKUP($AB6,[1]GA!$C$8:$K$14,8,FALSE)</f>
        <v>0.86656796186624296</v>
      </c>
      <c r="AF6" s="35">
        <f>VLOOKUP($AB6,[1]GA!$C$8:$K$14,9,FALSE)</f>
        <v>0.87219745333922882</v>
      </c>
      <c r="AG6" s="8"/>
      <c r="AH6" s="23">
        <f>VLOOKUP($AB6,[2]GA!$C$8:$K$23,5,FALSE)</f>
        <v>241877</v>
      </c>
      <c r="AI6" s="23">
        <f>VLOOKUP($AB6,[2]GA!$C$8:$K$23,6,FALSE)</f>
        <v>31511041775.919998</v>
      </c>
      <c r="AJ6" s="35">
        <f>VLOOKUP($AB6,[2]GA!$C$8:$K$23,8,FALSE)</f>
        <v>0.82995463809987857</v>
      </c>
      <c r="AK6" s="35">
        <f>VLOOKUP($AB6,[2]GA!$C$8:$K$23,9,FALSE)</f>
        <v>0.82075837854623468</v>
      </c>
      <c r="AL6" s="8"/>
      <c r="AM6" s="23">
        <f>VLOOKUP($AB6,[3]GA!$C$8:$K$14,5,FALSE)</f>
        <v>84992</v>
      </c>
      <c r="AN6" s="23">
        <f>VLOOKUP($AB6,[3]GA!$C$8:$K$14,6,FALSE)</f>
        <v>11222765318</v>
      </c>
      <c r="AO6" s="35">
        <f>VLOOKUP($AB6,[3]GA!$C$8:$K$14,8,FALSE)</f>
        <v>0.87257196829698991</v>
      </c>
      <c r="AP6" s="35">
        <f>VLOOKUP($AB6,[3]GA!$C$8:$K$14,9,FALSE)</f>
        <v>0.87582166875744727</v>
      </c>
      <c r="AQ6" s="8"/>
      <c r="AR6" s="23">
        <f>VLOOKUP($AB6,[4]GA!$C$8:$K$14,5,FALSE)</f>
        <v>181521</v>
      </c>
      <c r="AS6" s="23">
        <f>VLOOKUP($AB6,[4]GA!$C$8:$K$14,6,FALSE)</f>
        <v>22531735200</v>
      </c>
      <c r="AT6" s="35">
        <f>VLOOKUP($AB6,[4]GA!$C$8:$K$14,8,FALSE)</f>
        <v>0.85267163022289028</v>
      </c>
      <c r="AU6" s="35">
        <f>VLOOKUP($AB6,[4]GA!$C$8:$K$14,9,FALSE)</f>
        <v>0.84082327537525436</v>
      </c>
      <c r="AV6" s="8"/>
      <c r="AW6" s="23">
        <f>VLOOKUP($AB6,[5]GA!$C$8:$K$14,5,FALSE)</f>
        <v>354104</v>
      </c>
      <c r="AX6" s="23">
        <f>VLOOKUP($AB6,[5]GA!$C$8:$K$14,6,FALSE)</f>
        <v>49489779212.949997</v>
      </c>
      <c r="AY6" s="35">
        <f>VLOOKUP($AB6,[5]GA!$C$8:$K$14,8,FALSE)</f>
        <v>0.91108938403746209</v>
      </c>
      <c r="AZ6" s="35">
        <f>VLOOKUP($AB6,[5]GA!$C$8:$K$14,9,FALSE)</f>
        <v>0.9169672028147603</v>
      </c>
      <c r="BB6" s="36">
        <f>AC6-C6</f>
        <v>0</v>
      </c>
      <c r="BC6" s="36">
        <f t="shared" ref="BC6:BY21" si="0">AD6-D6</f>
        <v>0</v>
      </c>
      <c r="BD6" s="35">
        <f t="shared" si="0"/>
        <v>-3.2038133757072984E-5</v>
      </c>
      <c r="BE6" s="35">
        <f t="shared" si="0"/>
        <v>-2.546660771152176E-6</v>
      </c>
      <c r="BF6" s="23"/>
      <c r="BG6" s="36">
        <f t="shared" si="0"/>
        <v>0</v>
      </c>
      <c r="BH6" s="36">
        <f t="shared" si="0"/>
        <v>-8.00018310546875E-2</v>
      </c>
      <c r="BI6" s="35">
        <f t="shared" si="0"/>
        <v>-4.5361900121387855E-5</v>
      </c>
      <c r="BJ6" s="35">
        <f t="shared" si="0"/>
        <v>-4.1621453765294802E-5</v>
      </c>
      <c r="BK6" s="23"/>
      <c r="BL6" s="36">
        <f t="shared" si="0"/>
        <v>0</v>
      </c>
      <c r="BM6" s="36">
        <f t="shared" si="0"/>
        <v>0</v>
      </c>
      <c r="BN6" s="35">
        <f t="shared" si="0"/>
        <v>-2.8031703010134024E-5</v>
      </c>
      <c r="BO6" s="35">
        <f t="shared" si="0"/>
        <v>2.1668757447246279E-5</v>
      </c>
      <c r="BP6" s="23"/>
      <c r="BQ6" s="36">
        <f t="shared" si="0"/>
        <v>0</v>
      </c>
      <c r="BR6" s="36">
        <f t="shared" si="0"/>
        <v>0</v>
      </c>
      <c r="BS6" s="35">
        <f t="shared" si="0"/>
        <v>-2.8369777109737981E-5</v>
      </c>
      <c r="BT6" s="35">
        <f t="shared" si="0"/>
        <v>2.3275375254372399E-5</v>
      </c>
      <c r="BU6" s="23"/>
      <c r="BV6" s="36">
        <f t="shared" si="0"/>
        <v>0</v>
      </c>
      <c r="BW6" s="36">
        <f t="shared" si="0"/>
        <v>-5.00030517578125E-2</v>
      </c>
      <c r="BX6" s="35">
        <f t="shared" si="0"/>
        <v>-1.0615962537929846E-5</v>
      </c>
      <c r="BY6" s="35">
        <f t="shared" si="0"/>
        <v>-3.2797185239741289E-5</v>
      </c>
    </row>
    <row r="7" spans="1:77" x14ac:dyDescent="0.2">
      <c r="A7" s="1" t="s">
        <v>22</v>
      </c>
      <c r="B7" s="2" t="s">
        <v>8</v>
      </c>
      <c r="C7" s="23">
        <v>2574</v>
      </c>
      <c r="D7" s="28">
        <v>305721685.97000003</v>
      </c>
      <c r="E7" s="17">
        <v>4.65E-2</v>
      </c>
      <c r="F7" s="17">
        <v>4.1300000000000003E-2</v>
      </c>
      <c r="G7" s="8"/>
      <c r="H7" s="23">
        <v>11513</v>
      </c>
      <c r="I7" s="28">
        <v>1447221716</v>
      </c>
      <c r="J7" s="17">
        <v>3.95E-2</v>
      </c>
      <c r="K7" s="17">
        <v>3.7699999999999997E-2</v>
      </c>
      <c r="L7" s="8"/>
      <c r="M7" s="23">
        <v>3434</v>
      </c>
      <c r="N7" s="28">
        <v>419192306</v>
      </c>
      <c r="O7" s="17">
        <v>3.5299999999999998E-2</v>
      </c>
      <c r="P7" s="17">
        <v>3.27E-2</v>
      </c>
      <c r="Q7" s="8"/>
      <c r="R7" s="23">
        <v>10315</v>
      </c>
      <c r="S7" s="28">
        <v>1273406703</v>
      </c>
      <c r="T7" s="17">
        <v>4.8500000000000001E-2</v>
      </c>
      <c r="U7" s="17">
        <v>4.7500000000000001E-2</v>
      </c>
      <c r="V7" s="8"/>
      <c r="W7" s="23">
        <v>11756</v>
      </c>
      <c r="X7" s="28">
        <v>1418384579</v>
      </c>
      <c r="Y7" s="17">
        <v>3.0300000000000001E-2</v>
      </c>
      <c r="Z7" s="17">
        <v>2.63E-2</v>
      </c>
      <c r="AA7" s="8"/>
      <c r="AB7" s="34" t="s">
        <v>8</v>
      </c>
      <c r="AC7" s="23">
        <f>VLOOKUP($AB7,[1]GA!$C$8:$K$14,5,FALSE)</f>
        <v>2574</v>
      </c>
      <c r="AD7" s="23">
        <f>VLOOKUP($AB7,[1]GA!$C$8:$K$14,6,FALSE)</f>
        <v>305721685.97000003</v>
      </c>
      <c r="AE7" s="35">
        <f>VLOOKUP($AB7,[1]GA!$C$8:$K$14,8,FALSE)</f>
        <v>4.6475516394626604E-2</v>
      </c>
      <c r="AF7" s="35">
        <f>VLOOKUP($AB7,[1]GA!$C$8:$K$14,9,FALSE)</f>
        <v>4.1279897189119258E-2</v>
      </c>
      <c r="AG7" s="8"/>
      <c r="AH7" s="23">
        <f>VLOOKUP($AB7,[2]GA!$C$8:$K$23,5,FALSE)</f>
        <v>11513</v>
      </c>
      <c r="AI7" s="23">
        <f>VLOOKUP($AB7,[2]GA!$C$8:$K$23,6,FALSE)</f>
        <v>1447221716.4499998</v>
      </c>
      <c r="AJ7" s="35">
        <f>VLOOKUP($AB7,[2]GA!$C$8:$K$23,8,FALSE)</f>
        <v>3.9504656285814281E-2</v>
      </c>
      <c r="AK7" s="35">
        <f>VLOOKUP($AB7,[2]GA!$C$8:$K$23,9,FALSE)</f>
        <v>3.769533733086871E-2</v>
      </c>
      <c r="AL7" s="8"/>
      <c r="AM7" s="23">
        <f>VLOOKUP($AB7,[3]GA!$C$8:$K$14,5,FALSE)</f>
        <v>3434</v>
      </c>
      <c r="AN7" s="23">
        <f>VLOOKUP($AB7,[3]GA!$C$8:$K$14,6,FALSE)</f>
        <v>419192306</v>
      </c>
      <c r="AO7" s="35">
        <f>VLOOKUP($AB7,[3]GA!$C$8:$K$14,8,FALSE)</f>
        <v>3.5255225658083859E-2</v>
      </c>
      <c r="AP7" s="35">
        <f>VLOOKUP($AB7,[3]GA!$C$8:$K$14,9,FALSE)</f>
        <v>3.2713657870253834E-2</v>
      </c>
      <c r="AQ7" s="8"/>
      <c r="AR7" s="23">
        <f>VLOOKUP($AB7,[4]GA!$C$8:$K$14,5,FALSE)</f>
        <v>10315</v>
      </c>
      <c r="AS7" s="23">
        <f>VLOOKUP($AB7,[4]GA!$C$8:$K$14,6,FALSE)</f>
        <v>1273406703.22</v>
      </c>
      <c r="AT7" s="35">
        <f>VLOOKUP($AB7,[4]GA!$C$8:$K$14,8,FALSE)</f>
        <v>4.8453390328111419E-2</v>
      </c>
      <c r="AU7" s="35">
        <f>VLOOKUP($AB7,[4]GA!$C$8:$K$14,9,FALSE)</f>
        <v>4.7520086028982125E-2</v>
      </c>
      <c r="AV7" s="8"/>
      <c r="AW7" s="23">
        <f>VLOOKUP($AB7,[5]GA!$C$8:$K$14,5,FALSE)</f>
        <v>11756</v>
      </c>
      <c r="AX7" s="23">
        <f>VLOOKUP($AB7,[5]GA!$C$8:$K$14,6,FALSE)</f>
        <v>1418384578.96</v>
      </c>
      <c r="AY7" s="35">
        <f>VLOOKUP($AB7,[5]GA!$C$8:$K$14,8,FALSE)</f>
        <v>3.0247517110070499E-2</v>
      </c>
      <c r="AZ7" s="35">
        <f>VLOOKUP($AB7,[5]GA!$C$8:$K$14,9,FALSE)</f>
        <v>2.6280419120241524E-2</v>
      </c>
      <c r="BB7" s="36">
        <f t="shared" ref="BB7:BB21" si="1">AC7-C7</f>
        <v>0</v>
      </c>
      <c r="BC7" s="36">
        <f t="shared" si="0"/>
        <v>0</v>
      </c>
      <c r="BD7" s="35">
        <f t="shared" si="0"/>
        <v>-2.4483605373396E-5</v>
      </c>
      <c r="BE7" s="35">
        <f t="shared" si="0"/>
        <v>-2.0102810880745503E-5</v>
      </c>
      <c r="BF7" s="23"/>
      <c r="BG7" s="36">
        <f t="shared" si="0"/>
        <v>0</v>
      </c>
      <c r="BH7" s="36">
        <f t="shared" si="0"/>
        <v>0.44999980926513672</v>
      </c>
      <c r="BI7" s="35">
        <f t="shared" si="0"/>
        <v>4.6562858142806807E-6</v>
      </c>
      <c r="BJ7" s="35">
        <f t="shared" si="0"/>
        <v>-4.6626691312876001E-6</v>
      </c>
      <c r="BK7" s="23"/>
      <c r="BL7" s="36">
        <f t="shared" si="0"/>
        <v>0</v>
      </c>
      <c r="BM7" s="36">
        <f t="shared" si="0"/>
        <v>0</v>
      </c>
      <c r="BN7" s="35">
        <f t="shared" si="0"/>
        <v>-4.477434191613866E-5</v>
      </c>
      <c r="BO7" s="35">
        <f t="shared" si="0"/>
        <v>1.3657870253834525E-5</v>
      </c>
      <c r="BP7" s="23"/>
      <c r="BQ7" s="36">
        <f t="shared" si="0"/>
        <v>0</v>
      </c>
      <c r="BR7" s="36">
        <f t="shared" si="0"/>
        <v>0.22000002861022949</v>
      </c>
      <c r="BS7" s="35">
        <f t="shared" si="0"/>
        <v>-4.6609671888582505E-5</v>
      </c>
      <c r="BT7" s="35">
        <f t="shared" si="0"/>
        <v>2.0086028982124748E-5</v>
      </c>
      <c r="BU7" s="23"/>
      <c r="BV7" s="36">
        <f t="shared" si="0"/>
        <v>0</v>
      </c>
      <c r="BW7" s="36">
        <f t="shared" si="0"/>
        <v>-3.9999961853027344E-2</v>
      </c>
      <c r="BX7" s="35">
        <f t="shared" si="0"/>
        <v>-5.2482889929501148E-5</v>
      </c>
      <c r="BY7" s="35">
        <f t="shared" si="0"/>
        <v>-1.9580879758476083E-5</v>
      </c>
    </row>
    <row r="8" spans="1:77" x14ac:dyDescent="0.2">
      <c r="A8" s="1" t="s">
        <v>23</v>
      </c>
      <c r="B8" s="2" t="s">
        <v>9</v>
      </c>
      <c r="C8" s="23">
        <v>2042</v>
      </c>
      <c r="D8" s="28">
        <v>267298456.38</v>
      </c>
      <c r="E8" s="17">
        <v>3.6900000000000002E-2</v>
      </c>
      <c r="F8" s="17">
        <v>3.61E-2</v>
      </c>
      <c r="G8" s="8"/>
      <c r="H8" s="23">
        <v>8656</v>
      </c>
      <c r="I8" s="28">
        <v>1165506962</v>
      </c>
      <c r="J8" s="17">
        <v>2.9700000000000001E-2</v>
      </c>
      <c r="K8" s="17">
        <v>3.04E-2</v>
      </c>
      <c r="L8" s="8"/>
      <c r="M8" s="23">
        <v>3201</v>
      </c>
      <c r="N8" s="28">
        <v>414809386</v>
      </c>
      <c r="O8" s="17">
        <v>3.2899999999999999E-2</v>
      </c>
      <c r="P8" s="17">
        <v>3.2399999999999998E-2</v>
      </c>
      <c r="Q8" s="8"/>
      <c r="R8" s="23">
        <v>6941</v>
      </c>
      <c r="S8" s="28">
        <v>928177993</v>
      </c>
      <c r="T8" s="17">
        <v>3.2599999999999997E-2</v>
      </c>
      <c r="U8" s="17">
        <v>3.4599999999999999E-2</v>
      </c>
      <c r="V8" s="8"/>
      <c r="W8" s="23">
        <v>9292</v>
      </c>
      <c r="X8" s="28">
        <v>1204363924</v>
      </c>
      <c r="Y8" s="17">
        <v>2.3900000000000001E-2</v>
      </c>
      <c r="Z8" s="17">
        <v>2.23E-2</v>
      </c>
      <c r="AA8" s="8"/>
      <c r="AB8" s="34" t="s">
        <v>9</v>
      </c>
      <c r="AC8" s="23">
        <f>VLOOKUP($AB8,[1]GA!$C$8:$K$14,5,FALSE)</f>
        <v>2042</v>
      </c>
      <c r="AD8" s="23">
        <f>VLOOKUP($AB8,[1]GA!$C$8:$K$14,6,FALSE)</f>
        <v>267298456.38</v>
      </c>
      <c r="AE8" s="35">
        <f>VLOOKUP($AB8,[1]GA!$C$8:$K$14,8,FALSE)</f>
        <v>3.6869854109490105E-2</v>
      </c>
      <c r="AF8" s="35">
        <f>VLOOKUP($AB8,[1]GA!$C$8:$K$14,9,FALSE)</f>
        <v>3.6091822414126791E-2</v>
      </c>
      <c r="AG8" s="8"/>
      <c r="AH8" s="23">
        <f>VLOOKUP($AB8,[2]GA!$C$8:$K$23,5,FALSE)</f>
        <v>8656</v>
      </c>
      <c r="AI8" s="23">
        <f>VLOOKUP($AB8,[2]GA!$C$8:$K$23,6,FALSE)</f>
        <v>1165506961.6500001</v>
      </c>
      <c r="AJ8" s="35">
        <f>VLOOKUP($AB8,[2]GA!$C$8:$K$23,8,FALSE)</f>
        <v>2.9701407522801045E-2</v>
      </c>
      <c r="AK8" s="35">
        <f>VLOOKUP($AB8,[2]GA!$C$8:$K$23,9,FALSE)</f>
        <v>3.0357600070182816E-2</v>
      </c>
      <c r="AL8" s="8"/>
      <c r="AM8" s="23">
        <f>VLOOKUP($AB8,[3]GA!$C$8:$K$14,5,FALSE)</f>
        <v>3201</v>
      </c>
      <c r="AN8" s="23">
        <f>VLOOKUP($AB8,[3]GA!$C$8:$K$14,6,FALSE)</f>
        <v>414809386</v>
      </c>
      <c r="AO8" s="35">
        <f>VLOOKUP($AB8,[3]GA!$C$8:$K$14,8,FALSE)</f>
        <v>3.2863126770974499E-2</v>
      </c>
      <c r="AP8" s="35">
        <f>VLOOKUP($AB8,[3]GA!$C$8:$K$14,9,FALSE)</f>
        <v>3.2371615940331833E-2</v>
      </c>
      <c r="AQ8" s="8"/>
      <c r="AR8" s="23">
        <f>VLOOKUP($AB8,[4]GA!$C$8:$K$14,5,FALSE)</f>
        <v>6941</v>
      </c>
      <c r="AS8" s="23">
        <f>VLOOKUP($AB8,[4]GA!$C$8:$K$14,6,FALSE)</f>
        <v>928177992.95000005</v>
      </c>
      <c r="AT8" s="35">
        <f>VLOOKUP($AB8,[4]GA!$C$8:$K$14,8,FALSE)</f>
        <v>3.260445780585762E-2</v>
      </c>
      <c r="AU8" s="35">
        <f>VLOOKUP($AB8,[4]GA!$C$8:$K$14,9,FALSE)</f>
        <v>3.4637086457657673E-2</v>
      </c>
      <c r="AV8" s="8"/>
      <c r="AW8" s="23">
        <f>VLOOKUP($AB8,[5]GA!$C$8:$K$14,5,FALSE)</f>
        <v>9292</v>
      </c>
      <c r="AX8" s="23">
        <f>VLOOKUP($AB8,[5]GA!$C$8:$K$14,6,FALSE)</f>
        <v>1204363924.3299999</v>
      </c>
      <c r="AY8" s="35">
        <f>VLOOKUP($AB8,[5]GA!$C$8:$K$14,8,FALSE)</f>
        <v>2.3907785725312613E-2</v>
      </c>
      <c r="AZ8" s="35">
        <f>VLOOKUP($AB8,[5]GA!$C$8:$K$14,9,FALSE)</f>
        <v>2.2314955460033838E-2</v>
      </c>
      <c r="BB8" s="36">
        <f t="shared" si="1"/>
        <v>0</v>
      </c>
      <c r="BC8" s="36">
        <f t="shared" si="0"/>
        <v>0</v>
      </c>
      <c r="BD8" s="35">
        <f t="shared" si="0"/>
        <v>-3.0145890509897244E-5</v>
      </c>
      <c r="BE8" s="35">
        <f t="shared" si="0"/>
        <v>-8.1775858732091589E-6</v>
      </c>
      <c r="BF8" s="23"/>
      <c r="BG8" s="36">
        <f t="shared" si="0"/>
        <v>0</v>
      </c>
      <c r="BH8" s="36">
        <f t="shared" si="0"/>
        <v>-0.34999990463256836</v>
      </c>
      <c r="BI8" s="35">
        <f t="shared" si="0"/>
        <v>1.40752280104392E-6</v>
      </c>
      <c r="BJ8" s="35">
        <f t="shared" si="0"/>
        <v>-4.2399929817183574E-5</v>
      </c>
      <c r="BK8" s="23"/>
      <c r="BL8" s="36">
        <f t="shared" si="0"/>
        <v>0</v>
      </c>
      <c r="BM8" s="36">
        <f t="shared" si="0"/>
        <v>0</v>
      </c>
      <c r="BN8" s="35">
        <f t="shared" si="0"/>
        <v>-3.6873229025499721E-5</v>
      </c>
      <c r="BO8" s="35">
        <f t="shared" si="0"/>
        <v>-2.8384059668165595E-5</v>
      </c>
      <c r="BP8" s="23"/>
      <c r="BQ8" s="36">
        <f t="shared" si="0"/>
        <v>0</v>
      </c>
      <c r="BR8" s="36">
        <f t="shared" si="0"/>
        <v>-4.999995231628418E-2</v>
      </c>
      <c r="BS8" s="35">
        <f t="shared" si="0"/>
        <v>4.457805857623065E-6</v>
      </c>
      <c r="BT8" s="35">
        <f t="shared" si="0"/>
        <v>3.7086457657674321E-5</v>
      </c>
      <c r="BU8" s="23"/>
      <c r="BV8" s="36">
        <f t="shared" si="0"/>
        <v>0</v>
      </c>
      <c r="BW8" s="36">
        <f t="shared" si="0"/>
        <v>0.32999992370605469</v>
      </c>
      <c r="BX8" s="35">
        <f t="shared" si="0"/>
        <v>7.7857253126117909E-6</v>
      </c>
      <c r="BY8" s="35">
        <f t="shared" si="0"/>
        <v>1.4955460033837936E-5</v>
      </c>
    </row>
    <row r="9" spans="1:77" x14ac:dyDescent="0.2">
      <c r="A9" s="1" t="s">
        <v>24</v>
      </c>
      <c r="B9" s="2" t="s">
        <v>10</v>
      </c>
      <c r="C9" s="23">
        <v>507</v>
      </c>
      <c r="D9" s="28">
        <v>76421928.930000007</v>
      </c>
      <c r="E9" s="17">
        <v>9.1999999999999998E-3</v>
      </c>
      <c r="F9" s="17">
        <v>1.03E-2</v>
      </c>
      <c r="G9" s="8"/>
      <c r="H9" s="23">
        <v>10098</v>
      </c>
      <c r="I9" s="28">
        <v>1533079919</v>
      </c>
      <c r="J9" s="17">
        <v>3.4700000000000002E-2</v>
      </c>
      <c r="K9" s="17">
        <v>3.9899999999999998E-2</v>
      </c>
      <c r="L9" s="8"/>
      <c r="M9" s="23">
        <v>2051</v>
      </c>
      <c r="N9" s="28">
        <v>293000944</v>
      </c>
      <c r="O9" s="17">
        <v>2.1100000000000001E-2</v>
      </c>
      <c r="P9" s="17">
        <v>2.29E-2</v>
      </c>
      <c r="Q9" s="8"/>
      <c r="R9" s="23">
        <v>1370</v>
      </c>
      <c r="S9" s="28">
        <v>207568114</v>
      </c>
      <c r="T9" s="17">
        <v>6.4000000000000003E-3</v>
      </c>
      <c r="U9" s="17">
        <v>7.7000000000000002E-3</v>
      </c>
      <c r="V9" s="8"/>
      <c r="W9" s="23">
        <v>2996</v>
      </c>
      <c r="X9" s="28">
        <v>438900755</v>
      </c>
      <c r="Y9" s="17">
        <v>7.7000000000000002E-3</v>
      </c>
      <c r="Z9" s="17">
        <v>8.0999999999999996E-3</v>
      </c>
      <c r="AA9" s="8"/>
      <c r="AB9" s="34" t="s">
        <v>10</v>
      </c>
      <c r="AC9" s="23">
        <f>VLOOKUP($AB9,[1]GA!$C$8:$K$14,5,FALSE)</f>
        <v>507</v>
      </c>
      <c r="AD9" s="23">
        <f>VLOOKUP($AB9,[1]GA!$C$8:$K$14,6,FALSE)</f>
        <v>76421928.930000007</v>
      </c>
      <c r="AE9" s="35">
        <f>VLOOKUP($AB9,[1]GA!$C$8:$K$14,8,FALSE)</f>
        <v>9.1542683807597867E-3</v>
      </c>
      <c r="AF9" s="35">
        <f>VLOOKUP($AB9,[1]GA!$C$8:$K$14,9,FALSE)</f>
        <v>1.0318827593846723E-2</v>
      </c>
      <c r="AG9" s="8"/>
      <c r="AH9" s="23">
        <f>VLOOKUP($AB9,[2]GA!$C$8:$K$23,5,FALSE)</f>
        <v>10098</v>
      </c>
      <c r="AI9" s="23">
        <f>VLOOKUP($AB9,[2]GA!$C$8:$K$23,6,FALSE)</f>
        <v>1533079919.29</v>
      </c>
      <c r="AJ9" s="35">
        <f>VLOOKUP($AB9,[2]GA!$C$8:$K$23,8,FALSE)</f>
        <v>3.4649354570846232E-2</v>
      </c>
      <c r="AK9" s="35">
        <f>VLOOKUP($AB9,[2]GA!$C$8:$K$23,9,FALSE)</f>
        <v>3.9931659438178495E-2</v>
      </c>
      <c r="AL9" s="8"/>
      <c r="AM9" s="23">
        <f>VLOOKUP($AB9,[3]GA!$C$8:$K$14,5,FALSE)</f>
        <v>2051</v>
      </c>
      <c r="AN9" s="23">
        <f>VLOOKUP($AB9,[3]GA!$C$8:$K$14,6,FALSE)</f>
        <v>293000944</v>
      </c>
      <c r="AO9" s="35">
        <f>VLOOKUP($AB9,[3]GA!$C$8:$K$14,8,FALSE)</f>
        <v>2.1056630117859635E-2</v>
      </c>
      <c r="AP9" s="35">
        <f>VLOOKUP($AB9,[3]GA!$C$8:$K$14,9,FALSE)</f>
        <v>2.2865717000248097E-2</v>
      </c>
      <c r="AQ9" s="8"/>
      <c r="AR9" s="23">
        <f>VLOOKUP($AB9,[4]GA!$C$8:$K$14,5,FALSE)</f>
        <v>1370</v>
      </c>
      <c r="AS9" s="23">
        <f>VLOOKUP($AB9,[4]GA!$C$8:$K$14,6,FALSE)</f>
        <v>207568113.93000001</v>
      </c>
      <c r="AT9" s="35">
        <f>VLOOKUP($AB9,[4]GA!$C$8:$K$14,8,FALSE)</f>
        <v>6.4353993940390354E-3</v>
      </c>
      <c r="AU9" s="35">
        <f>VLOOKUP($AB9,[4]GA!$C$8:$K$14,9,FALSE)</f>
        <v>7.7458793061835098E-3</v>
      </c>
      <c r="AV9" s="8"/>
      <c r="AW9" s="23">
        <f>VLOOKUP($AB9,[5]GA!$C$8:$K$14,5,FALSE)</f>
        <v>2996</v>
      </c>
      <c r="AX9" s="23">
        <f>VLOOKUP($AB9,[5]GA!$C$8:$K$14,6,FALSE)</f>
        <v>438900754.54000002</v>
      </c>
      <c r="AY9" s="35">
        <f>VLOOKUP($AB9,[5]GA!$C$8:$K$14,8,FALSE)</f>
        <v>7.7085370246487931E-3</v>
      </c>
      <c r="AZ9" s="35">
        <f>VLOOKUP($AB9,[5]GA!$C$8:$K$14,9,FALSE)</f>
        <v>8.1321356369785623E-3</v>
      </c>
      <c r="BB9" s="36">
        <f t="shared" si="1"/>
        <v>0</v>
      </c>
      <c r="BC9" s="36">
        <f t="shared" si="0"/>
        <v>0</v>
      </c>
      <c r="BD9" s="35">
        <f t="shared" si="0"/>
        <v>-4.573161924021317E-5</v>
      </c>
      <c r="BE9" s="35">
        <f t="shared" si="0"/>
        <v>1.8827593846722571E-5</v>
      </c>
      <c r="BF9" s="23"/>
      <c r="BG9" s="36">
        <f t="shared" si="0"/>
        <v>0</v>
      </c>
      <c r="BH9" s="36">
        <f t="shared" si="0"/>
        <v>0.28999996185302734</v>
      </c>
      <c r="BI9" s="35">
        <f t="shared" si="0"/>
        <v>-5.0645429153770016E-5</v>
      </c>
      <c r="BJ9" s="35">
        <f t="shared" si="0"/>
        <v>3.1659438178496813E-5</v>
      </c>
      <c r="BK9" s="23"/>
      <c r="BL9" s="36">
        <f t="shared" si="0"/>
        <v>0</v>
      </c>
      <c r="BM9" s="36">
        <f t="shared" si="0"/>
        <v>0</v>
      </c>
      <c r="BN9" s="35">
        <f t="shared" si="0"/>
        <v>-4.3369882140365662E-5</v>
      </c>
      <c r="BO9" s="35">
        <f t="shared" si="0"/>
        <v>-3.4282999751902854E-5</v>
      </c>
      <c r="BP9" s="23"/>
      <c r="BQ9" s="36">
        <f t="shared" si="0"/>
        <v>0</v>
      </c>
      <c r="BR9" s="36">
        <f t="shared" si="0"/>
        <v>-6.9999992847442627E-2</v>
      </c>
      <c r="BS9" s="35">
        <f t="shared" si="0"/>
        <v>3.5399394039035102E-5</v>
      </c>
      <c r="BT9" s="35">
        <f t="shared" si="0"/>
        <v>4.5879306183509508E-5</v>
      </c>
      <c r="BU9" s="23"/>
      <c r="BV9" s="36">
        <f t="shared" si="0"/>
        <v>0</v>
      </c>
      <c r="BW9" s="36">
        <f t="shared" si="0"/>
        <v>-0.45999997854232788</v>
      </c>
      <c r="BX9" s="35">
        <f t="shared" si="0"/>
        <v>8.5370246487928569E-6</v>
      </c>
      <c r="BY9" s="35">
        <f t="shared" si="0"/>
        <v>3.2135636978562754E-5</v>
      </c>
    </row>
    <row r="10" spans="1:77" x14ac:dyDescent="0.2">
      <c r="A10" s="1" t="s">
        <v>25</v>
      </c>
      <c r="B10" s="2" t="s">
        <v>11</v>
      </c>
      <c r="C10" s="23">
        <v>1575</v>
      </c>
      <c r="D10" s="28">
        <v>191144537.69999999</v>
      </c>
      <c r="E10" s="17">
        <v>2.8400000000000002E-2</v>
      </c>
      <c r="F10" s="17">
        <v>2.58E-2</v>
      </c>
      <c r="G10" s="8"/>
      <c r="H10" s="23">
        <v>11234</v>
      </c>
      <c r="I10" s="28">
        <v>1488101123</v>
      </c>
      <c r="J10" s="17">
        <v>3.8600000000000002E-2</v>
      </c>
      <c r="K10" s="17">
        <v>3.8800000000000001E-2</v>
      </c>
      <c r="L10" s="8"/>
      <c r="M10" s="23">
        <v>2880</v>
      </c>
      <c r="N10" s="28">
        <v>341806217</v>
      </c>
      <c r="O10" s="17">
        <v>2.9600000000000001E-2</v>
      </c>
      <c r="P10" s="17">
        <v>2.6700000000000002E-2</v>
      </c>
      <c r="Q10" s="8"/>
      <c r="R10" s="23">
        <v>5742</v>
      </c>
      <c r="S10" s="28">
        <v>741668432</v>
      </c>
      <c r="T10" s="17">
        <v>2.7E-2</v>
      </c>
      <c r="U10" s="17">
        <v>2.7699999999999999E-2</v>
      </c>
      <c r="V10" s="8"/>
      <c r="W10" s="23">
        <v>5503</v>
      </c>
      <c r="X10" s="28">
        <v>672573859</v>
      </c>
      <c r="Y10" s="17">
        <v>1.4200000000000001E-2</v>
      </c>
      <c r="Z10" s="17">
        <v>1.2500000000000001E-2</v>
      </c>
      <c r="AA10" s="8"/>
      <c r="AB10" s="34" t="s">
        <v>11</v>
      </c>
      <c r="AC10" s="23">
        <f>VLOOKUP($AB10,[1]GA!$C$8:$K$14,5,FALSE)</f>
        <v>1575</v>
      </c>
      <c r="AD10" s="23">
        <f>VLOOKUP($AB10,[1]GA!$C$8:$K$14,6,FALSE)</f>
        <v>191144537.69999999</v>
      </c>
      <c r="AE10" s="35">
        <f>VLOOKUP($AB10,[1]GA!$C$8:$K$14,8,FALSE)</f>
        <v>2.8437815975733062E-2</v>
      </c>
      <c r="AF10" s="35">
        <f>VLOOKUP($AB10,[1]GA!$C$8:$K$14,9,FALSE)</f>
        <v>2.5809182752223877E-2</v>
      </c>
      <c r="AG10" s="8"/>
      <c r="AH10" s="23">
        <f>VLOOKUP($AB10,[2]GA!$C$8:$K$23,5,FALSE)</f>
        <v>11234</v>
      </c>
      <c r="AI10" s="23">
        <f>VLOOKUP($AB10,[2]GA!$C$8:$K$23,6,FALSE)</f>
        <v>1488101122.9300003</v>
      </c>
      <c r="AJ10" s="35">
        <f>VLOOKUP($AB10,[2]GA!$C$8:$K$23,8,FALSE)</f>
        <v>3.8547321177350616E-2</v>
      </c>
      <c r="AK10" s="35">
        <f>VLOOKUP($AB10,[2]GA!$C$8:$K$23,9,FALSE)</f>
        <v>3.8760110613105837E-2</v>
      </c>
      <c r="AL10" s="8"/>
      <c r="AM10" s="23">
        <f>VLOOKUP($AB10,[3]GA!$C$8:$K$14,5,FALSE)</f>
        <v>2880</v>
      </c>
      <c r="AN10" s="23">
        <f>VLOOKUP($AB10,[3]GA!$C$8:$K$14,6,FALSE)</f>
        <v>341806217</v>
      </c>
      <c r="AO10" s="35">
        <f>VLOOKUP($AB10,[3]GA!$C$8:$K$14,8,FALSE)</f>
        <v>2.9567574226931133E-2</v>
      </c>
      <c r="AP10" s="35">
        <f>VLOOKUP($AB10,[3]GA!$C$8:$K$14,9,FALSE)</f>
        <v>2.6674467734299826E-2</v>
      </c>
      <c r="AQ10" s="8"/>
      <c r="AR10" s="23">
        <f>VLOOKUP($AB10,[4]GA!$C$8:$K$14,5,FALSE)</f>
        <v>5742</v>
      </c>
      <c r="AS10" s="23">
        <f>VLOOKUP($AB10,[4]GA!$C$8:$K$14,6,FALSE)</f>
        <v>741668431.70000005</v>
      </c>
      <c r="AT10" s="35">
        <f>VLOOKUP($AB10,[4]GA!$C$8:$K$14,8,FALSE)</f>
        <v>2.6972308993118352E-2</v>
      </c>
      <c r="AU10" s="35">
        <f>VLOOKUP($AB10,[4]GA!$C$8:$K$14,9,FALSE)</f>
        <v>2.7677055248919405E-2</v>
      </c>
      <c r="AV10" s="8"/>
      <c r="AW10" s="23">
        <f>VLOOKUP($AB10,[5]GA!$C$8:$K$14,5,FALSE)</f>
        <v>5503</v>
      </c>
      <c r="AX10" s="23">
        <f>VLOOKUP($AB10,[5]GA!$C$8:$K$14,6,FALSE)</f>
        <v>672573859.28999996</v>
      </c>
      <c r="AY10" s="35">
        <f>VLOOKUP($AB10,[5]GA!$C$8:$K$14,8,FALSE)</f>
        <v>1.4158904955488088E-2</v>
      </c>
      <c r="AZ10" s="35">
        <f>VLOOKUP($AB10,[5]GA!$C$8:$K$14,9,FALSE)</f>
        <v>1.2461728062793623E-2</v>
      </c>
      <c r="BB10" s="36">
        <f t="shared" si="1"/>
        <v>0</v>
      </c>
      <c r="BC10" s="36">
        <f t="shared" si="0"/>
        <v>0</v>
      </c>
      <c r="BD10" s="35">
        <f t="shared" si="0"/>
        <v>3.7815975733060392E-5</v>
      </c>
      <c r="BE10" s="35">
        <f t="shared" si="0"/>
        <v>9.1827522238768777E-6</v>
      </c>
      <c r="BF10" s="23"/>
      <c r="BG10" s="36">
        <f t="shared" si="0"/>
        <v>0</v>
      </c>
      <c r="BH10" s="36">
        <f t="shared" si="0"/>
        <v>-6.999969482421875E-2</v>
      </c>
      <c r="BI10" s="35">
        <f t="shared" si="0"/>
        <v>-5.2678822649386559E-5</v>
      </c>
      <c r="BJ10" s="35">
        <f t="shared" si="0"/>
        <v>-3.9889386894163825E-5</v>
      </c>
      <c r="BK10" s="23"/>
      <c r="BL10" s="36">
        <f t="shared" si="0"/>
        <v>0</v>
      </c>
      <c r="BM10" s="36">
        <f t="shared" si="0"/>
        <v>0</v>
      </c>
      <c r="BN10" s="35">
        <f t="shared" si="0"/>
        <v>-3.2425773068868458E-5</v>
      </c>
      <c r="BO10" s="35">
        <f t="shared" si="0"/>
        <v>-2.5532265700175388E-5</v>
      </c>
      <c r="BP10" s="23"/>
      <c r="BQ10" s="36">
        <f t="shared" si="0"/>
        <v>0</v>
      </c>
      <c r="BR10" s="36">
        <f t="shared" si="0"/>
        <v>-0.29999995231628418</v>
      </c>
      <c r="BS10" s="35">
        <f t="shared" si="0"/>
        <v>-2.7691006881647856E-5</v>
      </c>
      <c r="BT10" s="35">
        <f t="shared" si="0"/>
        <v>-2.2944751080593989E-5</v>
      </c>
      <c r="BU10" s="23"/>
      <c r="BV10" s="36">
        <f t="shared" si="0"/>
        <v>0</v>
      </c>
      <c r="BW10" s="36">
        <f t="shared" si="0"/>
        <v>0.28999996185302734</v>
      </c>
      <c r="BX10" s="35">
        <f t="shared" si="0"/>
        <v>-4.1095044511912926E-5</v>
      </c>
      <c r="BY10" s="35">
        <f t="shared" si="0"/>
        <v>-3.8271937206377921E-5</v>
      </c>
    </row>
    <row r="11" spans="1:77" x14ac:dyDescent="0.2">
      <c r="A11" s="1" t="s">
        <v>26</v>
      </c>
      <c r="B11" s="13" t="s">
        <v>12</v>
      </c>
      <c r="C11" s="23">
        <v>692</v>
      </c>
      <c r="D11" s="28">
        <v>105927619.42</v>
      </c>
      <c r="E11" s="17">
        <v>1.2500000000000001E-2</v>
      </c>
      <c r="F11" s="17">
        <v>1.43E-2</v>
      </c>
      <c r="G11" s="8"/>
      <c r="H11" s="23">
        <v>8056</v>
      </c>
      <c r="I11" s="28">
        <v>1247640769</v>
      </c>
      <c r="J11" s="17">
        <v>2.76E-2</v>
      </c>
      <c r="K11" s="17">
        <v>3.2500000000000001E-2</v>
      </c>
      <c r="L11" s="8"/>
      <c r="M11" s="23">
        <v>846</v>
      </c>
      <c r="N11" s="28">
        <v>122410362</v>
      </c>
      <c r="O11" s="17">
        <v>8.6999999999999994E-3</v>
      </c>
      <c r="P11" s="17">
        <v>9.5999999999999992E-3</v>
      </c>
      <c r="Q11" s="8"/>
      <c r="R11" s="23">
        <v>6996</v>
      </c>
      <c r="S11" s="28">
        <v>1114674153</v>
      </c>
      <c r="T11" s="17">
        <v>3.2899999999999999E-2</v>
      </c>
      <c r="U11" s="17">
        <v>4.1599999999999998E-2</v>
      </c>
      <c r="V11" s="8"/>
      <c r="W11" s="23">
        <v>5009</v>
      </c>
      <c r="X11" s="28">
        <v>747152866</v>
      </c>
      <c r="Y11" s="17">
        <v>1.29E-2</v>
      </c>
      <c r="Z11" s="17">
        <v>1.38E-2</v>
      </c>
      <c r="AA11" s="8"/>
      <c r="AB11" s="34" t="s">
        <v>12</v>
      </c>
      <c r="AC11" s="23">
        <f>VLOOKUP($AB11,[1]GA!$C$8:$K$14,5,FALSE)</f>
        <v>692</v>
      </c>
      <c r="AD11" s="23">
        <f>VLOOKUP($AB11,[1]GA!$C$8:$K$14,6,FALSE)</f>
        <v>105927619.42</v>
      </c>
      <c r="AE11" s="35">
        <f>VLOOKUP($AB11,[1]GA!$C$8:$K$14,8,FALSE)</f>
        <v>1.2494583273147479E-2</v>
      </c>
      <c r="AF11" s="35">
        <f>VLOOKUP($AB11,[1]GA!$C$8:$K$14,9,FALSE)</f>
        <v>1.4302816711454471E-2</v>
      </c>
      <c r="AG11" s="8"/>
      <c r="AH11" s="23">
        <f>VLOOKUP($AB11,[2]GA!$C$8:$K$23,5,FALSE)</f>
        <v>8056</v>
      </c>
      <c r="AI11" s="23">
        <f>VLOOKUP($AB11,[2]GA!$C$8:$K$23,6,FALSE)</f>
        <v>1247640769.1400001</v>
      </c>
      <c r="AJ11" s="35">
        <f>VLOOKUP($AB11,[2]GA!$C$8:$K$23,8,FALSE)</f>
        <v>2.7642622343309293E-2</v>
      </c>
      <c r="AK11" s="35">
        <f>VLOOKUP($AB11,[2]GA!$C$8:$K$23,9,FALSE)</f>
        <v>3.2496914001429469E-2</v>
      </c>
      <c r="AL11" s="8"/>
      <c r="AM11" s="23">
        <f>VLOOKUP($AB11,[3]GA!$C$8:$K$14,5,FALSE)</f>
        <v>846</v>
      </c>
      <c r="AN11" s="23">
        <f>VLOOKUP($AB11,[3]GA!$C$8:$K$14,6,FALSE)</f>
        <v>122410362</v>
      </c>
      <c r="AO11" s="35">
        <f>VLOOKUP($AB11,[3]GA!$C$8:$K$14,8,FALSE)</f>
        <v>8.6854749291610193E-3</v>
      </c>
      <c r="AP11" s="35">
        <f>VLOOKUP($AB11,[3]GA!$C$8:$K$14,9,FALSE)</f>
        <v>9.5528726193794232E-3</v>
      </c>
      <c r="AQ11" s="8"/>
      <c r="AR11" s="23">
        <f>VLOOKUP($AB11,[4]GA!$C$8:$K$14,5,FALSE)</f>
        <v>6996</v>
      </c>
      <c r="AS11" s="23">
        <f>VLOOKUP($AB11,[4]GA!$C$8:$K$14,6,FALSE)</f>
        <v>1114674153.3499999</v>
      </c>
      <c r="AT11" s="35">
        <f>VLOOKUP($AB11,[4]GA!$C$8:$K$14,8,FALSE)</f>
        <v>3.2862813255983274E-2</v>
      </c>
      <c r="AU11" s="35">
        <f>VLOOKUP($AB11,[4]GA!$C$8:$K$14,9,FALSE)</f>
        <v>4.1596617583002905E-2</v>
      </c>
      <c r="AV11" s="8"/>
      <c r="AW11" s="23">
        <f>VLOOKUP($AB11,[5]GA!$C$8:$K$14,5,FALSE)</f>
        <v>5009</v>
      </c>
      <c r="AX11" s="23">
        <f>VLOOKUP($AB11,[5]GA!$C$8:$K$14,6,FALSE)</f>
        <v>747152866.13999999</v>
      </c>
      <c r="AY11" s="35">
        <f>VLOOKUP($AB11,[5]GA!$C$8:$K$14,8,FALSE)</f>
        <v>1.2887871147017959E-2</v>
      </c>
      <c r="AZ11" s="35">
        <f>VLOOKUP($AB11,[5]GA!$C$8:$K$14,9,FALSE)</f>
        <v>1.3843558905192141E-2</v>
      </c>
      <c r="BB11" s="36">
        <f t="shared" si="1"/>
        <v>0</v>
      </c>
      <c r="BC11" s="36">
        <f t="shared" si="0"/>
        <v>0</v>
      </c>
      <c r="BD11" s="35">
        <f t="shared" si="0"/>
        <v>-5.4167268525220219E-6</v>
      </c>
      <c r="BE11" s="35">
        <f t="shared" si="0"/>
        <v>2.8167114544709604E-6</v>
      </c>
      <c r="BF11" s="23"/>
      <c r="BG11" s="36">
        <f t="shared" si="0"/>
        <v>0</v>
      </c>
      <c r="BH11" s="36">
        <f t="shared" si="0"/>
        <v>0.1400001049041748</v>
      </c>
      <c r="BI11" s="35">
        <f t="shared" si="0"/>
        <v>4.2622343309293292E-5</v>
      </c>
      <c r="BJ11" s="35">
        <f t="shared" si="0"/>
        <v>-3.0859985705317117E-6</v>
      </c>
      <c r="BK11" s="23"/>
      <c r="BL11" s="36">
        <f t="shared" si="0"/>
        <v>0</v>
      </c>
      <c r="BM11" s="36">
        <f t="shared" si="0"/>
        <v>0</v>
      </c>
      <c r="BN11" s="35">
        <f t="shared" si="0"/>
        <v>-1.4525070838980123E-5</v>
      </c>
      <c r="BO11" s="35">
        <f t="shared" si="0"/>
        <v>-4.7127380620575962E-5</v>
      </c>
      <c r="BP11" s="23"/>
      <c r="BQ11" s="36">
        <f t="shared" si="0"/>
        <v>0</v>
      </c>
      <c r="BR11" s="36">
        <f t="shared" si="0"/>
        <v>0.34999990463256836</v>
      </c>
      <c r="BS11" s="35">
        <f t="shared" si="0"/>
        <v>-3.7186744016724782E-5</v>
      </c>
      <c r="BT11" s="35">
        <f t="shared" si="0"/>
        <v>-3.3824169970927964E-6</v>
      </c>
      <c r="BU11" s="23"/>
      <c r="BV11" s="36">
        <f t="shared" si="0"/>
        <v>0</v>
      </c>
      <c r="BW11" s="36">
        <f t="shared" si="0"/>
        <v>0.13999998569488525</v>
      </c>
      <c r="BX11" s="35">
        <f t="shared" si="0"/>
        <v>-1.2128852982041041E-5</v>
      </c>
      <c r="BY11" s="35">
        <f t="shared" si="0"/>
        <v>4.3558905192140826E-5</v>
      </c>
    </row>
    <row r="12" spans="1:77" x14ac:dyDescent="0.2">
      <c r="A12" s="1" t="s">
        <v>27</v>
      </c>
      <c r="B12" s="13" t="s">
        <v>13</v>
      </c>
      <c r="C12" s="23">
        <v>55384</v>
      </c>
      <c r="D12" s="28">
        <v>7406067039.5900002</v>
      </c>
      <c r="E12" s="17">
        <v>1</v>
      </c>
      <c r="F12" s="17">
        <v>1</v>
      </c>
      <c r="G12" s="8"/>
      <c r="H12" s="23">
        <v>291434</v>
      </c>
      <c r="I12" s="28">
        <v>38392592265</v>
      </c>
      <c r="J12" s="17">
        <v>1</v>
      </c>
      <c r="K12" s="17">
        <v>1</v>
      </c>
      <c r="L12" s="8"/>
      <c r="M12" s="23">
        <v>97404</v>
      </c>
      <c r="N12" s="28">
        <v>12813984534</v>
      </c>
      <c r="O12" s="17">
        <v>1</v>
      </c>
      <c r="P12" s="17">
        <v>1</v>
      </c>
      <c r="Q12" s="8"/>
      <c r="R12" s="23">
        <v>212885</v>
      </c>
      <c r="S12" s="28">
        <v>26797230595</v>
      </c>
      <c r="T12" s="17">
        <v>1</v>
      </c>
      <c r="U12" s="17">
        <v>1</v>
      </c>
      <c r="V12" s="8"/>
      <c r="W12" s="23">
        <v>388660</v>
      </c>
      <c r="X12" s="28">
        <v>53971155196</v>
      </c>
      <c r="Y12" s="17">
        <v>1</v>
      </c>
      <c r="Z12" s="17">
        <v>1</v>
      </c>
      <c r="AA12" s="8"/>
      <c r="AB12" s="34" t="s">
        <v>13</v>
      </c>
      <c r="AC12" s="23">
        <f>VLOOKUP($AB12,[1]GA!$C$8:$K$14,5,FALSE)</f>
        <v>55384</v>
      </c>
      <c r="AD12" s="23">
        <f>VLOOKUP($AB12,[1]GA!$C$8:$K$14,6,FALSE)</f>
        <v>7406067039.5900002</v>
      </c>
      <c r="AE12" s="35">
        <f>VLOOKUP($AB12,[1]GA!$C$8:$K$14,8,FALSE)</f>
        <v>1</v>
      </c>
      <c r="AF12" s="35">
        <f>VLOOKUP($AB12,[1]GA!$C$8:$K$14,9,FALSE)</f>
        <v>1</v>
      </c>
      <c r="AG12" s="8"/>
      <c r="AH12" s="23">
        <f>VLOOKUP($AB12,[2]GA!$C$8:$K$23,5,FALSE)</f>
        <v>291434</v>
      </c>
      <c r="AI12" s="23">
        <f>VLOOKUP($AB12,[2]GA!$C$8:$K$23,6,FALSE)</f>
        <v>38392592265.379997</v>
      </c>
      <c r="AJ12" s="35">
        <f>VLOOKUP($AB12,[2]GA!$C$8:$K$23,8,FALSE)</f>
        <v>1</v>
      </c>
      <c r="AK12" s="35">
        <f>VLOOKUP($AB12,[2]GA!$C$8:$K$23,9,FALSE)</f>
        <v>1</v>
      </c>
      <c r="AL12" s="8"/>
      <c r="AM12" s="23">
        <f>VLOOKUP($AB12,[3]GA!$C$8:$K$14,5,FALSE)</f>
        <v>97404</v>
      </c>
      <c r="AN12" s="23">
        <f>VLOOKUP($AB12,[3]GA!$C$8:$K$14,6,FALSE)</f>
        <v>12813984534</v>
      </c>
      <c r="AO12" s="35">
        <f>VLOOKUP($AB12,[3]GA!$C$8:$K$14,8,FALSE)</f>
        <v>1</v>
      </c>
      <c r="AP12" s="35">
        <f>VLOOKUP($AB12,[3]GA!$C$8:$K$14,9,FALSE)</f>
        <v>1</v>
      </c>
      <c r="AQ12" s="8"/>
      <c r="AR12" s="23">
        <f>VLOOKUP($AB12,[4]GA!$C$8:$K$14,5,FALSE)</f>
        <v>212885</v>
      </c>
      <c r="AS12" s="23">
        <f>VLOOKUP($AB12,[4]GA!$C$8:$K$14,6,FALSE)</f>
        <v>26797230595.150002</v>
      </c>
      <c r="AT12" s="35">
        <f>VLOOKUP($AB12,[4]GA!$C$8:$K$14,8,FALSE)</f>
        <v>1</v>
      </c>
      <c r="AU12" s="35">
        <f>VLOOKUP($AB12,[4]GA!$C$8:$K$14,9,FALSE)</f>
        <v>1</v>
      </c>
      <c r="AV12" s="8"/>
      <c r="AW12" s="23">
        <f>VLOOKUP($AB12,[5]GA!$C$8:$K$14,5,FALSE)</f>
        <v>388660</v>
      </c>
      <c r="AX12" s="23">
        <f>VLOOKUP($AB12,[5]GA!$C$8:$K$14,6,FALSE)</f>
        <v>53971155196.209999</v>
      </c>
      <c r="AY12" s="35">
        <f>VLOOKUP($AB12,[5]GA!$C$8:$K$14,8,FALSE)</f>
        <v>1</v>
      </c>
      <c r="AZ12" s="35">
        <f>VLOOKUP($AB12,[5]GA!$C$8:$K$14,9,FALSE)</f>
        <v>1</v>
      </c>
      <c r="BB12" s="36">
        <f t="shared" si="1"/>
        <v>0</v>
      </c>
      <c r="BC12" s="36">
        <f t="shared" si="0"/>
        <v>0</v>
      </c>
      <c r="BD12" s="35">
        <f t="shared" si="0"/>
        <v>0</v>
      </c>
      <c r="BE12" s="35">
        <f t="shared" si="0"/>
        <v>0</v>
      </c>
      <c r="BF12" s="23"/>
      <c r="BG12" s="36">
        <f t="shared" si="0"/>
        <v>0</v>
      </c>
      <c r="BH12" s="36">
        <f t="shared" si="0"/>
        <v>0.37999725341796875</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0.15000152587890625</v>
      </c>
      <c r="BS12" s="35">
        <f t="shared" si="0"/>
        <v>0</v>
      </c>
      <c r="BT12" s="35">
        <f t="shared" si="0"/>
        <v>0</v>
      </c>
      <c r="BU12" s="23"/>
      <c r="BV12" s="36">
        <f t="shared" si="0"/>
        <v>0</v>
      </c>
      <c r="BW12" s="36">
        <f t="shared" si="0"/>
        <v>0.20999908447265625</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9136</v>
      </c>
      <c r="D15" s="30">
        <v>251766218.55000001</v>
      </c>
      <c r="E15" s="19">
        <v>0.91610000000000003</v>
      </c>
      <c r="F15" s="19">
        <v>0.9133</v>
      </c>
      <c r="H15" s="25">
        <v>68914</v>
      </c>
      <c r="I15" s="30">
        <v>2248759957</v>
      </c>
      <c r="J15" s="19">
        <v>0.92569999999999997</v>
      </c>
      <c r="K15" s="19">
        <v>0.9123</v>
      </c>
      <c r="M15" s="25">
        <v>15342</v>
      </c>
      <c r="N15" s="30">
        <v>648279836</v>
      </c>
      <c r="O15" s="19">
        <v>0.92110000000000003</v>
      </c>
      <c r="P15" s="19">
        <v>0.92500000000000004</v>
      </c>
      <c r="R15" s="25">
        <v>26088</v>
      </c>
      <c r="S15" s="30">
        <v>930727784</v>
      </c>
      <c r="T15" s="19">
        <v>0.91879999999999995</v>
      </c>
      <c r="U15" s="19">
        <v>0.91220000000000001</v>
      </c>
      <c r="W15" s="25">
        <v>76549</v>
      </c>
      <c r="X15" s="30">
        <v>2932309287</v>
      </c>
      <c r="Y15" s="19">
        <v>0.95350000000000001</v>
      </c>
      <c r="Z15" s="19">
        <v>0.94199999999999995</v>
      </c>
      <c r="AB15" s="34" t="s">
        <v>80</v>
      </c>
      <c r="AC15" s="23">
        <f>VLOOKUP($AB15,[1]GA!$C$17:$K$24,5,FALSE)</f>
        <v>9136</v>
      </c>
      <c r="AD15" s="23">
        <f>VLOOKUP($AB15,[1]GA!$C$17:$K$24,6,FALSE)</f>
        <v>251766218.54999998</v>
      </c>
      <c r="AE15" s="35">
        <f>VLOOKUP($AB15,[1]GA!$C$17:$K$24,8,FALSE)</f>
        <v>0.91607339817507272</v>
      </c>
      <c r="AF15" s="35">
        <f>VLOOKUP($AB15,[1]GA!$C$17:$K$24,9,FALSE)</f>
        <v>0.91330858547863714</v>
      </c>
      <c r="AH15" s="23">
        <f>VLOOKUP($AB15,[2]GA!$C$17:$K$23,5,FALSE)</f>
        <v>68914</v>
      </c>
      <c r="AI15" s="23">
        <f>VLOOKUP($AB15,[2]GA!$C$17:$K$23,6,FALSE)</f>
        <v>2248759956.73</v>
      </c>
      <c r="AJ15" s="35">
        <f>VLOOKUP($AB15,[2]GA!$C$17:$K$23,8,FALSE)</f>
        <v>0.92567867073219878</v>
      </c>
      <c r="AK15" s="35">
        <f>VLOOKUP($AB15,[2]GA!$C$17:$K$23,9,FALSE)</f>
        <v>0.91230872690491971</v>
      </c>
      <c r="AM15" s="23">
        <f>VLOOKUP($AB15,[3]GA!$C$17:$K$23,5,FALSE)</f>
        <v>15342</v>
      </c>
      <c r="AN15" s="23">
        <f>VLOOKUP($AB15,[3]GA!$C$17:$K$23,6,FALSE)</f>
        <v>648279836</v>
      </c>
      <c r="AO15" s="35">
        <f>VLOOKUP($AB15,[3]GA!$C$17:$K$23,8,FALSE)</f>
        <v>0.92105421144263677</v>
      </c>
      <c r="AP15" s="35">
        <f>VLOOKUP($AB15,[3]GA!$C$17:$K$23,9,FALSE)</f>
        <v>0.92499072155367157</v>
      </c>
      <c r="AQ15" s="23"/>
      <c r="AR15" s="23">
        <f>VLOOKUP($AB15,[4]GA!$C$17:$K$23,5,FALSE)</f>
        <v>26088</v>
      </c>
      <c r="AS15" s="23">
        <f>VLOOKUP($AB15,[4]GA!$C$17:$K$23,6,FALSE)</f>
        <v>930727784.09000003</v>
      </c>
      <c r="AT15" s="35">
        <f>VLOOKUP($AB15,[4]GA!$C$17:$K$23,8,FALSE)</f>
        <v>0.918818018525693</v>
      </c>
      <c r="AU15" s="35">
        <f>VLOOKUP($AB15,[4]GA!$C$17:$K$23,9,FALSE)</f>
        <v>0.91218268609909292</v>
      </c>
      <c r="AW15" s="23">
        <f>VLOOKUP($AB15,[5]GA!$C$17:$K$23,5,FALSE)</f>
        <v>76549</v>
      </c>
      <c r="AX15" s="23">
        <f>VLOOKUP($AB15,[5]GA!$C$17:$K$23,6,FALSE)</f>
        <v>2932309287.3899999</v>
      </c>
      <c r="AY15" s="35">
        <f>VLOOKUP($AB15,[5]GA!$C$17:$K$23,8,FALSE)</f>
        <v>0.95348953078484855</v>
      </c>
      <c r="AZ15" s="35">
        <f>VLOOKUP($AB15,[5]GA!$C$17:$K$23,9,FALSE)</f>
        <v>0.94204072175869957</v>
      </c>
      <c r="BB15" s="36">
        <f t="shared" si="1"/>
        <v>0</v>
      </c>
      <c r="BC15" s="36">
        <f t="shared" si="0"/>
        <v>0</v>
      </c>
      <c r="BD15" s="35">
        <f t="shared" si="0"/>
        <v>-2.6601824927308115E-5</v>
      </c>
      <c r="BE15" s="35">
        <f t="shared" si="0"/>
        <v>8.5854786371353242E-6</v>
      </c>
      <c r="BF15" s="23"/>
      <c r="BG15" s="36">
        <f t="shared" si="0"/>
        <v>0</v>
      </c>
      <c r="BH15" s="36">
        <f t="shared" si="0"/>
        <v>-0.26999998092651367</v>
      </c>
      <c r="BI15" s="35">
        <f t="shared" si="0"/>
        <v>-2.1329267801184493E-5</v>
      </c>
      <c r="BJ15" s="35">
        <f t="shared" si="0"/>
        <v>8.7269049197091775E-6</v>
      </c>
      <c r="BK15" s="23"/>
      <c r="BL15" s="36">
        <f t="shared" si="0"/>
        <v>0</v>
      </c>
      <c r="BM15" s="36">
        <f t="shared" si="0"/>
        <v>0</v>
      </c>
      <c r="BN15" s="35">
        <f t="shared" si="0"/>
        <v>-4.5788557363257709E-5</v>
      </c>
      <c r="BO15" s="35">
        <f t="shared" si="0"/>
        <v>-9.2784463284756313E-6</v>
      </c>
      <c r="BP15" s="23"/>
      <c r="BQ15" s="36">
        <f t="shared" si="0"/>
        <v>0</v>
      </c>
      <c r="BR15" s="36">
        <f t="shared" si="0"/>
        <v>9.0000033378601074E-2</v>
      </c>
      <c r="BS15" s="35">
        <f t="shared" si="0"/>
        <v>1.8018525693053178E-5</v>
      </c>
      <c r="BT15" s="35">
        <f t="shared" si="0"/>
        <v>-1.7313900907089952E-5</v>
      </c>
      <c r="BU15" s="23"/>
      <c r="BV15" s="36">
        <f t="shared" si="0"/>
        <v>0</v>
      </c>
      <c r="BW15" s="36">
        <f t="shared" si="0"/>
        <v>0.3899998664855957</v>
      </c>
      <c r="BX15" s="35">
        <f t="shared" si="0"/>
        <v>-1.046921515146515E-5</v>
      </c>
      <c r="BY15" s="35">
        <f t="shared" si="0"/>
        <v>4.0721758699624466E-5</v>
      </c>
    </row>
    <row r="16" spans="1:77" x14ac:dyDescent="0.2">
      <c r="A16" s="1" t="s">
        <v>22</v>
      </c>
      <c r="B16" s="13" t="s">
        <v>8</v>
      </c>
      <c r="C16" s="25">
        <v>224</v>
      </c>
      <c r="D16" s="30">
        <v>6195525.2000000002</v>
      </c>
      <c r="E16" s="19">
        <v>2.2499999999999999E-2</v>
      </c>
      <c r="F16" s="19">
        <v>2.2499999999999999E-2</v>
      </c>
      <c r="H16" s="25">
        <v>1193</v>
      </c>
      <c r="I16" s="30">
        <v>44007750</v>
      </c>
      <c r="J16" s="19">
        <v>1.6E-2</v>
      </c>
      <c r="K16" s="19">
        <v>1.7899999999999999E-2</v>
      </c>
      <c r="M16" s="25">
        <v>317</v>
      </c>
      <c r="N16" s="30">
        <v>12084990</v>
      </c>
      <c r="O16" s="19">
        <v>1.9E-2</v>
      </c>
      <c r="P16" s="19">
        <v>1.72E-2</v>
      </c>
      <c r="R16" s="25">
        <v>724</v>
      </c>
      <c r="S16" s="30">
        <v>27453932</v>
      </c>
      <c r="T16" s="19">
        <v>2.5499999999999998E-2</v>
      </c>
      <c r="U16" s="19">
        <v>2.69E-2</v>
      </c>
      <c r="W16" s="25">
        <v>556</v>
      </c>
      <c r="X16" s="30">
        <v>30417714</v>
      </c>
      <c r="Y16" s="19">
        <v>6.8999999999999999E-3</v>
      </c>
      <c r="Z16" s="19">
        <v>9.7999999999999997E-3</v>
      </c>
      <c r="AB16" s="34" t="s">
        <v>8</v>
      </c>
      <c r="AC16" s="23">
        <f>VLOOKUP($AB16,[1]GA!$C$17:$K$24,5,FALSE)</f>
        <v>224</v>
      </c>
      <c r="AD16" s="23">
        <f>VLOOKUP($AB16,[1]GA!$C$17:$K$24,6,FALSE)</f>
        <v>6195525.1999999993</v>
      </c>
      <c r="AE16" s="35">
        <f>VLOOKUP($AB16,[1]GA!$C$17:$K$24,8,FALSE)</f>
        <v>2.246064373809285E-2</v>
      </c>
      <c r="AF16" s="35">
        <f>VLOOKUP($AB16,[1]GA!$C$17:$K$24,9,FALSE)</f>
        <v>2.2474922923726177E-2</v>
      </c>
      <c r="AH16" s="23">
        <f>VLOOKUP($AB16,[2]GA!$C$17:$K$23,5,FALSE)</f>
        <v>1193</v>
      </c>
      <c r="AI16" s="23">
        <f>VLOOKUP($AB16,[2]GA!$C$17:$K$23,6,FALSE)</f>
        <v>44007750.090000004</v>
      </c>
      <c r="AJ16" s="35">
        <f>VLOOKUP($AB16,[2]GA!$C$17:$K$23,8,FALSE)</f>
        <v>1.6024823028463201E-2</v>
      </c>
      <c r="AK16" s="35">
        <f>VLOOKUP($AB16,[2]GA!$C$17:$K$23,9,FALSE)</f>
        <v>1.7853686134174731E-2</v>
      </c>
      <c r="AM16" s="23">
        <f>VLOOKUP($AB16,[3]GA!$C$17:$K$23,5,FALSE)</f>
        <v>317</v>
      </c>
      <c r="AN16" s="23">
        <f>VLOOKUP($AB16,[3]GA!$C$17:$K$23,6,FALSE)</f>
        <v>12084990</v>
      </c>
      <c r="AO16" s="35">
        <f>VLOOKUP($AB16,[3]GA!$C$17:$K$23,8,FALSE)</f>
        <v>1.9031038002041183E-2</v>
      </c>
      <c r="AP16" s="35">
        <f>VLOOKUP($AB16,[3]GA!$C$17:$K$23,9,FALSE)</f>
        <v>1.7243330733595276E-2</v>
      </c>
      <c r="AR16" s="23">
        <f>VLOOKUP($AB16,[4]GA!$C$17:$K$23,5,FALSE)</f>
        <v>724</v>
      </c>
      <c r="AS16" s="23">
        <f>VLOOKUP($AB16,[4]GA!$C$17:$K$23,6,FALSE)</f>
        <v>27453932.489999998</v>
      </c>
      <c r="AT16" s="35">
        <f>VLOOKUP($AB16,[4]GA!$C$17:$K$23,8,FALSE)</f>
        <v>2.5499242771105553E-2</v>
      </c>
      <c r="AU16" s="35">
        <f>VLOOKUP($AB16,[4]GA!$C$17:$K$23,9,FALSE)</f>
        <v>2.6906902652741409E-2</v>
      </c>
      <c r="AW16" s="23">
        <f>VLOOKUP($AB16,[5]GA!$C$17:$K$23,5,FALSE)</f>
        <v>556</v>
      </c>
      <c r="AX16" s="23">
        <f>VLOOKUP($AB16,[5]GA!$C$17:$K$23,6,FALSE)</f>
        <v>30417713.539999999</v>
      </c>
      <c r="AY16" s="35">
        <f>VLOOKUP($AB16,[5]GA!$C$17:$K$23,8,FALSE)</f>
        <v>6.9255010400707494E-3</v>
      </c>
      <c r="AZ16" s="35">
        <f>VLOOKUP($AB16,[5]GA!$C$17:$K$23,9,FALSE)</f>
        <v>9.7720676808195992E-3</v>
      </c>
      <c r="BB16" s="36">
        <f t="shared" si="1"/>
        <v>0</v>
      </c>
      <c r="BC16" s="36">
        <f t="shared" si="0"/>
        <v>0</v>
      </c>
      <c r="BD16" s="35">
        <f t="shared" si="0"/>
        <v>-3.9356261907149553E-5</v>
      </c>
      <c r="BE16" s="35">
        <f t="shared" si="0"/>
        <v>-2.5077076273822413E-5</v>
      </c>
      <c r="BF16" s="23"/>
      <c r="BG16" s="36">
        <f t="shared" si="0"/>
        <v>0</v>
      </c>
      <c r="BH16" s="36">
        <f t="shared" si="0"/>
        <v>9.0000003576278687E-2</v>
      </c>
      <c r="BI16" s="35">
        <f t="shared" si="0"/>
        <v>2.4823028463200753E-5</v>
      </c>
      <c r="BJ16" s="35">
        <f t="shared" si="0"/>
        <v>-4.6313865825268336E-5</v>
      </c>
      <c r="BK16" s="23"/>
      <c r="BL16" s="36">
        <f t="shared" si="0"/>
        <v>0</v>
      </c>
      <c r="BM16" s="36">
        <f t="shared" si="0"/>
        <v>0</v>
      </c>
      <c r="BN16" s="35">
        <f t="shared" si="0"/>
        <v>3.1038002041183788E-5</v>
      </c>
      <c r="BO16" s="35">
        <f t="shared" si="0"/>
        <v>4.333073359527595E-5</v>
      </c>
      <c r="BP16" s="23"/>
      <c r="BQ16" s="36">
        <f t="shared" si="0"/>
        <v>0</v>
      </c>
      <c r="BR16" s="36">
        <f t="shared" si="0"/>
        <v>0.48999999836087227</v>
      </c>
      <c r="BS16" s="35">
        <f t="shared" si="0"/>
        <v>-7.572288944455996E-7</v>
      </c>
      <c r="BT16" s="35">
        <f t="shared" si="0"/>
        <v>6.9026527414091376E-6</v>
      </c>
      <c r="BU16" s="23"/>
      <c r="BV16" s="36">
        <f t="shared" si="0"/>
        <v>0</v>
      </c>
      <c r="BW16" s="36">
        <f t="shared" si="0"/>
        <v>-0.46000000089406967</v>
      </c>
      <c r="BX16" s="35">
        <f t="shared" si="0"/>
        <v>2.5501040070749492E-5</v>
      </c>
      <c r="BY16" s="35">
        <f t="shared" si="0"/>
        <v>-2.7932319180400469E-5</v>
      </c>
    </row>
    <row r="17" spans="1:77" x14ac:dyDescent="0.2">
      <c r="A17" s="1" t="s">
        <v>23</v>
      </c>
      <c r="B17" s="13" t="s">
        <v>9</v>
      </c>
      <c r="C17" s="25">
        <v>246</v>
      </c>
      <c r="D17" s="30">
        <v>6802949.1699999999</v>
      </c>
      <c r="E17" s="19">
        <v>2.47E-2</v>
      </c>
      <c r="F17" s="19">
        <v>2.47E-2</v>
      </c>
      <c r="H17" s="25">
        <v>1235</v>
      </c>
      <c r="I17" s="30">
        <v>46742448</v>
      </c>
      <c r="J17" s="19">
        <v>1.66E-2</v>
      </c>
      <c r="K17" s="19">
        <v>1.9E-2</v>
      </c>
      <c r="M17" s="25">
        <v>388</v>
      </c>
      <c r="N17" s="30">
        <v>15038906</v>
      </c>
      <c r="O17" s="19">
        <v>2.3300000000000001E-2</v>
      </c>
      <c r="P17" s="19">
        <v>2.1499999999999998E-2</v>
      </c>
      <c r="R17" s="25">
        <v>571</v>
      </c>
      <c r="S17" s="30">
        <v>22194390</v>
      </c>
      <c r="T17" s="19">
        <v>2.01E-2</v>
      </c>
      <c r="U17" s="19">
        <v>2.18E-2</v>
      </c>
      <c r="W17" s="25">
        <v>750</v>
      </c>
      <c r="X17" s="30">
        <v>35938481</v>
      </c>
      <c r="Y17" s="19">
        <v>9.2999999999999992E-3</v>
      </c>
      <c r="Z17" s="19">
        <v>1.1599999999999999E-2</v>
      </c>
      <c r="AB17" s="34" t="s">
        <v>9</v>
      </c>
      <c r="AC17" s="23">
        <f>VLOOKUP($AB17,[1]GA!$C$17:$K$24,5,FALSE)</f>
        <v>246</v>
      </c>
      <c r="AD17" s="23">
        <f>VLOOKUP($AB17,[1]GA!$C$17:$K$24,6,FALSE)</f>
        <v>6802949.1700000009</v>
      </c>
      <c r="AE17" s="35">
        <f>VLOOKUP($AB17,[1]GA!$C$17:$K$24,8,FALSE)</f>
        <v>2.4666599819512684E-2</v>
      </c>
      <c r="AF17" s="35">
        <f>VLOOKUP($AB17,[1]GA!$C$17:$K$24,9,FALSE)</f>
        <v>2.4678417618215324E-2</v>
      </c>
      <c r="AH17" s="23">
        <f>VLOOKUP($AB17,[2]GA!$C$17:$K$23,5,FALSE)</f>
        <v>1235</v>
      </c>
      <c r="AI17" s="23">
        <f>VLOOKUP($AB17,[2]GA!$C$17:$K$23,6,FALSE)</f>
        <v>46742448.069999993</v>
      </c>
      <c r="AJ17" s="35">
        <f>VLOOKUP($AB17,[2]GA!$C$17:$K$23,8,FALSE)</f>
        <v>1.6588982766263249E-2</v>
      </c>
      <c r="AK17" s="35">
        <f>VLOOKUP($AB17,[2]GA!$C$17:$K$23,9,FALSE)</f>
        <v>1.896313706740424E-2</v>
      </c>
      <c r="AM17" s="23">
        <f>VLOOKUP($AB17,[3]GA!$C$17:$K$23,5,FALSE)</f>
        <v>388</v>
      </c>
      <c r="AN17" s="23">
        <f>VLOOKUP($AB17,[3]GA!$C$17:$K$23,6,FALSE)</f>
        <v>15038906</v>
      </c>
      <c r="AO17" s="35">
        <f>VLOOKUP($AB17,[3]GA!$C$17:$K$23,8,FALSE)</f>
        <v>2.3293510235936843E-2</v>
      </c>
      <c r="AP17" s="35">
        <f>VLOOKUP($AB17,[3]GA!$C$17:$K$23,9,FALSE)</f>
        <v>2.1458092230895551E-2</v>
      </c>
      <c r="AR17" s="23">
        <f>VLOOKUP($AB17,[4]GA!$C$17:$K$23,5,FALSE)</f>
        <v>571</v>
      </c>
      <c r="AS17" s="23">
        <f>VLOOKUP($AB17,[4]GA!$C$17:$K$23,6,FALSE)</f>
        <v>22194390</v>
      </c>
      <c r="AT17" s="35">
        <f>VLOOKUP($AB17,[4]GA!$C$17:$K$23,8,FALSE)</f>
        <v>2.0110590638537668E-2</v>
      </c>
      <c r="AU17" s="35">
        <f>VLOOKUP($AB17,[4]GA!$C$17:$K$23,9,FALSE)</f>
        <v>2.1752158507146437E-2</v>
      </c>
      <c r="AW17" s="23">
        <f>VLOOKUP($AB17,[5]GA!$C$17:$K$23,5,FALSE)</f>
        <v>750</v>
      </c>
      <c r="AX17" s="23">
        <f>VLOOKUP($AB17,[5]GA!$C$17:$K$23,6,FALSE)</f>
        <v>35938480.969999999</v>
      </c>
      <c r="AY17" s="35">
        <f>VLOOKUP($AB17,[5]GA!$C$17:$K$23,8,FALSE)</f>
        <v>9.3419528418220536E-3</v>
      </c>
      <c r="AZ17" s="35">
        <f>VLOOKUP($AB17,[5]GA!$C$17:$K$23,9,FALSE)</f>
        <v>1.1545682680023267E-2</v>
      </c>
      <c r="BB17" s="36">
        <f t="shared" si="1"/>
        <v>0</v>
      </c>
      <c r="BC17" s="36">
        <f t="shared" si="0"/>
        <v>0</v>
      </c>
      <c r="BD17" s="35">
        <f t="shared" si="0"/>
        <v>-3.3400180487315467E-5</v>
      </c>
      <c r="BE17" s="35">
        <f t="shared" si="0"/>
        <v>-2.1582381784675947E-5</v>
      </c>
      <c r="BF17" s="23"/>
      <c r="BG17" s="36">
        <f t="shared" si="0"/>
        <v>0</v>
      </c>
      <c r="BH17" s="36">
        <f t="shared" si="0"/>
        <v>6.9999992847442627E-2</v>
      </c>
      <c r="BI17" s="35">
        <f t="shared" si="0"/>
        <v>-1.1017233736750759E-5</v>
      </c>
      <c r="BJ17" s="35">
        <f t="shared" si="0"/>
        <v>-3.6862932595759651E-5</v>
      </c>
      <c r="BK17" s="23"/>
      <c r="BL17" s="36">
        <f t="shared" si="0"/>
        <v>0</v>
      </c>
      <c r="BM17" s="36">
        <f t="shared" si="0"/>
        <v>0</v>
      </c>
      <c r="BN17" s="35">
        <f t="shared" si="0"/>
        <v>-6.4897640631583764E-6</v>
      </c>
      <c r="BO17" s="35">
        <f t="shared" si="0"/>
        <v>-4.1907769104447545E-5</v>
      </c>
      <c r="BP17" s="23"/>
      <c r="BQ17" s="36">
        <f t="shared" si="0"/>
        <v>0</v>
      </c>
      <c r="BR17" s="36">
        <f t="shared" si="0"/>
        <v>0</v>
      </c>
      <c r="BS17" s="35">
        <f t="shared" si="0"/>
        <v>1.0590638537668479E-5</v>
      </c>
      <c r="BT17" s="35">
        <f t="shared" si="0"/>
        <v>-4.7841492853563372E-5</v>
      </c>
      <c r="BU17" s="23"/>
      <c r="BV17" s="36">
        <f t="shared" si="0"/>
        <v>0</v>
      </c>
      <c r="BW17" s="36">
        <f t="shared" si="0"/>
        <v>-3.0000001192092896E-2</v>
      </c>
      <c r="BX17" s="35">
        <f t="shared" si="0"/>
        <v>4.1952841822054387E-5</v>
      </c>
      <c r="BY17" s="35">
        <f t="shared" si="0"/>
        <v>-5.4317319976732517E-5</v>
      </c>
    </row>
    <row r="18" spans="1:77" x14ac:dyDescent="0.2">
      <c r="A18" s="1" t="s">
        <v>24</v>
      </c>
      <c r="B18" s="13" t="s">
        <v>10</v>
      </c>
      <c r="C18" s="25">
        <v>65</v>
      </c>
      <c r="D18" s="30">
        <v>2117619.58</v>
      </c>
      <c r="E18" s="19">
        <v>6.4999999999999997E-3</v>
      </c>
      <c r="F18" s="19">
        <v>7.7000000000000002E-3</v>
      </c>
      <c r="H18" s="25">
        <v>687</v>
      </c>
      <c r="I18" s="30">
        <v>30707990</v>
      </c>
      <c r="J18" s="19">
        <v>9.1999999999999998E-3</v>
      </c>
      <c r="K18" s="19">
        <v>1.2500000000000001E-2</v>
      </c>
      <c r="M18" s="25">
        <v>98</v>
      </c>
      <c r="N18" s="30">
        <v>4644708</v>
      </c>
      <c r="O18" s="19">
        <v>5.8999999999999999E-3</v>
      </c>
      <c r="P18" s="19">
        <v>6.6E-3</v>
      </c>
      <c r="R18" s="25">
        <v>124</v>
      </c>
      <c r="S18" s="30">
        <v>5480266</v>
      </c>
      <c r="T18" s="19">
        <v>4.4000000000000003E-3</v>
      </c>
      <c r="U18" s="19">
        <v>5.4000000000000003E-3</v>
      </c>
      <c r="W18" s="25">
        <v>255</v>
      </c>
      <c r="X18" s="30">
        <v>7820141</v>
      </c>
      <c r="Y18" s="19">
        <v>3.2000000000000002E-3</v>
      </c>
      <c r="Z18" s="19">
        <v>2.5000000000000001E-3</v>
      </c>
      <c r="AB18" s="34" t="s">
        <v>10</v>
      </c>
      <c r="AC18" s="23">
        <f>VLOOKUP($AB18,[1]GA!$C$17:$K$24,5,FALSE)</f>
        <v>65</v>
      </c>
      <c r="AD18" s="23">
        <f>VLOOKUP($AB18,[1]GA!$C$17:$K$24,6,FALSE)</f>
        <v>2117619.58</v>
      </c>
      <c r="AE18" s="35">
        <f>VLOOKUP($AB18,[1]GA!$C$17:$K$24,8,FALSE)</f>
        <v>6.5175975132858721E-3</v>
      </c>
      <c r="AF18" s="35">
        <f>VLOOKUP($AB18,[1]GA!$C$17:$K$24,9,FALSE)</f>
        <v>7.6818889934098583E-3</v>
      </c>
      <c r="AH18" s="23">
        <f>VLOOKUP($AB18,[2]GA!$C$17:$K$23,5,FALSE)</f>
        <v>687</v>
      </c>
      <c r="AI18" s="23">
        <f>VLOOKUP($AB18,[2]GA!$C$17:$K$23,6,FALSE)</f>
        <v>30707990.300000001</v>
      </c>
      <c r="AJ18" s="35">
        <f>VLOOKUP($AB18,[2]GA!$C$17:$K$23,8,FALSE)</f>
        <v>9.228041425443605E-3</v>
      </c>
      <c r="AK18" s="35">
        <f>VLOOKUP($AB18,[2]GA!$C$17:$K$23,9,FALSE)</f>
        <v>1.2458051581965847E-2</v>
      </c>
      <c r="AM18" s="23">
        <f>VLOOKUP($AB18,[3]GA!$C$17:$K$23,5,FALSE)</f>
        <v>98</v>
      </c>
      <c r="AN18" s="23">
        <f>VLOOKUP($AB18,[3]GA!$C$17:$K$23,6,FALSE)</f>
        <v>4644708</v>
      </c>
      <c r="AO18" s="35">
        <f>VLOOKUP($AB18,[3]GA!$C$17:$K$23,8,FALSE)</f>
        <v>5.8834123791799246E-3</v>
      </c>
      <c r="AP18" s="35">
        <f>VLOOKUP($AB18,[3]GA!$C$17:$K$23,9,FALSE)</f>
        <v>6.6272488603611466E-3</v>
      </c>
      <c r="AR18" s="23">
        <f>VLOOKUP($AB18,[4]GA!$C$17:$K$23,5,FALSE)</f>
        <v>124</v>
      </c>
      <c r="AS18" s="23">
        <f>VLOOKUP($AB18,[4]GA!$C$17:$K$23,6,FALSE)</f>
        <v>5480265.8499999996</v>
      </c>
      <c r="AT18" s="35">
        <f>VLOOKUP($AB18,[4]GA!$C$17:$K$23,8,FALSE)</f>
        <v>4.3672736237805095E-3</v>
      </c>
      <c r="AU18" s="35">
        <f>VLOOKUP($AB18,[4]GA!$C$17:$K$23,9,FALSE)</f>
        <v>5.3710695103808478E-3</v>
      </c>
      <c r="AW18" s="23">
        <f>VLOOKUP($AB18,[5]GA!$C$17:$K$23,5,FALSE)</f>
        <v>255</v>
      </c>
      <c r="AX18" s="23">
        <f>VLOOKUP($AB18,[5]GA!$C$17:$K$23,6,FALSE)</f>
        <v>7820141.21</v>
      </c>
      <c r="AY18" s="35">
        <f>VLOOKUP($AB18,[5]GA!$C$17:$K$23,8,FALSE)</f>
        <v>3.1762639662194984E-3</v>
      </c>
      <c r="AZ18" s="35">
        <f>VLOOKUP($AB18,[5]GA!$C$17:$K$23,9,FALSE)</f>
        <v>2.5123173402627316E-3</v>
      </c>
      <c r="BB18" s="36">
        <f t="shared" si="1"/>
        <v>0</v>
      </c>
      <c r="BC18" s="36">
        <f t="shared" si="0"/>
        <v>0</v>
      </c>
      <c r="BD18" s="35">
        <f t="shared" si="0"/>
        <v>1.7597513285872411E-5</v>
      </c>
      <c r="BE18" s="35">
        <f t="shared" si="0"/>
        <v>-1.8111006590141969E-5</v>
      </c>
      <c r="BF18" s="23"/>
      <c r="BG18" s="36">
        <f t="shared" si="0"/>
        <v>0</v>
      </c>
      <c r="BH18" s="36">
        <f t="shared" si="0"/>
        <v>0.30000000074505806</v>
      </c>
      <c r="BI18" s="35">
        <f t="shared" si="0"/>
        <v>2.8041425443605175E-5</v>
      </c>
      <c r="BJ18" s="35">
        <f t="shared" si="0"/>
        <v>-4.1948418034154153E-5</v>
      </c>
      <c r="BK18" s="23"/>
      <c r="BL18" s="36">
        <f t="shared" si="0"/>
        <v>0</v>
      </c>
      <c r="BM18" s="36">
        <f t="shared" si="0"/>
        <v>0</v>
      </c>
      <c r="BN18" s="35">
        <f t="shared" si="0"/>
        <v>-1.6587620820075234E-5</v>
      </c>
      <c r="BO18" s="35">
        <f t="shared" si="0"/>
        <v>2.7248860361146592E-5</v>
      </c>
      <c r="BP18" s="23"/>
      <c r="BQ18" s="36">
        <f t="shared" si="0"/>
        <v>0</v>
      </c>
      <c r="BR18" s="36">
        <f t="shared" si="0"/>
        <v>-0.15000000037252903</v>
      </c>
      <c r="BS18" s="35">
        <f t="shared" si="0"/>
        <v>-3.272637621949074E-5</v>
      </c>
      <c r="BT18" s="35">
        <f t="shared" si="0"/>
        <v>-2.8930489619152441E-5</v>
      </c>
      <c r="BU18" s="23"/>
      <c r="BV18" s="36">
        <f t="shared" si="0"/>
        <v>0</v>
      </c>
      <c r="BW18" s="36">
        <f t="shared" si="0"/>
        <v>0.2099999999627471</v>
      </c>
      <c r="BX18" s="35">
        <f t="shared" si="0"/>
        <v>-2.3736033780501729E-5</v>
      </c>
      <c r="BY18" s="35">
        <f t="shared" si="0"/>
        <v>1.2317340262731589E-5</v>
      </c>
    </row>
    <row r="19" spans="1:77" x14ac:dyDescent="0.2">
      <c r="A19" s="1" t="s">
        <v>25</v>
      </c>
      <c r="B19" s="13" t="s">
        <v>11</v>
      </c>
      <c r="C19" s="25">
        <v>300</v>
      </c>
      <c r="D19" s="30">
        <v>8705572.1799999997</v>
      </c>
      <c r="E19" s="19">
        <v>3.0099999999999998E-2</v>
      </c>
      <c r="F19" s="19">
        <v>3.1600000000000003E-2</v>
      </c>
      <c r="H19" s="25">
        <v>2309</v>
      </c>
      <c r="I19" s="30">
        <v>85910057</v>
      </c>
      <c r="J19" s="19">
        <v>3.1E-2</v>
      </c>
      <c r="K19" s="19">
        <v>3.49E-2</v>
      </c>
      <c r="M19" s="25">
        <v>506</v>
      </c>
      <c r="N19" s="30">
        <v>20211282</v>
      </c>
      <c r="O19" s="19">
        <v>3.04E-2</v>
      </c>
      <c r="P19" s="19">
        <v>2.8799999999999999E-2</v>
      </c>
      <c r="R19" s="25">
        <v>839</v>
      </c>
      <c r="S19" s="30">
        <v>31256757</v>
      </c>
      <c r="T19" s="19">
        <v>2.9600000000000001E-2</v>
      </c>
      <c r="U19" s="19">
        <v>3.0599999999999999E-2</v>
      </c>
      <c r="W19" s="25">
        <v>1928</v>
      </c>
      <c r="X19" s="30">
        <v>78092435</v>
      </c>
      <c r="Y19" s="19">
        <v>2.4E-2</v>
      </c>
      <c r="Z19" s="19">
        <v>2.5100000000000001E-2</v>
      </c>
      <c r="AB19" s="34" t="s">
        <v>11</v>
      </c>
      <c r="AC19" s="23">
        <f>VLOOKUP($AB19,[1]GA!$C$17:$K$24,5,FALSE)</f>
        <v>300</v>
      </c>
      <c r="AD19" s="23">
        <f>VLOOKUP($AB19,[1]GA!$C$17:$K$24,6,FALSE)</f>
        <v>8705572.1799999997</v>
      </c>
      <c r="AE19" s="35">
        <f>VLOOKUP($AB19,[1]GA!$C$17:$K$24,8,FALSE)</f>
        <v>3.0081219292088641E-2</v>
      </c>
      <c r="AF19" s="35">
        <f>VLOOKUP($AB19,[1]GA!$C$17:$K$24,9,FALSE)</f>
        <v>3.1580383815150152E-2</v>
      </c>
      <c r="AH19" s="23">
        <f>VLOOKUP($AB19,[2]GA!$C$17:$K$23,5,FALSE)</f>
        <v>2309</v>
      </c>
      <c r="AI19" s="23">
        <f>VLOOKUP($AB19,[2]GA!$C$17:$K$23,6,FALSE)</f>
        <v>85910056.819999993</v>
      </c>
      <c r="AJ19" s="35">
        <f>VLOOKUP($AB19,[2]GA!$C$17:$K$23,8,FALSE)</f>
        <v>3.1015353204292988E-2</v>
      </c>
      <c r="AK19" s="35">
        <f>VLOOKUP($AB19,[2]GA!$C$17:$K$23,9,FALSE)</f>
        <v>3.4853206244277624E-2</v>
      </c>
      <c r="AM19" s="23">
        <f>VLOOKUP($AB19,[3]GA!$C$17:$K$23,5,FALSE)</f>
        <v>506</v>
      </c>
      <c r="AN19" s="23">
        <f>VLOOKUP($AB19,[3]GA!$C$17:$K$23,6,FALSE)</f>
        <v>20211282</v>
      </c>
      <c r="AO19" s="35">
        <f>VLOOKUP($AB19,[3]GA!$C$17:$K$23,8,FALSE)</f>
        <v>3.0377619019031039E-2</v>
      </c>
      <c r="AP19" s="35">
        <f>VLOOKUP($AB19,[3]GA!$C$17:$K$23,9,FALSE)</f>
        <v>2.8838238184389148E-2</v>
      </c>
      <c r="AR19" s="23">
        <f>VLOOKUP($AB19,[4]GA!$C$17:$K$23,5,FALSE)</f>
        <v>839</v>
      </c>
      <c r="AS19" s="23">
        <f>VLOOKUP($AB19,[4]GA!$C$17:$K$23,6,FALSE)</f>
        <v>31256757.149999999</v>
      </c>
      <c r="AT19" s="35">
        <f>VLOOKUP($AB19,[4]GA!$C$17:$K$23,8,FALSE)</f>
        <v>2.9549536857676188E-2</v>
      </c>
      <c r="AU19" s="35">
        <f>VLOOKUP($AB19,[4]GA!$C$17:$K$23,9,FALSE)</f>
        <v>3.0633954614034568E-2</v>
      </c>
      <c r="AW19" s="23">
        <f>VLOOKUP($AB19,[5]GA!$C$17:$K$23,5,FALSE)</f>
        <v>1928</v>
      </c>
      <c r="AX19" s="23">
        <f>VLOOKUP($AB19,[5]GA!$C$17:$K$23,6,FALSE)</f>
        <v>78092434.909999996</v>
      </c>
      <c r="AY19" s="35">
        <f>VLOOKUP($AB19,[5]GA!$C$17:$K$23,8,FALSE)</f>
        <v>2.4015046772043896E-2</v>
      </c>
      <c r="AZ19" s="35">
        <f>VLOOKUP($AB19,[5]GA!$C$17:$K$23,9,FALSE)</f>
        <v>2.5088163128927907E-2</v>
      </c>
      <c r="BB19" s="36">
        <f t="shared" si="1"/>
        <v>0</v>
      </c>
      <c r="BC19" s="36">
        <f t="shared" si="0"/>
        <v>0</v>
      </c>
      <c r="BD19" s="35">
        <f t="shared" si="0"/>
        <v>-1.8780707911357497E-5</v>
      </c>
      <c r="BE19" s="35">
        <f t="shared" si="0"/>
        <v>-1.9616184849850782E-5</v>
      </c>
      <c r="BF19" s="23"/>
      <c r="BG19" s="36">
        <f t="shared" si="0"/>
        <v>0</v>
      </c>
      <c r="BH19" s="36">
        <f t="shared" si="0"/>
        <v>-0.18000000715255737</v>
      </c>
      <c r="BI19" s="35">
        <f t="shared" si="0"/>
        <v>1.5353204292987976E-5</v>
      </c>
      <c r="BJ19" s="35">
        <f t="shared" si="0"/>
        <v>-4.6793755722376873E-5</v>
      </c>
      <c r="BK19" s="23"/>
      <c r="BL19" s="36">
        <f t="shared" si="0"/>
        <v>0</v>
      </c>
      <c r="BM19" s="36">
        <f t="shared" si="0"/>
        <v>0</v>
      </c>
      <c r="BN19" s="35">
        <f t="shared" si="0"/>
        <v>-2.2380980968961239E-5</v>
      </c>
      <c r="BO19" s="35">
        <f t="shared" si="0"/>
        <v>3.8238184389149249E-5</v>
      </c>
      <c r="BP19" s="23"/>
      <c r="BQ19" s="36">
        <f t="shared" si="0"/>
        <v>0</v>
      </c>
      <c r="BR19" s="36">
        <f t="shared" si="0"/>
        <v>0.14999999850988388</v>
      </c>
      <c r="BS19" s="35">
        <f t="shared" si="0"/>
        <v>-5.0463142323813048E-5</v>
      </c>
      <c r="BT19" s="35">
        <f t="shared" si="0"/>
        <v>3.3954614034568953E-5</v>
      </c>
      <c r="BU19" s="23"/>
      <c r="BV19" s="36">
        <f t="shared" si="0"/>
        <v>0</v>
      </c>
      <c r="BW19" s="36">
        <f t="shared" si="0"/>
        <v>-9.0000003576278687E-2</v>
      </c>
      <c r="BX19" s="35">
        <f t="shared" si="0"/>
        <v>1.504677204389529E-5</v>
      </c>
      <c r="BY19" s="35">
        <f t="shared" si="0"/>
        <v>-1.1836871072094107E-5</v>
      </c>
    </row>
    <row r="20" spans="1:77" x14ac:dyDescent="0.2">
      <c r="A20" s="1" t="s">
        <v>26</v>
      </c>
      <c r="B20" s="13" t="s">
        <v>12</v>
      </c>
      <c r="C20" s="23">
        <v>2</v>
      </c>
      <c r="D20" s="28">
        <v>76028.429999999993</v>
      </c>
      <c r="E20" s="17">
        <v>2.0000000000000001E-4</v>
      </c>
      <c r="F20" s="17">
        <v>2.9999999999999997E-4</v>
      </c>
      <c r="G20" s="8"/>
      <c r="H20" s="23">
        <v>109</v>
      </c>
      <c r="I20" s="28">
        <v>8782952</v>
      </c>
      <c r="J20" s="17">
        <v>1.5E-3</v>
      </c>
      <c r="K20" s="17">
        <v>3.5999999999999999E-3</v>
      </c>
      <c r="L20" s="8"/>
      <c r="M20" s="23">
        <v>6</v>
      </c>
      <c r="N20" s="28">
        <v>590373</v>
      </c>
      <c r="O20" s="17">
        <v>4.0000000000000002E-4</v>
      </c>
      <c r="P20" s="17">
        <v>8.0000000000000004E-4</v>
      </c>
      <c r="Q20" s="8"/>
      <c r="R20" s="23">
        <v>47</v>
      </c>
      <c r="S20" s="28">
        <v>3217335</v>
      </c>
      <c r="T20" s="17">
        <v>1.6999999999999999E-3</v>
      </c>
      <c r="U20" s="17">
        <v>3.2000000000000002E-3</v>
      </c>
      <c r="V20" s="8"/>
      <c r="W20" s="23">
        <v>245</v>
      </c>
      <c r="X20" s="28">
        <v>28142252</v>
      </c>
      <c r="Y20" s="17">
        <v>3.0999999999999999E-3</v>
      </c>
      <c r="Z20" s="17">
        <v>8.9999999999999993E-3</v>
      </c>
      <c r="AA20" s="8"/>
      <c r="AB20" s="34" t="s">
        <v>12</v>
      </c>
      <c r="AC20" s="23">
        <f>VLOOKUP($AB20,[1]GA!$C$17:$K$24,5,FALSE)</f>
        <v>2</v>
      </c>
      <c r="AD20" s="23">
        <f>VLOOKUP($AB20,[1]GA!$C$17:$K$24,6,FALSE)</f>
        <v>76028.429999999993</v>
      </c>
      <c r="AE20" s="35">
        <f>VLOOKUP($AB20,[1]GA!$C$17:$K$24,8,FALSE)</f>
        <v>2.0054146194725759E-4</v>
      </c>
      <c r="AF20" s="35">
        <f>VLOOKUP($AB20,[1]GA!$C$17:$K$24,9,FALSE)</f>
        <v>2.7580117086149709E-4</v>
      </c>
      <c r="AG20" s="8"/>
      <c r="AH20" s="23">
        <f>VLOOKUP($AB20,[2]GA!$C$17:$K$23,5,FALSE)</f>
        <v>109</v>
      </c>
      <c r="AI20" s="23">
        <f>VLOOKUP($AB20,[2]GA!$C$17:$K$23,6,FALSE)</f>
        <v>8782951.870000001</v>
      </c>
      <c r="AJ20" s="35">
        <f>VLOOKUP($AB20,[2]GA!$C$17:$K$23,8,FALSE)</f>
        <v>1.4641288433382138E-3</v>
      </c>
      <c r="AK20" s="35">
        <f>VLOOKUP($AB20,[2]GA!$C$17:$K$23,9,FALSE)</f>
        <v>3.5631920672576024E-3</v>
      </c>
      <c r="AL20" s="8"/>
      <c r="AM20" s="23">
        <f>VLOOKUP($AB20,[3]GA!$C$17:$K$23,5,FALSE)</f>
        <v>6</v>
      </c>
      <c r="AN20" s="23">
        <f>VLOOKUP($AB20,[3]GA!$C$17:$K$23,6,FALSE)</f>
        <v>590373</v>
      </c>
      <c r="AO20" s="35">
        <f>VLOOKUP($AB20,[3]GA!$C$17:$K$23,8,FALSE)</f>
        <v>3.6020892117428111E-4</v>
      </c>
      <c r="AP20" s="35">
        <f>VLOOKUP($AB20,[3]GA!$C$17:$K$23,9,FALSE)</f>
        <v>8.4236701024865089E-4</v>
      </c>
      <c r="AQ20" s="8"/>
      <c r="AR20" s="23">
        <f>VLOOKUP($AB20,[4]GA!$C$17:$K$23,5,FALSE)</f>
        <v>47</v>
      </c>
      <c r="AS20" s="23">
        <f>VLOOKUP($AB20,[4]GA!$C$17:$K$23,6,FALSE)</f>
        <v>3217335.22</v>
      </c>
      <c r="AT20" s="35">
        <f>VLOOKUP($AB20,[4]GA!$C$17:$K$23,8,FALSE)</f>
        <v>1.6553375832071284E-3</v>
      </c>
      <c r="AU20" s="35">
        <f>VLOOKUP($AB20,[4]GA!$C$17:$K$23,9,FALSE)</f>
        <v>3.1532286166037842E-3</v>
      </c>
      <c r="AV20" s="8"/>
      <c r="AW20" s="23">
        <f>VLOOKUP($AB20,[5]GA!$C$17:$K$23,5,FALSE)</f>
        <v>245</v>
      </c>
      <c r="AX20" s="23">
        <f>VLOOKUP($AB20,[5]GA!$C$17:$K$23,6,FALSE)</f>
        <v>28142251.899999999</v>
      </c>
      <c r="AY20" s="35">
        <f>VLOOKUP($AB20,[5]GA!$C$17:$K$23,8,FALSE)</f>
        <v>3.0517045949952043E-3</v>
      </c>
      <c r="AZ20" s="35">
        <f>VLOOKUP($AB20,[5]GA!$C$17:$K$23,9,FALSE)</f>
        <v>9.0410474112668608E-3</v>
      </c>
      <c r="BB20" s="36">
        <f t="shared" si="1"/>
        <v>0</v>
      </c>
      <c r="BC20" s="36">
        <f t="shared" si="0"/>
        <v>0</v>
      </c>
      <c r="BD20" s="35">
        <f t="shared" si="0"/>
        <v>5.4146194725758013E-7</v>
      </c>
      <c r="BE20" s="35">
        <f t="shared" si="0"/>
        <v>-2.4198829138502879E-5</v>
      </c>
      <c r="BF20" s="23"/>
      <c r="BG20" s="36">
        <f t="shared" si="0"/>
        <v>0</v>
      </c>
      <c r="BH20" s="36">
        <f t="shared" si="0"/>
        <v>-0.12999999895691872</v>
      </c>
      <c r="BI20" s="35">
        <f t="shared" si="0"/>
        <v>-3.5871156661786228E-5</v>
      </c>
      <c r="BJ20" s="35">
        <f t="shared" si="0"/>
        <v>-3.6807932742397454E-5</v>
      </c>
      <c r="BK20" s="23"/>
      <c r="BL20" s="36">
        <f t="shared" si="0"/>
        <v>0</v>
      </c>
      <c r="BM20" s="36">
        <f t="shared" si="0"/>
        <v>0</v>
      </c>
      <c r="BN20" s="35">
        <f t="shared" si="0"/>
        <v>-3.9791078825718914E-5</v>
      </c>
      <c r="BO20" s="35">
        <f t="shared" si="0"/>
        <v>4.2367010248650855E-5</v>
      </c>
      <c r="BP20" s="23"/>
      <c r="BQ20" s="36">
        <f t="shared" si="0"/>
        <v>0</v>
      </c>
      <c r="BR20" s="36">
        <f t="shared" si="0"/>
        <v>0.22000000020489097</v>
      </c>
      <c r="BS20" s="35">
        <f t="shared" si="0"/>
        <v>-4.4662416792871484E-5</v>
      </c>
      <c r="BT20" s="35">
        <f t="shared" si="0"/>
        <v>-4.6771383396215956E-5</v>
      </c>
      <c r="BU20" s="23"/>
      <c r="BV20" s="36">
        <f t="shared" si="0"/>
        <v>0</v>
      </c>
      <c r="BW20" s="36">
        <f t="shared" si="0"/>
        <v>-0.10000000149011612</v>
      </c>
      <c r="BX20" s="35">
        <f t="shared" si="0"/>
        <v>-4.8295405004795608E-5</v>
      </c>
      <c r="BY20" s="35">
        <f t="shared" si="0"/>
        <v>4.1047411266861497E-5</v>
      </c>
    </row>
    <row r="21" spans="1:77" x14ac:dyDescent="0.2">
      <c r="A21" s="1" t="s">
        <v>27</v>
      </c>
      <c r="B21" s="13" t="s">
        <v>13</v>
      </c>
      <c r="C21" s="23">
        <v>9973</v>
      </c>
      <c r="D21" s="28">
        <v>275663913.11000001</v>
      </c>
      <c r="E21" s="17">
        <v>1</v>
      </c>
      <c r="F21" s="17">
        <v>1</v>
      </c>
      <c r="G21" s="8"/>
      <c r="H21" s="23">
        <v>74447</v>
      </c>
      <c r="I21" s="28">
        <v>2464911154</v>
      </c>
      <c r="J21" s="17">
        <v>1</v>
      </c>
      <c r="K21" s="17">
        <v>1</v>
      </c>
      <c r="L21" s="8"/>
      <c r="M21" s="23">
        <v>16657</v>
      </c>
      <c r="N21" s="28">
        <v>700850096</v>
      </c>
      <c r="O21" s="17">
        <v>1</v>
      </c>
      <c r="P21" s="17">
        <v>1</v>
      </c>
      <c r="Q21" s="8"/>
      <c r="R21" s="23">
        <v>28393</v>
      </c>
      <c r="S21" s="28">
        <v>1020330465</v>
      </c>
      <c r="T21" s="17">
        <v>1</v>
      </c>
      <c r="U21" s="17">
        <v>1</v>
      </c>
      <c r="V21" s="8"/>
      <c r="W21" s="23">
        <v>80283</v>
      </c>
      <c r="X21" s="28">
        <v>3112720310</v>
      </c>
      <c r="Y21" s="17">
        <v>1</v>
      </c>
      <c r="Z21" s="17">
        <v>1</v>
      </c>
      <c r="AA21" s="8"/>
      <c r="AB21" s="34" t="s">
        <v>13</v>
      </c>
      <c r="AC21" s="23">
        <f>VLOOKUP($AB21,[1]GA!$C$17:$K$24,5,FALSE)</f>
        <v>9973</v>
      </c>
      <c r="AD21" s="23">
        <f>VLOOKUP($AB21,[1]GA!$C$17:$K$24,6,FALSE)</f>
        <v>275663913.10999995</v>
      </c>
      <c r="AE21" s="35">
        <f>VLOOKUP($AB21,[1]GA!$C$17:$K$24,8,FALSE)</f>
        <v>1</v>
      </c>
      <c r="AF21" s="35">
        <f>VLOOKUP($AB21,[1]GA!$C$17:$K$24,9,FALSE)</f>
        <v>1.0000000000000002</v>
      </c>
      <c r="AG21" s="8"/>
      <c r="AH21" s="23">
        <f>VLOOKUP($AB21,[2]GA!$C$17:$K$23,5,FALSE)</f>
        <v>74447</v>
      </c>
      <c r="AI21" s="23">
        <f>VLOOKUP($AB21,[2]GA!$C$17:$K$23,6,FALSE)</f>
        <v>2464911153.8800006</v>
      </c>
      <c r="AJ21" s="35">
        <f>VLOOKUP($AB21,[2]GA!$C$17:$K$23,8,FALSE)</f>
        <v>1</v>
      </c>
      <c r="AK21" s="35">
        <f>VLOOKUP($AB21,[2]GA!$C$17:$K$23,9,FALSE)</f>
        <v>0.99999999999999978</v>
      </c>
      <c r="AL21" s="8"/>
      <c r="AM21" s="23">
        <f>VLOOKUP($AB21,[3]GA!$C$17:$K$23,5,FALSE)</f>
        <v>16657</v>
      </c>
      <c r="AN21" s="23">
        <f>VLOOKUP($AB21,[3]GA!$C$17:$K$23,6,FALSE)</f>
        <v>700850096</v>
      </c>
      <c r="AO21" s="35">
        <f>VLOOKUP($AB21,[3]GA!$C$17:$K$23,8,FALSE)</f>
        <v>1</v>
      </c>
      <c r="AP21" s="35">
        <f>VLOOKUP($AB21,[3]GA!$C$17:$K$23,9,FALSE)</f>
        <v>1</v>
      </c>
      <c r="AQ21" s="8"/>
      <c r="AR21" s="23">
        <f>VLOOKUP($AB21,[4]GA!$C$17:$K$23,5,FALSE)</f>
        <v>28393</v>
      </c>
      <c r="AS21" s="23">
        <f>VLOOKUP($AB21,[4]GA!$C$17:$K$23,6,FALSE)</f>
        <v>1020330464.8000001</v>
      </c>
      <c r="AT21" s="35">
        <f>VLOOKUP($AB21,[4]GA!$C$17:$K$23,8,FALSE)</f>
        <v>1.0000000000000002</v>
      </c>
      <c r="AU21" s="35">
        <f>VLOOKUP($AB21,[4]GA!$C$17:$K$23,9,FALSE)</f>
        <v>1</v>
      </c>
      <c r="AV21" s="8"/>
      <c r="AW21" s="23">
        <f>VLOOKUP($AB21,[5]GA!$C$17:$K$23,5,FALSE)</f>
        <v>80283</v>
      </c>
      <c r="AX21" s="23">
        <f>VLOOKUP($AB21,[5]GA!$C$17:$K$23,6,FALSE)</f>
        <v>3112720309.9200001</v>
      </c>
      <c r="AY21" s="35">
        <f>VLOOKUP($AB21,[5]GA!$C$17:$K$23,8,FALSE)</f>
        <v>1</v>
      </c>
      <c r="AZ21" s="35">
        <f>VLOOKUP($AB21,[5]GA!$C$17:$K$23,9,FALSE)</f>
        <v>1</v>
      </c>
      <c r="BB21" s="36">
        <f t="shared" si="1"/>
        <v>0</v>
      </c>
      <c r="BC21" s="36">
        <f t="shared" si="0"/>
        <v>0</v>
      </c>
      <c r="BD21" s="35">
        <f t="shared" si="0"/>
        <v>0</v>
      </c>
      <c r="BE21" s="35">
        <f t="shared" si="0"/>
        <v>0</v>
      </c>
      <c r="BF21" s="23"/>
      <c r="BG21" s="36">
        <f t="shared" si="0"/>
        <v>0</v>
      </c>
      <c r="BH21" s="36">
        <f t="shared" si="0"/>
        <v>-0.11999940872192383</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-0.19999992847442627</v>
      </c>
      <c r="BS21" s="35">
        <f t="shared" si="3"/>
        <v>0</v>
      </c>
      <c r="BT21" s="35">
        <f t="shared" si="3"/>
        <v>0</v>
      </c>
      <c r="BU21" s="23"/>
      <c r="BV21" s="36">
        <f t="shared" ref="BV21:BY21" si="4">AW21-W21</f>
        <v>0</v>
      </c>
      <c r="BW21" s="36">
        <f t="shared" si="4"/>
        <v>-7.9999923706054688E-2</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pane xSplit="7" ySplit="13" topLeftCell="N14" activePane="bottomRight" state="frozen"/>
      <selection pane="bottomRight" activeCell="S24" sqref="S24"/>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839" priority="21" operator="lessThan">
      <formula>-1</formula>
    </cfRule>
  </conditionalFormatting>
  <conditionalFormatting sqref="BD6:BE21">
    <cfRule type="cellIs" dxfId="838" priority="19" operator="lessThan">
      <formula>-0.01</formula>
    </cfRule>
    <cfRule type="cellIs" dxfId="837" priority="20" operator="greaterThan">
      <formula>0.01</formula>
    </cfRule>
  </conditionalFormatting>
  <conditionalFormatting sqref="BB6:BC21">
    <cfRule type="cellIs" dxfId="836" priority="17" operator="lessThan">
      <formula>-1</formula>
    </cfRule>
    <cfRule type="cellIs" dxfId="835" priority="18" operator="greaterThan">
      <formula>1</formula>
    </cfRule>
  </conditionalFormatting>
  <conditionalFormatting sqref="BI6:BJ21">
    <cfRule type="cellIs" dxfId="834" priority="15" operator="lessThan">
      <formula>-0.01</formula>
    </cfRule>
    <cfRule type="cellIs" dxfId="833" priority="16" operator="greaterThan">
      <formula>0.01</formula>
    </cfRule>
  </conditionalFormatting>
  <conditionalFormatting sqref="BG6:BH21">
    <cfRule type="cellIs" dxfId="832" priority="13" operator="lessThan">
      <formula>-1</formula>
    </cfRule>
    <cfRule type="cellIs" dxfId="831" priority="14" operator="greaterThan">
      <formula>1</formula>
    </cfRule>
  </conditionalFormatting>
  <conditionalFormatting sqref="BN6:BO21">
    <cfRule type="cellIs" dxfId="830" priority="11" operator="lessThan">
      <formula>-0.01</formula>
    </cfRule>
    <cfRule type="cellIs" dxfId="829" priority="12" operator="greaterThan">
      <formula>0.01</formula>
    </cfRule>
  </conditionalFormatting>
  <conditionalFormatting sqref="BL6:BM21">
    <cfRule type="cellIs" dxfId="828" priority="9" operator="lessThan">
      <formula>-1</formula>
    </cfRule>
    <cfRule type="cellIs" dxfId="827" priority="10" operator="greaterThan">
      <formula>1</formula>
    </cfRule>
  </conditionalFormatting>
  <conditionalFormatting sqref="BS6:BT21">
    <cfRule type="cellIs" dxfId="826" priority="7" operator="lessThan">
      <formula>-0.01</formula>
    </cfRule>
    <cfRule type="cellIs" dxfId="825" priority="8" operator="greaterThan">
      <formula>0.01</formula>
    </cfRule>
  </conditionalFormatting>
  <conditionalFormatting sqref="BQ6:BR21">
    <cfRule type="cellIs" dxfId="824" priority="5" operator="lessThan">
      <formula>-1</formula>
    </cfRule>
    <cfRule type="cellIs" dxfId="823" priority="6" operator="greaterThan">
      <formula>1</formula>
    </cfRule>
  </conditionalFormatting>
  <conditionalFormatting sqref="BX6:BY21">
    <cfRule type="cellIs" dxfId="822" priority="3" operator="lessThan">
      <formula>-0.01</formula>
    </cfRule>
    <cfRule type="cellIs" dxfId="821" priority="4" operator="greaterThan">
      <formula>0.01</formula>
    </cfRule>
  </conditionalFormatting>
  <conditionalFormatting sqref="BV6:BW21">
    <cfRule type="cellIs" dxfId="820" priority="1" operator="lessThan">
      <formula>-1</formula>
    </cfRule>
    <cfRule type="cellIs" dxfId="819" priority="2" operator="greaterThan">
      <formula>1</formula>
    </cfRule>
  </conditionalFormatting>
  <pageMargins left="0.7" right="0.7" top="0.75" bottom="0.75" header="0.3" footer="0.3"/>
  <pageSetup paperSize="5" scale="12"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BY37"/>
  <sheetViews>
    <sheetView zoomScale="80" zoomScaleNormal="80" workbookViewId="0">
      <pane xSplit="2" ySplit="3" topLeftCell="BQ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41</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5873</v>
      </c>
      <c r="D6" s="28">
        <v>1546473567.77</v>
      </c>
      <c r="E6" s="17">
        <v>0.90690000000000004</v>
      </c>
      <c r="F6" s="17">
        <v>0.88280000000000003</v>
      </c>
      <c r="G6" s="8"/>
      <c r="H6" s="23">
        <v>33140</v>
      </c>
      <c r="I6" s="28">
        <v>8902034591</v>
      </c>
      <c r="J6" s="17">
        <v>0.8821</v>
      </c>
      <c r="K6" s="17">
        <v>0.84250000000000003</v>
      </c>
      <c r="L6" s="8"/>
      <c r="M6" s="23">
        <v>5165</v>
      </c>
      <c r="N6" s="28">
        <v>1273160523</v>
      </c>
      <c r="O6" s="17">
        <v>0.90949999999999998</v>
      </c>
      <c r="P6" s="17">
        <v>0.87870000000000004</v>
      </c>
      <c r="Q6" s="8"/>
      <c r="R6" s="23">
        <v>10429</v>
      </c>
      <c r="S6" s="28">
        <v>2683038138</v>
      </c>
      <c r="T6" s="17">
        <v>0.85709999999999997</v>
      </c>
      <c r="U6" s="17">
        <v>0.80069999999999997</v>
      </c>
      <c r="V6" s="8"/>
      <c r="W6" s="23">
        <v>30597</v>
      </c>
      <c r="X6" s="28">
        <v>9895076731</v>
      </c>
      <c r="Y6" s="17">
        <v>0.93820000000000003</v>
      </c>
      <c r="Z6" s="17">
        <v>0.93210000000000004</v>
      </c>
      <c r="AA6" s="8"/>
      <c r="AB6" s="34" t="s">
        <v>80</v>
      </c>
      <c r="AC6" s="23">
        <f>VLOOKUP($AB6,[1]HI!$C$8:$K$14,5,FALSE)</f>
        <v>5873</v>
      </c>
      <c r="AD6" s="23">
        <f>VLOOKUP($AB6,[1]HI!$C$8:$K$14,6,FALSE)</f>
        <v>1546473567.77</v>
      </c>
      <c r="AE6" s="35">
        <f>VLOOKUP($AB6,[1]HI!$C$8:$K$14,8,FALSE)</f>
        <v>0.90688696726374307</v>
      </c>
      <c r="AF6" s="35">
        <f>VLOOKUP($AB6,[1]HI!$C$8:$K$14,9,FALSE)</f>
        <v>0.88280430755463124</v>
      </c>
      <c r="AG6" s="8"/>
      <c r="AH6" s="23">
        <f>VLOOKUP($AB6,[2]HI!$C$8:$K$23,5,FALSE)</f>
        <v>33140</v>
      </c>
      <c r="AI6" s="23">
        <f>VLOOKUP($AB6,[2]HI!$C$8:$K$23,6,FALSE)</f>
        <v>8902034590.6599998</v>
      </c>
      <c r="AJ6" s="35">
        <f>VLOOKUP($AB6,[2]HI!$C$8:$K$23,8,FALSE)</f>
        <v>0.88213373083475299</v>
      </c>
      <c r="AK6" s="35">
        <f>VLOOKUP($AB6,[2]HI!$C$8:$K$23,9,FALSE)</f>
        <v>0.84253434211917499</v>
      </c>
      <c r="AL6" s="8"/>
      <c r="AM6" s="23">
        <f>VLOOKUP($AB6,[3]HI!$C$8:$K$14,5,FALSE)</f>
        <v>5165</v>
      </c>
      <c r="AN6" s="23">
        <f>VLOOKUP($AB6,[3]HI!$C$8:$K$14,6,FALSE)</f>
        <v>1273160523</v>
      </c>
      <c r="AO6" s="35">
        <f>VLOOKUP($AB6,[3]HI!$C$8:$K$14,8,FALSE)</f>
        <v>0.90949110758936436</v>
      </c>
      <c r="AP6" s="35">
        <f>VLOOKUP($AB6,[3]HI!$C$8:$K$14,9,FALSE)</f>
        <v>0.87874346938491199</v>
      </c>
      <c r="AQ6" s="8"/>
      <c r="AR6" s="23">
        <f>VLOOKUP($AB6,[4]HI!$C$8:$K$14,5,FALSE)</f>
        <v>10429</v>
      </c>
      <c r="AS6" s="23">
        <f>VLOOKUP($AB6,[4]HI!$C$8:$K$14,6,FALSE)</f>
        <v>2683038137.7600002</v>
      </c>
      <c r="AT6" s="35">
        <f>VLOOKUP($AB6,[4]HI!$C$8:$K$14,8,FALSE)</f>
        <v>0.85708415516107828</v>
      </c>
      <c r="AU6" s="35">
        <f>VLOOKUP($AB6,[4]HI!$C$8:$K$14,9,FALSE)</f>
        <v>0.80074105529165873</v>
      </c>
      <c r="AV6" s="8"/>
      <c r="AW6" s="23">
        <f>VLOOKUP($AB6,[5]HI!$C$8:$K$14,5,FALSE)</f>
        <v>30597</v>
      </c>
      <c r="AX6" s="23">
        <f>VLOOKUP($AB6,[5]HI!$C$8:$K$14,6,FALSE)</f>
        <v>9895076731.0799999</v>
      </c>
      <c r="AY6" s="35">
        <f>VLOOKUP($AB6,[5]HI!$C$8:$K$14,8,FALSE)</f>
        <v>0.93821292775665399</v>
      </c>
      <c r="AZ6" s="35">
        <f>VLOOKUP($AB6,[5]HI!$C$8:$K$14,9,FALSE)</f>
        <v>0.93207329030052155</v>
      </c>
      <c r="BB6" s="36">
        <f>AC6-C6</f>
        <v>0</v>
      </c>
      <c r="BC6" s="36">
        <f t="shared" ref="BC6:BY21" si="0">AD6-D6</f>
        <v>0</v>
      </c>
      <c r="BD6" s="35">
        <f t="shared" si="0"/>
        <v>-1.3032736256968214E-5</v>
      </c>
      <c r="BE6" s="35">
        <f t="shared" si="0"/>
        <v>4.3075546312110191E-6</v>
      </c>
      <c r="BF6" s="23"/>
      <c r="BG6" s="36">
        <f t="shared" si="0"/>
        <v>0</v>
      </c>
      <c r="BH6" s="36">
        <f t="shared" si="0"/>
        <v>-0.34000015258789063</v>
      </c>
      <c r="BI6" s="35">
        <f t="shared" si="0"/>
        <v>3.373083475299854E-5</v>
      </c>
      <c r="BJ6" s="35">
        <f t="shared" si="0"/>
        <v>3.4342119174968211E-5</v>
      </c>
      <c r="BK6" s="23"/>
      <c r="BL6" s="36">
        <f t="shared" si="0"/>
        <v>0</v>
      </c>
      <c r="BM6" s="36">
        <f t="shared" si="0"/>
        <v>0</v>
      </c>
      <c r="BN6" s="35">
        <f t="shared" si="0"/>
        <v>-8.8924106356191857E-6</v>
      </c>
      <c r="BO6" s="35">
        <f t="shared" si="0"/>
        <v>4.3469384911953846E-5</v>
      </c>
      <c r="BP6" s="23"/>
      <c r="BQ6" s="36">
        <f t="shared" si="0"/>
        <v>0</v>
      </c>
      <c r="BR6" s="36">
        <f t="shared" si="0"/>
        <v>-0.23999977111816406</v>
      </c>
      <c r="BS6" s="35">
        <f t="shared" si="0"/>
        <v>-1.5844838921696969E-5</v>
      </c>
      <c r="BT6" s="35">
        <f t="shared" si="0"/>
        <v>4.1055291658764759E-5</v>
      </c>
      <c r="BU6" s="23"/>
      <c r="BV6" s="36">
        <f t="shared" si="0"/>
        <v>0</v>
      </c>
      <c r="BW6" s="36">
        <f t="shared" si="0"/>
        <v>7.9999923706054688E-2</v>
      </c>
      <c r="BX6" s="35">
        <f t="shared" si="0"/>
        <v>1.2927756653957623E-5</v>
      </c>
      <c r="BY6" s="35">
        <f t="shared" si="0"/>
        <v>-2.670969947848878E-5</v>
      </c>
    </row>
    <row r="7" spans="1:77" x14ac:dyDescent="0.2">
      <c r="A7" s="1" t="s">
        <v>22</v>
      </c>
      <c r="B7" s="2" t="s">
        <v>8</v>
      </c>
      <c r="C7" s="23">
        <v>115</v>
      </c>
      <c r="D7" s="28">
        <v>36166731.439999998</v>
      </c>
      <c r="E7" s="17">
        <v>1.78E-2</v>
      </c>
      <c r="F7" s="17">
        <v>2.07E-2</v>
      </c>
      <c r="G7" s="8"/>
      <c r="H7" s="23">
        <v>758</v>
      </c>
      <c r="I7" s="28">
        <v>226823922</v>
      </c>
      <c r="J7" s="17">
        <v>2.0199999999999999E-2</v>
      </c>
      <c r="K7" s="17">
        <v>2.1499999999999998E-2</v>
      </c>
      <c r="L7" s="8"/>
      <c r="M7" s="23">
        <v>78</v>
      </c>
      <c r="N7" s="28">
        <v>22330288</v>
      </c>
      <c r="O7" s="17">
        <v>1.37E-2</v>
      </c>
      <c r="P7" s="17">
        <v>1.54E-2</v>
      </c>
      <c r="Q7" s="8"/>
      <c r="R7" s="23">
        <v>311</v>
      </c>
      <c r="S7" s="28">
        <v>93111287</v>
      </c>
      <c r="T7" s="17">
        <v>2.5600000000000001E-2</v>
      </c>
      <c r="U7" s="17">
        <v>2.7799999999999998E-2</v>
      </c>
      <c r="V7" s="8"/>
      <c r="W7" s="23">
        <v>382</v>
      </c>
      <c r="X7" s="28">
        <v>123502574</v>
      </c>
      <c r="Y7" s="17">
        <v>1.17E-2</v>
      </c>
      <c r="Z7" s="17">
        <v>1.1599999999999999E-2</v>
      </c>
      <c r="AA7" s="8"/>
      <c r="AB7" s="34" t="s">
        <v>8</v>
      </c>
      <c r="AC7" s="23">
        <f>VLOOKUP($AB7,[1]HI!$C$8:$K$14,5,FALSE)</f>
        <v>115</v>
      </c>
      <c r="AD7" s="23">
        <f>VLOOKUP($AB7,[1]HI!$C$8:$K$14,6,FALSE)</f>
        <v>36166731.439999998</v>
      </c>
      <c r="AE7" s="35">
        <f>VLOOKUP($AB7,[1]HI!$C$8:$K$14,8,FALSE)</f>
        <v>1.7757875231624459E-2</v>
      </c>
      <c r="AF7" s="35">
        <f>VLOOKUP($AB7,[1]HI!$C$8:$K$14,9,FALSE)</f>
        <v>2.0645775634848769E-2</v>
      </c>
      <c r="AG7" s="8"/>
      <c r="AH7" s="23">
        <f>VLOOKUP($AB7,[2]HI!$C$8:$K$23,5,FALSE)</f>
        <v>758</v>
      </c>
      <c r="AI7" s="23">
        <f>VLOOKUP($AB7,[2]HI!$C$8:$K$23,6,FALSE)</f>
        <v>226823921.94999999</v>
      </c>
      <c r="AJ7" s="35">
        <f>VLOOKUP($AB7,[2]HI!$C$8:$K$23,8,FALSE)</f>
        <v>2.0176746166950595E-2</v>
      </c>
      <c r="AK7" s="35">
        <f>VLOOKUP($AB7,[2]HI!$C$8:$K$23,9,FALSE)</f>
        <v>2.1467782663700658E-2</v>
      </c>
      <c r="AL7" s="8"/>
      <c r="AM7" s="23">
        <f>VLOOKUP($AB7,[3]HI!$C$8:$K$14,5,FALSE)</f>
        <v>78</v>
      </c>
      <c r="AN7" s="23">
        <f>VLOOKUP($AB7,[3]HI!$C$8:$K$14,6,FALSE)</f>
        <v>22330288</v>
      </c>
      <c r="AO7" s="35">
        <f>VLOOKUP($AB7,[3]HI!$C$8:$K$14,8,FALSE)</f>
        <v>1.3734812466983624E-2</v>
      </c>
      <c r="AP7" s="35">
        <f>VLOOKUP($AB7,[3]HI!$C$8:$K$14,9,FALSE)</f>
        <v>1.5412506431825854E-2</v>
      </c>
      <c r="AQ7" s="8"/>
      <c r="AR7" s="23">
        <f>VLOOKUP($AB7,[4]HI!$C$8:$K$14,5,FALSE)</f>
        <v>311</v>
      </c>
      <c r="AS7" s="23">
        <f>VLOOKUP($AB7,[4]HI!$C$8:$K$14,6,FALSE)</f>
        <v>93111286.829999998</v>
      </c>
      <c r="AT7" s="35">
        <f>VLOOKUP($AB7,[4]HI!$C$8:$K$14,8,FALSE)</f>
        <v>2.5558842866535175E-2</v>
      </c>
      <c r="AU7" s="35">
        <f>VLOOKUP($AB7,[4]HI!$C$8:$K$14,9,FALSE)</f>
        <v>2.7788658322264889E-2</v>
      </c>
      <c r="AV7" s="8"/>
      <c r="AW7" s="23">
        <f>VLOOKUP($AB7,[5]HI!$C$8:$K$14,5,FALSE)</f>
        <v>382</v>
      </c>
      <c r="AX7" s="23">
        <f>VLOOKUP($AB7,[5]HI!$C$8:$K$14,6,FALSE)</f>
        <v>123502574.26000001</v>
      </c>
      <c r="AY7" s="35">
        <f>VLOOKUP($AB7,[5]HI!$C$8:$K$14,8,FALSE)</f>
        <v>1.171347970072366E-2</v>
      </c>
      <c r="AZ7" s="35">
        <f>VLOOKUP($AB7,[5]HI!$C$8:$K$14,9,FALSE)</f>
        <v>1.1633406579813215E-2</v>
      </c>
      <c r="BB7" s="36">
        <f t="shared" ref="BB7:BB21" si="1">AC7-C7</f>
        <v>0</v>
      </c>
      <c r="BC7" s="36">
        <f t="shared" si="0"/>
        <v>0</v>
      </c>
      <c r="BD7" s="35">
        <f t="shared" si="0"/>
        <v>-4.2124768375541299E-5</v>
      </c>
      <c r="BE7" s="35">
        <f t="shared" si="0"/>
        <v>-5.4224365151230719E-5</v>
      </c>
      <c r="BF7" s="23"/>
      <c r="BG7" s="36">
        <f t="shared" si="0"/>
        <v>0</v>
      </c>
      <c r="BH7" s="36">
        <f t="shared" si="0"/>
        <v>-5.0000011920928955E-2</v>
      </c>
      <c r="BI7" s="35">
        <f t="shared" si="0"/>
        <v>-2.3253833049404621E-5</v>
      </c>
      <c r="BJ7" s="35">
        <f t="shared" si="0"/>
        <v>-3.2217336299340121E-5</v>
      </c>
      <c r="BK7" s="23"/>
      <c r="BL7" s="36">
        <f t="shared" si="0"/>
        <v>0</v>
      </c>
      <c r="BM7" s="36">
        <f t="shared" si="0"/>
        <v>0</v>
      </c>
      <c r="BN7" s="35">
        <f t="shared" si="0"/>
        <v>3.481246698362403E-5</v>
      </c>
      <c r="BO7" s="35">
        <f t="shared" si="0"/>
        <v>1.2506431825853523E-5</v>
      </c>
      <c r="BP7" s="23"/>
      <c r="BQ7" s="36">
        <f t="shared" si="0"/>
        <v>0</v>
      </c>
      <c r="BR7" s="36">
        <f t="shared" si="0"/>
        <v>-0.17000000178813934</v>
      </c>
      <c r="BS7" s="35">
        <f t="shared" si="0"/>
        <v>-4.1157133464825996E-5</v>
      </c>
      <c r="BT7" s="35">
        <f t="shared" si="0"/>
        <v>-1.1341677735109135E-5</v>
      </c>
      <c r="BU7" s="23"/>
      <c r="BV7" s="36">
        <f t="shared" si="0"/>
        <v>0</v>
      </c>
      <c r="BW7" s="36">
        <f t="shared" si="0"/>
        <v>0.26000000536441803</v>
      </c>
      <c r="BX7" s="35">
        <f t="shared" si="0"/>
        <v>1.3479700723659921E-5</v>
      </c>
      <c r="BY7" s="35">
        <f t="shared" si="0"/>
        <v>3.340657981321625E-5</v>
      </c>
    </row>
    <row r="8" spans="1:77" x14ac:dyDescent="0.2">
      <c r="A8" s="1" t="s">
        <v>23</v>
      </c>
      <c r="B8" s="2" t="s">
        <v>9</v>
      </c>
      <c r="C8" s="23">
        <v>99</v>
      </c>
      <c r="D8" s="28">
        <v>30122622.859999999</v>
      </c>
      <c r="E8" s="17">
        <v>1.5299999999999999E-2</v>
      </c>
      <c r="F8" s="17">
        <v>1.72E-2</v>
      </c>
      <c r="G8" s="8"/>
      <c r="H8" s="23">
        <v>395</v>
      </c>
      <c r="I8" s="28">
        <v>143172086</v>
      </c>
      <c r="J8" s="17">
        <v>1.0500000000000001E-2</v>
      </c>
      <c r="K8" s="17">
        <v>1.3599999999999999E-2</v>
      </c>
      <c r="L8" s="8"/>
      <c r="M8" s="23">
        <v>92</v>
      </c>
      <c r="N8" s="28">
        <v>30761914</v>
      </c>
      <c r="O8" s="17">
        <v>1.6199999999999999E-2</v>
      </c>
      <c r="P8" s="17">
        <v>2.12E-2</v>
      </c>
      <c r="Q8" s="8"/>
      <c r="R8" s="23">
        <v>232</v>
      </c>
      <c r="S8" s="28">
        <v>73989662</v>
      </c>
      <c r="T8" s="17">
        <v>1.9099999999999999E-2</v>
      </c>
      <c r="U8" s="17">
        <v>2.2100000000000002E-2</v>
      </c>
      <c r="V8" s="8"/>
      <c r="W8" s="23">
        <v>305</v>
      </c>
      <c r="X8" s="28">
        <v>102202886</v>
      </c>
      <c r="Y8" s="17">
        <v>9.4000000000000004E-3</v>
      </c>
      <c r="Z8" s="17">
        <v>9.5999999999999992E-3</v>
      </c>
      <c r="AA8" s="8"/>
      <c r="AB8" s="34" t="s">
        <v>9</v>
      </c>
      <c r="AC8" s="23">
        <f>VLOOKUP($AB8,[1]HI!$C$8:$K$14,5,FALSE)</f>
        <v>99</v>
      </c>
      <c r="AD8" s="23">
        <f>VLOOKUP($AB8,[1]HI!$C$8:$K$14,6,FALSE)</f>
        <v>30122622.859999999</v>
      </c>
      <c r="AE8" s="35">
        <f>VLOOKUP($AB8,[1]HI!$C$8:$K$14,8,FALSE)</f>
        <v>1.5287214329833231E-2</v>
      </c>
      <c r="AF8" s="35">
        <f>VLOOKUP($AB8,[1]HI!$C$8:$K$14,9,FALSE)</f>
        <v>1.7195496754592168E-2</v>
      </c>
      <c r="AG8" s="8"/>
      <c r="AH8" s="23">
        <f>VLOOKUP($AB8,[2]HI!$C$8:$K$23,5,FALSE)</f>
        <v>395</v>
      </c>
      <c r="AI8" s="23">
        <f>VLOOKUP($AB8,[2]HI!$C$8:$K$23,6,FALSE)</f>
        <v>143172085.72</v>
      </c>
      <c r="AJ8" s="35">
        <f>VLOOKUP($AB8,[2]HI!$C$8:$K$23,8,FALSE)</f>
        <v>1.0514267461669505E-2</v>
      </c>
      <c r="AK8" s="35">
        <f>VLOOKUP($AB8,[2]HI!$C$8:$K$23,9,FALSE)</f>
        <v>1.355054261174096E-2</v>
      </c>
      <c r="AL8" s="8"/>
      <c r="AM8" s="23">
        <f>VLOOKUP($AB8,[3]HI!$C$8:$K$14,5,FALSE)</f>
        <v>92</v>
      </c>
      <c r="AN8" s="23">
        <f>VLOOKUP($AB8,[3]HI!$C$8:$K$14,6,FALSE)</f>
        <v>30761914</v>
      </c>
      <c r="AO8" s="35">
        <f>VLOOKUP($AB8,[3]HI!$C$8:$K$14,8,FALSE)</f>
        <v>1.6200035217467865E-2</v>
      </c>
      <c r="AP8" s="35">
        <f>VLOOKUP($AB8,[3]HI!$C$8:$K$14,9,FALSE)</f>
        <v>2.1232068183817145E-2</v>
      </c>
      <c r="AQ8" s="8"/>
      <c r="AR8" s="23">
        <f>VLOOKUP($AB8,[4]HI!$C$8:$K$14,5,FALSE)</f>
        <v>232</v>
      </c>
      <c r="AS8" s="23">
        <f>VLOOKUP($AB8,[4]HI!$C$8:$K$14,6,FALSE)</f>
        <v>73989662.060000002</v>
      </c>
      <c r="AT8" s="35">
        <f>VLOOKUP($AB8,[4]HI!$C$8:$K$14,8,FALSE)</f>
        <v>1.9066403681788299E-2</v>
      </c>
      <c r="AU8" s="35">
        <f>VLOOKUP($AB8,[4]HI!$C$8:$K$14,9,FALSE)</f>
        <v>2.208189262939849E-2</v>
      </c>
      <c r="AV8" s="8"/>
      <c r="AW8" s="23">
        <f>VLOOKUP($AB8,[5]HI!$C$8:$K$14,5,FALSE)</f>
        <v>305</v>
      </c>
      <c r="AX8" s="23">
        <f>VLOOKUP($AB8,[5]HI!$C$8:$K$14,6,FALSE)</f>
        <v>102202885.98999999</v>
      </c>
      <c r="AY8" s="35">
        <f>VLOOKUP($AB8,[5]HI!$C$8:$K$14,8,FALSE)</f>
        <v>9.3523856249233418E-3</v>
      </c>
      <c r="AZ8" s="35">
        <f>VLOOKUP($AB8,[5]HI!$C$8:$K$14,9,FALSE)</f>
        <v>9.6270683706473036E-3</v>
      </c>
      <c r="BB8" s="36">
        <f t="shared" si="1"/>
        <v>0</v>
      </c>
      <c r="BC8" s="36">
        <f t="shared" si="0"/>
        <v>0</v>
      </c>
      <c r="BD8" s="35">
        <f t="shared" si="0"/>
        <v>-1.2785670166768834E-5</v>
      </c>
      <c r="BE8" s="35">
        <f t="shared" si="0"/>
        <v>-4.5032454078323958E-6</v>
      </c>
      <c r="BF8" s="23"/>
      <c r="BG8" s="36">
        <f t="shared" si="0"/>
        <v>0</v>
      </c>
      <c r="BH8" s="36">
        <f t="shared" si="0"/>
        <v>-0.2800000011920929</v>
      </c>
      <c r="BI8" s="35">
        <f t="shared" si="0"/>
        <v>1.4267461669504808E-5</v>
      </c>
      <c r="BJ8" s="35">
        <f t="shared" si="0"/>
        <v>-4.9457388259038781E-5</v>
      </c>
      <c r="BK8" s="23"/>
      <c r="BL8" s="36">
        <f t="shared" si="0"/>
        <v>0</v>
      </c>
      <c r="BM8" s="36">
        <f t="shared" si="0"/>
        <v>0</v>
      </c>
      <c r="BN8" s="35">
        <f t="shared" si="0"/>
        <v>3.5217467865555907E-8</v>
      </c>
      <c r="BO8" s="35">
        <f t="shared" si="0"/>
        <v>3.2068183817145213E-5</v>
      </c>
      <c r="BP8" s="23"/>
      <c r="BQ8" s="36">
        <f t="shared" si="0"/>
        <v>0</v>
      </c>
      <c r="BR8" s="36">
        <f t="shared" si="0"/>
        <v>6.0000002384185791E-2</v>
      </c>
      <c r="BS8" s="35">
        <f t="shared" si="0"/>
        <v>-3.3596318211700366E-5</v>
      </c>
      <c r="BT8" s="35">
        <f t="shared" si="0"/>
        <v>-1.810737060151113E-5</v>
      </c>
      <c r="BU8" s="23"/>
      <c r="BV8" s="36">
        <f t="shared" si="0"/>
        <v>0</v>
      </c>
      <c r="BW8" s="36">
        <f t="shared" si="0"/>
        <v>-1.000000536441803E-2</v>
      </c>
      <c r="BX8" s="35">
        <f t="shared" si="0"/>
        <v>-4.761437507665861E-5</v>
      </c>
      <c r="BY8" s="35">
        <f t="shared" si="0"/>
        <v>2.7068370647304399E-5</v>
      </c>
    </row>
    <row r="9" spans="1:77" x14ac:dyDescent="0.2">
      <c r="A9" s="1" t="s">
        <v>24</v>
      </c>
      <c r="B9" s="2" t="s">
        <v>10</v>
      </c>
      <c r="C9" s="23">
        <v>45</v>
      </c>
      <c r="D9" s="28">
        <v>17698257.940000001</v>
      </c>
      <c r="E9" s="17">
        <v>6.8999999999999999E-3</v>
      </c>
      <c r="F9" s="17">
        <v>1.01E-2</v>
      </c>
      <c r="G9" s="8"/>
      <c r="H9" s="23">
        <v>698</v>
      </c>
      <c r="I9" s="28">
        <v>266256686</v>
      </c>
      <c r="J9" s="17">
        <v>1.8599999999999998E-2</v>
      </c>
      <c r="K9" s="17">
        <v>2.52E-2</v>
      </c>
      <c r="L9" s="8"/>
      <c r="M9" s="23">
        <v>73</v>
      </c>
      <c r="N9" s="28">
        <v>26263706</v>
      </c>
      <c r="O9" s="17">
        <v>1.29E-2</v>
      </c>
      <c r="P9" s="17">
        <v>1.8100000000000002E-2</v>
      </c>
      <c r="Q9" s="8"/>
      <c r="R9" s="23">
        <v>92</v>
      </c>
      <c r="S9" s="28">
        <v>34920852</v>
      </c>
      <c r="T9" s="17">
        <v>7.6E-3</v>
      </c>
      <c r="U9" s="17">
        <v>1.04E-2</v>
      </c>
      <c r="V9" s="8"/>
      <c r="W9" s="23">
        <v>189</v>
      </c>
      <c r="X9" s="28">
        <v>69624079</v>
      </c>
      <c r="Y9" s="17">
        <v>5.7999999999999996E-3</v>
      </c>
      <c r="Z9" s="17">
        <v>6.6E-3</v>
      </c>
      <c r="AA9" s="8"/>
      <c r="AB9" s="34" t="s">
        <v>10</v>
      </c>
      <c r="AC9" s="23">
        <f>VLOOKUP($AB9,[1]HI!$C$8:$K$14,5,FALSE)</f>
        <v>45</v>
      </c>
      <c r="AD9" s="23">
        <f>VLOOKUP($AB9,[1]HI!$C$8:$K$14,6,FALSE)</f>
        <v>17698257.940000001</v>
      </c>
      <c r="AE9" s="35">
        <f>VLOOKUP($AB9,[1]HI!$C$8:$K$14,8,FALSE)</f>
        <v>6.9487337862878321E-3</v>
      </c>
      <c r="AF9" s="35">
        <f>VLOOKUP($AB9,[1]HI!$C$8:$K$14,9,FALSE)</f>
        <v>1.0103049073237478E-2</v>
      </c>
      <c r="AG9" s="8"/>
      <c r="AH9" s="23">
        <f>VLOOKUP($AB9,[2]HI!$C$8:$K$23,5,FALSE)</f>
        <v>698</v>
      </c>
      <c r="AI9" s="23">
        <f>VLOOKUP($AB9,[2]HI!$C$8:$K$23,6,FALSE)</f>
        <v>266256685.71000001</v>
      </c>
      <c r="AJ9" s="35">
        <f>VLOOKUP($AB9,[2]HI!$C$8:$K$23,8,FALSE)</f>
        <v>1.8579642248722317E-2</v>
      </c>
      <c r="AK9" s="35">
        <f>VLOOKUP($AB9,[2]HI!$C$8:$K$23,9,FALSE)</f>
        <v>2.5199902252106936E-2</v>
      </c>
      <c r="AL9" s="8"/>
      <c r="AM9" s="23">
        <f>VLOOKUP($AB9,[3]HI!$C$8:$K$14,5,FALSE)</f>
        <v>73</v>
      </c>
      <c r="AN9" s="23">
        <f>VLOOKUP($AB9,[3]HI!$C$8:$K$14,6,FALSE)</f>
        <v>26263706</v>
      </c>
      <c r="AO9" s="35">
        <f>VLOOKUP($AB9,[3]HI!$C$8:$K$14,8,FALSE)</f>
        <v>1.285437577038211E-2</v>
      </c>
      <c r="AP9" s="35">
        <f>VLOOKUP($AB9,[3]HI!$C$8:$K$14,9,FALSE)</f>
        <v>1.8127376487422967E-2</v>
      </c>
      <c r="AQ9" s="8"/>
      <c r="AR9" s="23">
        <f>VLOOKUP($AB9,[4]HI!$C$8:$K$14,5,FALSE)</f>
        <v>92</v>
      </c>
      <c r="AS9" s="23">
        <f>VLOOKUP($AB9,[4]HI!$C$8:$K$14,6,FALSE)</f>
        <v>34920852.479999997</v>
      </c>
      <c r="AT9" s="35">
        <f>VLOOKUP($AB9,[4]HI!$C$8:$K$14,8,FALSE)</f>
        <v>7.5608152531229456E-3</v>
      </c>
      <c r="AU9" s="35">
        <f>VLOOKUP($AB9,[4]HI!$C$8:$K$14,9,FALSE)</f>
        <v>1.042197644266986E-2</v>
      </c>
      <c r="AV9" s="8"/>
      <c r="AW9" s="23">
        <f>VLOOKUP($AB9,[5]HI!$C$8:$K$14,5,FALSE)</f>
        <v>189</v>
      </c>
      <c r="AX9" s="23">
        <f>VLOOKUP($AB9,[5]HI!$C$8:$K$14,6,FALSE)</f>
        <v>69624078.709999993</v>
      </c>
      <c r="AY9" s="35">
        <f>VLOOKUP($AB9,[5]HI!$C$8:$K$14,8,FALSE)</f>
        <v>5.7954127315098733E-3</v>
      </c>
      <c r="AZ9" s="35">
        <f>VLOOKUP($AB9,[5]HI!$C$8:$K$14,9,FALSE)</f>
        <v>6.5582860942897652E-3</v>
      </c>
      <c r="BB9" s="36">
        <f t="shared" si="1"/>
        <v>0</v>
      </c>
      <c r="BC9" s="36">
        <f t="shared" si="0"/>
        <v>0</v>
      </c>
      <c r="BD9" s="35">
        <f t="shared" si="0"/>
        <v>4.8733786287832176E-5</v>
      </c>
      <c r="BE9" s="35">
        <f t="shared" si="0"/>
        <v>3.0490732374783419E-6</v>
      </c>
      <c r="BF9" s="23"/>
      <c r="BG9" s="36">
        <f t="shared" si="0"/>
        <v>0</v>
      </c>
      <c r="BH9" s="36">
        <f t="shared" si="0"/>
        <v>-0.28999999165534973</v>
      </c>
      <c r="BI9" s="35">
        <f t="shared" si="0"/>
        <v>-2.0357751277681052E-5</v>
      </c>
      <c r="BJ9" s="35">
        <f t="shared" si="0"/>
        <v>-9.7747893064437097E-8</v>
      </c>
      <c r="BK9" s="23"/>
      <c r="BL9" s="36">
        <f t="shared" si="0"/>
        <v>0</v>
      </c>
      <c r="BM9" s="36">
        <f t="shared" si="0"/>
        <v>0</v>
      </c>
      <c r="BN9" s="35">
        <f t="shared" si="0"/>
        <v>-4.5624229617889991E-5</v>
      </c>
      <c r="BO9" s="35">
        <f t="shared" si="0"/>
        <v>2.7376487422965667E-5</v>
      </c>
      <c r="BP9" s="23"/>
      <c r="BQ9" s="36">
        <f t="shared" si="0"/>
        <v>0</v>
      </c>
      <c r="BR9" s="36">
        <f t="shared" si="0"/>
        <v>0.47999999672174454</v>
      </c>
      <c r="BS9" s="35">
        <f t="shared" si="0"/>
        <v>-3.9184746877054394E-5</v>
      </c>
      <c r="BT9" s="35">
        <f t="shared" si="0"/>
        <v>2.1976442669860777E-5</v>
      </c>
      <c r="BU9" s="23"/>
      <c r="BV9" s="36">
        <f t="shared" si="0"/>
        <v>0</v>
      </c>
      <c r="BW9" s="36">
        <f t="shared" si="0"/>
        <v>-0.29000000655651093</v>
      </c>
      <c r="BX9" s="35">
        <f t="shared" si="0"/>
        <v>-4.5872684901263061E-6</v>
      </c>
      <c r="BY9" s="35">
        <f t="shared" si="0"/>
        <v>-4.1713905710234755E-5</v>
      </c>
    </row>
    <row r="10" spans="1:77" x14ac:dyDescent="0.2">
      <c r="A10" s="1" t="s">
        <v>25</v>
      </c>
      <c r="B10" s="2" t="s">
        <v>11</v>
      </c>
      <c r="C10" s="23">
        <v>55</v>
      </c>
      <c r="D10" s="28">
        <v>22928814.260000002</v>
      </c>
      <c r="E10" s="17">
        <v>8.5000000000000006E-3</v>
      </c>
      <c r="F10" s="17">
        <v>1.3100000000000001E-2</v>
      </c>
      <c r="G10" s="8"/>
      <c r="H10" s="23">
        <v>468</v>
      </c>
      <c r="I10" s="28">
        <v>185369967</v>
      </c>
      <c r="J10" s="17">
        <v>1.2500000000000001E-2</v>
      </c>
      <c r="K10" s="17">
        <v>1.7500000000000002E-2</v>
      </c>
      <c r="L10" s="8"/>
      <c r="M10" s="23">
        <v>51</v>
      </c>
      <c r="N10" s="28">
        <v>19666349</v>
      </c>
      <c r="O10" s="17">
        <v>8.9999999999999993E-3</v>
      </c>
      <c r="P10" s="17">
        <v>1.3599999999999999E-2</v>
      </c>
      <c r="Q10" s="8"/>
      <c r="R10" s="23">
        <v>111</v>
      </c>
      <c r="S10" s="28">
        <v>44784220</v>
      </c>
      <c r="T10" s="17">
        <v>9.1000000000000004E-3</v>
      </c>
      <c r="U10" s="17">
        <v>1.34E-2</v>
      </c>
      <c r="V10" s="8"/>
      <c r="W10" s="23">
        <v>124</v>
      </c>
      <c r="X10" s="28">
        <v>48496472</v>
      </c>
      <c r="Y10" s="17">
        <v>3.8E-3</v>
      </c>
      <c r="Z10" s="17">
        <v>4.5999999999999999E-3</v>
      </c>
      <c r="AA10" s="8"/>
      <c r="AB10" s="34" t="s">
        <v>11</v>
      </c>
      <c r="AC10" s="23">
        <f>VLOOKUP($AB10,[1]HI!$C$8:$K$14,5,FALSE)</f>
        <v>55</v>
      </c>
      <c r="AD10" s="23">
        <f>VLOOKUP($AB10,[1]HI!$C$8:$K$14,6,FALSE)</f>
        <v>22928814.259999998</v>
      </c>
      <c r="AE10" s="35">
        <f>VLOOKUP($AB10,[1]HI!$C$8:$K$14,8,FALSE)</f>
        <v>8.4928968499073509E-3</v>
      </c>
      <c r="AF10" s="35">
        <f>VLOOKUP($AB10,[1]HI!$C$8:$K$14,9,FALSE)</f>
        <v>1.3088911713529204E-2</v>
      </c>
      <c r="AG10" s="8"/>
      <c r="AH10" s="23">
        <f>VLOOKUP($AB10,[2]HI!$C$8:$K$23,5,FALSE)</f>
        <v>468</v>
      </c>
      <c r="AI10" s="23">
        <f>VLOOKUP($AB10,[2]HI!$C$8:$K$23,6,FALSE)</f>
        <v>185369966.80000001</v>
      </c>
      <c r="AJ10" s="35">
        <f>VLOOKUP($AB10,[2]HI!$C$8:$K$23,8,FALSE)</f>
        <v>1.2457410562180578E-2</v>
      </c>
      <c r="AK10" s="35">
        <f>VLOOKUP($AB10,[2]HI!$C$8:$K$23,9,FALSE)</f>
        <v>1.7544367125955196E-2</v>
      </c>
      <c r="AL10" s="8"/>
      <c r="AM10" s="23">
        <f>VLOOKUP($AB10,[3]HI!$C$8:$K$14,5,FALSE)</f>
        <v>51</v>
      </c>
      <c r="AN10" s="23">
        <f>VLOOKUP($AB10,[3]HI!$C$8:$K$14,6,FALSE)</f>
        <v>19666349</v>
      </c>
      <c r="AO10" s="35">
        <f>VLOOKUP($AB10,[3]HI!$C$8:$K$14,8,FALSE)</f>
        <v>8.9804543053354467E-3</v>
      </c>
      <c r="AP10" s="35">
        <f>VLOOKUP($AB10,[3]HI!$C$8:$K$14,9,FALSE)</f>
        <v>1.3573838835084973E-2</v>
      </c>
      <c r="AQ10" s="8"/>
      <c r="AR10" s="23">
        <f>VLOOKUP($AB10,[4]HI!$C$8:$K$14,5,FALSE)</f>
        <v>111</v>
      </c>
      <c r="AS10" s="23">
        <f>VLOOKUP($AB10,[4]HI!$C$8:$K$14,6,FALSE)</f>
        <v>44784220.479999997</v>
      </c>
      <c r="AT10" s="35">
        <f>VLOOKUP($AB10,[4]HI!$C$8:$K$14,8,FALSE)</f>
        <v>9.1222879684418143E-3</v>
      </c>
      <c r="AU10" s="35">
        <f>VLOOKUP($AB10,[4]HI!$C$8:$K$14,9,FALSE)</f>
        <v>1.3365655695639338E-2</v>
      </c>
      <c r="AV10" s="8"/>
      <c r="AW10" s="23">
        <f>VLOOKUP($AB10,[5]HI!$C$8:$K$14,5,FALSE)</f>
        <v>124</v>
      </c>
      <c r="AX10" s="23">
        <f>VLOOKUP($AB10,[5]HI!$C$8:$K$14,6,FALSE)</f>
        <v>48496472.159999996</v>
      </c>
      <c r="AY10" s="35">
        <f>VLOOKUP($AB10,[5]HI!$C$8:$K$14,8,FALSE)</f>
        <v>3.8022813688212928E-3</v>
      </c>
      <c r="AZ10" s="35">
        <f>VLOOKUP($AB10,[5]HI!$C$8:$K$14,9,FALSE)</f>
        <v>4.5681572364325903E-3</v>
      </c>
      <c r="BB10" s="36">
        <f t="shared" si="1"/>
        <v>0</v>
      </c>
      <c r="BC10" s="36">
        <f t="shared" si="0"/>
        <v>0</v>
      </c>
      <c r="BD10" s="35">
        <f t="shared" si="0"/>
        <v>-7.1031500926497376E-6</v>
      </c>
      <c r="BE10" s="35">
        <f t="shared" si="0"/>
        <v>-1.1088286470796113E-5</v>
      </c>
      <c r="BF10" s="23"/>
      <c r="BG10" s="36">
        <f t="shared" si="0"/>
        <v>0</v>
      </c>
      <c r="BH10" s="36">
        <f t="shared" si="0"/>
        <v>-0.19999998807907104</v>
      </c>
      <c r="BI10" s="35">
        <f t="shared" si="0"/>
        <v>-4.2589437819422205E-5</v>
      </c>
      <c r="BJ10" s="35">
        <f t="shared" si="0"/>
        <v>4.4367125955194209E-5</v>
      </c>
      <c r="BK10" s="23"/>
      <c r="BL10" s="36">
        <f t="shared" si="0"/>
        <v>0</v>
      </c>
      <c r="BM10" s="36">
        <f t="shared" si="0"/>
        <v>0</v>
      </c>
      <c r="BN10" s="35">
        <f t="shared" si="0"/>
        <v>-1.9545694664552596E-5</v>
      </c>
      <c r="BO10" s="35">
        <f t="shared" si="0"/>
        <v>-2.6161164915026319E-5</v>
      </c>
      <c r="BP10" s="23"/>
      <c r="BQ10" s="36">
        <f t="shared" si="0"/>
        <v>0</v>
      </c>
      <c r="BR10" s="36">
        <f t="shared" si="0"/>
        <v>0.47999999672174454</v>
      </c>
      <c r="BS10" s="35">
        <f t="shared" si="0"/>
        <v>2.2287968441813896E-5</v>
      </c>
      <c r="BT10" s="35">
        <f t="shared" si="0"/>
        <v>-3.4344304360662062E-5</v>
      </c>
      <c r="BU10" s="23"/>
      <c r="BV10" s="36">
        <f t="shared" si="0"/>
        <v>0</v>
      </c>
      <c r="BW10" s="36">
        <f t="shared" si="0"/>
        <v>0.15999999642372131</v>
      </c>
      <c r="BX10" s="35">
        <f t="shared" si="0"/>
        <v>2.2813688212927619E-6</v>
      </c>
      <c r="BY10" s="35">
        <f t="shared" si="0"/>
        <v>-3.1842763567409629E-5</v>
      </c>
    </row>
    <row r="11" spans="1:77" x14ac:dyDescent="0.2">
      <c r="A11" s="1" t="s">
        <v>26</v>
      </c>
      <c r="B11" s="13" t="s">
        <v>12</v>
      </c>
      <c r="C11" s="23">
        <v>289</v>
      </c>
      <c r="D11" s="28">
        <v>98383931.769999996</v>
      </c>
      <c r="E11" s="17">
        <v>4.4600000000000001E-2</v>
      </c>
      <c r="F11" s="17">
        <v>5.62E-2</v>
      </c>
      <c r="G11" s="8"/>
      <c r="H11" s="23">
        <v>2109</v>
      </c>
      <c r="I11" s="28">
        <v>842125229</v>
      </c>
      <c r="J11" s="17">
        <v>5.6099999999999997E-2</v>
      </c>
      <c r="K11" s="17">
        <v>7.9699999999999993E-2</v>
      </c>
      <c r="L11" s="8"/>
      <c r="M11" s="23">
        <v>220</v>
      </c>
      <c r="N11" s="28">
        <v>76659307</v>
      </c>
      <c r="O11" s="17">
        <v>3.8699999999999998E-2</v>
      </c>
      <c r="P11" s="17">
        <v>5.2900000000000003E-2</v>
      </c>
      <c r="Q11" s="8"/>
      <c r="R11" s="23">
        <v>993</v>
      </c>
      <c r="S11" s="28">
        <v>420849701</v>
      </c>
      <c r="T11" s="17">
        <v>8.1600000000000006E-2</v>
      </c>
      <c r="U11" s="17">
        <v>0.12559999999999999</v>
      </c>
      <c r="V11" s="8"/>
      <c r="W11" s="23">
        <v>1015</v>
      </c>
      <c r="X11" s="28">
        <v>377297544</v>
      </c>
      <c r="Y11" s="17">
        <v>3.1099999999999999E-2</v>
      </c>
      <c r="Z11" s="17">
        <v>3.5499999999999997E-2</v>
      </c>
      <c r="AA11" s="8"/>
      <c r="AB11" s="34" t="s">
        <v>12</v>
      </c>
      <c r="AC11" s="23">
        <f>VLOOKUP($AB11,[1]HI!$C$8:$K$14,5,FALSE)</f>
        <v>289</v>
      </c>
      <c r="AD11" s="23">
        <f>VLOOKUP($AB11,[1]HI!$C$8:$K$14,6,FALSE)</f>
        <v>98383931.769999996</v>
      </c>
      <c r="AE11" s="35">
        <f>VLOOKUP($AB11,[1]HI!$C$8:$K$14,8,FALSE)</f>
        <v>4.4626312538604079E-2</v>
      </c>
      <c r="AF11" s="35">
        <f>VLOOKUP($AB11,[1]HI!$C$8:$K$14,9,FALSE)</f>
        <v>5.6162459269161143E-2</v>
      </c>
      <c r="AG11" s="8"/>
      <c r="AH11" s="23">
        <f>VLOOKUP($AB11,[2]HI!$C$8:$K$23,5,FALSE)</f>
        <v>2109</v>
      </c>
      <c r="AI11" s="23">
        <f>VLOOKUP($AB11,[2]HI!$C$8:$K$23,6,FALSE)</f>
        <v>842125229.04000008</v>
      </c>
      <c r="AJ11" s="35">
        <f>VLOOKUP($AB11,[2]HI!$C$8:$K$23,8,FALSE)</f>
        <v>5.6138202725724021E-2</v>
      </c>
      <c r="AK11" s="35">
        <f>VLOOKUP($AB11,[2]HI!$C$8:$K$23,9,FALSE)</f>
        <v>7.9703063227321388E-2</v>
      </c>
      <c r="AL11" s="8"/>
      <c r="AM11" s="23">
        <f>VLOOKUP($AB11,[3]HI!$C$8:$K$14,5,FALSE)</f>
        <v>220</v>
      </c>
      <c r="AN11" s="23">
        <f>VLOOKUP($AB11,[3]HI!$C$8:$K$14,6,FALSE)</f>
        <v>76659307</v>
      </c>
      <c r="AO11" s="35">
        <f>VLOOKUP($AB11,[3]HI!$C$8:$K$14,8,FALSE)</f>
        <v>3.8739214650466633E-2</v>
      </c>
      <c r="AP11" s="35">
        <f>VLOOKUP($AB11,[3]HI!$C$8:$K$14,9,FALSE)</f>
        <v>5.2910739986730702E-2</v>
      </c>
      <c r="AQ11" s="8"/>
      <c r="AR11" s="23">
        <f>VLOOKUP($AB11,[4]HI!$C$8:$K$14,5,FALSE)</f>
        <v>993</v>
      </c>
      <c r="AS11" s="23">
        <f>VLOOKUP($AB11,[4]HI!$C$8:$K$14,6,FALSE)</f>
        <v>420849700.81999999</v>
      </c>
      <c r="AT11" s="35">
        <f>VLOOKUP($AB11,[4]HI!$C$8:$K$14,8,FALSE)</f>
        <v>8.1607495069033531E-2</v>
      </c>
      <c r="AU11" s="35">
        <f>VLOOKUP($AB11,[4]HI!$C$8:$K$14,9,FALSE)</f>
        <v>0.12560076161836869</v>
      </c>
      <c r="AV11" s="8"/>
      <c r="AW11" s="23">
        <f>VLOOKUP($AB11,[5]HI!$C$8:$K$14,5,FALSE)</f>
        <v>1015</v>
      </c>
      <c r="AX11" s="23">
        <f>VLOOKUP($AB11,[5]HI!$C$8:$K$14,6,FALSE)</f>
        <v>377297543.81999999</v>
      </c>
      <c r="AY11" s="35">
        <f>VLOOKUP($AB11,[5]HI!$C$8:$K$14,8,FALSE)</f>
        <v>3.1123512817367839E-2</v>
      </c>
      <c r="AZ11" s="35">
        <f>VLOOKUP($AB11,[5]HI!$C$8:$K$14,9,FALSE)</f>
        <v>3.553979141829551E-2</v>
      </c>
      <c r="BB11" s="36">
        <f t="shared" si="1"/>
        <v>0</v>
      </c>
      <c r="BC11" s="36">
        <f t="shared" si="0"/>
        <v>0</v>
      </c>
      <c r="BD11" s="35">
        <f t="shared" si="0"/>
        <v>2.6312538604078561E-5</v>
      </c>
      <c r="BE11" s="35">
        <f t="shared" si="0"/>
        <v>-3.7540730838857284E-5</v>
      </c>
      <c r="BF11" s="23"/>
      <c r="BG11" s="36">
        <f t="shared" si="0"/>
        <v>0</v>
      </c>
      <c r="BH11" s="36">
        <f t="shared" si="0"/>
        <v>4.0000081062316895E-2</v>
      </c>
      <c r="BI11" s="35">
        <f t="shared" si="0"/>
        <v>3.8202725724023612E-5</v>
      </c>
      <c r="BJ11" s="35">
        <f t="shared" si="0"/>
        <v>3.063227321395412E-6</v>
      </c>
      <c r="BK11" s="23"/>
      <c r="BL11" s="36">
        <f t="shared" si="0"/>
        <v>0</v>
      </c>
      <c r="BM11" s="36">
        <f t="shared" si="0"/>
        <v>0</v>
      </c>
      <c r="BN11" s="35">
        <f t="shared" si="0"/>
        <v>3.9214650466634637E-5</v>
      </c>
      <c r="BO11" s="35">
        <f t="shared" si="0"/>
        <v>1.0739986730699813E-5</v>
      </c>
      <c r="BP11" s="23"/>
      <c r="BQ11" s="36">
        <f t="shared" si="0"/>
        <v>0</v>
      </c>
      <c r="BR11" s="36">
        <f t="shared" si="0"/>
        <v>-0.18000000715255737</v>
      </c>
      <c r="BS11" s="35">
        <f t="shared" si="0"/>
        <v>7.495069033525148E-6</v>
      </c>
      <c r="BT11" s="35">
        <f t="shared" si="0"/>
        <v>7.6161836870536348E-7</v>
      </c>
      <c r="BU11" s="23"/>
      <c r="BV11" s="36">
        <f t="shared" si="0"/>
        <v>0</v>
      </c>
      <c r="BW11" s="36">
        <f t="shared" si="0"/>
        <v>-0.18000000715255737</v>
      </c>
      <c r="BX11" s="35">
        <f t="shared" si="0"/>
        <v>2.3512817367839917E-5</v>
      </c>
      <c r="BY11" s="35">
        <f t="shared" si="0"/>
        <v>3.9791418295513636E-5</v>
      </c>
    </row>
    <row r="12" spans="1:77" x14ac:dyDescent="0.2">
      <c r="A12" s="1" t="s">
        <v>27</v>
      </c>
      <c r="B12" s="13" t="s">
        <v>13</v>
      </c>
      <c r="C12" s="23">
        <v>6476</v>
      </c>
      <c r="D12" s="28">
        <v>1751773926.04</v>
      </c>
      <c r="E12" s="17">
        <v>1</v>
      </c>
      <c r="F12" s="17">
        <v>1</v>
      </c>
      <c r="G12" s="8"/>
      <c r="H12" s="23">
        <v>37568</v>
      </c>
      <c r="I12" s="28">
        <v>10565782480</v>
      </c>
      <c r="J12" s="17">
        <v>1</v>
      </c>
      <c r="K12" s="17">
        <v>1</v>
      </c>
      <c r="L12" s="8"/>
      <c r="M12" s="23">
        <v>5679</v>
      </c>
      <c r="N12" s="28">
        <v>1448842088</v>
      </c>
      <c r="O12" s="17">
        <v>1</v>
      </c>
      <c r="P12" s="17">
        <v>1</v>
      </c>
      <c r="Q12" s="8"/>
      <c r="R12" s="23">
        <v>12168</v>
      </c>
      <c r="S12" s="28">
        <v>3350693860</v>
      </c>
      <c r="T12" s="17">
        <v>1</v>
      </c>
      <c r="U12" s="17">
        <v>1</v>
      </c>
      <c r="V12" s="8"/>
      <c r="W12" s="23">
        <v>32612</v>
      </c>
      <c r="X12" s="28">
        <v>10616200286</v>
      </c>
      <c r="Y12" s="17">
        <v>1</v>
      </c>
      <c r="Z12" s="17">
        <v>1</v>
      </c>
      <c r="AA12" s="8"/>
      <c r="AB12" s="34" t="s">
        <v>13</v>
      </c>
      <c r="AC12" s="23">
        <f>VLOOKUP($AB12,[1]HI!$C$8:$K$14,5,FALSE)</f>
        <v>6476</v>
      </c>
      <c r="AD12" s="23">
        <f>VLOOKUP($AB12,[1]HI!$C$8:$K$14,6,FALSE)</f>
        <v>1751773926.04</v>
      </c>
      <c r="AE12" s="35">
        <f>VLOOKUP($AB12,[1]HI!$C$8:$K$14,8,FALSE)</f>
        <v>1</v>
      </c>
      <c r="AF12" s="35">
        <f>VLOOKUP($AB12,[1]HI!$C$8:$K$14,9,FALSE)</f>
        <v>1</v>
      </c>
      <c r="AG12" s="8"/>
      <c r="AH12" s="23">
        <f>VLOOKUP($AB12,[2]HI!$C$8:$K$23,5,FALSE)</f>
        <v>37568</v>
      </c>
      <c r="AI12" s="23">
        <f>VLOOKUP($AB12,[2]HI!$C$8:$K$23,6,FALSE)</f>
        <v>10565782479.879999</v>
      </c>
      <c r="AJ12" s="35">
        <f>VLOOKUP($AB12,[2]HI!$C$8:$K$23,8,FALSE)</f>
        <v>1</v>
      </c>
      <c r="AK12" s="35">
        <f>VLOOKUP($AB12,[2]HI!$C$8:$K$23,9,FALSE)</f>
        <v>1</v>
      </c>
      <c r="AL12" s="8"/>
      <c r="AM12" s="23">
        <f>VLOOKUP($AB12,[3]HI!$C$8:$K$14,5,FALSE)</f>
        <v>5679</v>
      </c>
      <c r="AN12" s="23">
        <f>VLOOKUP($AB12,[3]HI!$C$8:$K$14,6,FALSE)</f>
        <v>1448842088</v>
      </c>
      <c r="AO12" s="35">
        <f>VLOOKUP($AB12,[3]HI!$C$8:$K$14,8,FALSE)</f>
        <v>1</v>
      </c>
      <c r="AP12" s="35">
        <f>VLOOKUP($AB12,[3]HI!$C$8:$K$14,9,FALSE)</f>
        <v>1</v>
      </c>
      <c r="AQ12" s="8"/>
      <c r="AR12" s="23">
        <f>VLOOKUP($AB12,[4]HI!$C$8:$K$14,5,FALSE)</f>
        <v>12168</v>
      </c>
      <c r="AS12" s="23">
        <f>VLOOKUP($AB12,[4]HI!$C$8:$K$14,6,FALSE)</f>
        <v>3350693860.4300003</v>
      </c>
      <c r="AT12" s="35">
        <f>VLOOKUP($AB12,[4]HI!$C$8:$K$14,8,FALSE)</f>
        <v>1</v>
      </c>
      <c r="AU12" s="35">
        <f>VLOOKUP($AB12,[4]HI!$C$8:$K$14,9,FALSE)</f>
        <v>1</v>
      </c>
      <c r="AV12" s="8"/>
      <c r="AW12" s="23">
        <f>VLOOKUP($AB12,[5]HI!$C$8:$K$14,5,FALSE)</f>
        <v>32612</v>
      </c>
      <c r="AX12" s="23">
        <f>VLOOKUP($AB12,[5]HI!$C$8:$K$14,6,FALSE)</f>
        <v>10616200286.02</v>
      </c>
      <c r="AY12" s="35">
        <f>VLOOKUP($AB12,[5]HI!$C$8:$K$14,8,FALSE)</f>
        <v>1</v>
      </c>
      <c r="AZ12" s="35">
        <f>VLOOKUP($AB12,[5]HI!$C$8:$K$14,9,FALSE)</f>
        <v>1</v>
      </c>
      <c r="BB12" s="36">
        <f t="shared" si="1"/>
        <v>0</v>
      </c>
      <c r="BC12" s="36">
        <f t="shared" si="0"/>
        <v>0</v>
      </c>
      <c r="BD12" s="35">
        <f t="shared" si="0"/>
        <v>0</v>
      </c>
      <c r="BE12" s="35">
        <f t="shared" si="0"/>
        <v>0</v>
      </c>
      <c r="BF12" s="23"/>
      <c r="BG12" s="36">
        <f t="shared" si="0"/>
        <v>0</v>
      </c>
      <c r="BH12" s="36">
        <f t="shared" si="0"/>
        <v>-0.12000083923339844</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0.43000030517578125</v>
      </c>
      <c r="BS12" s="35">
        <f t="shared" si="0"/>
        <v>0</v>
      </c>
      <c r="BT12" s="35">
        <f t="shared" si="0"/>
        <v>0</v>
      </c>
      <c r="BU12" s="23"/>
      <c r="BV12" s="36">
        <f t="shared" si="0"/>
        <v>0</v>
      </c>
      <c r="BW12" s="36">
        <f t="shared" si="0"/>
        <v>2.0000457763671875E-2</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1202</v>
      </c>
      <c r="D15" s="30">
        <v>112989500.5</v>
      </c>
      <c r="E15" s="19">
        <v>0.96009999999999995</v>
      </c>
      <c r="F15" s="19">
        <v>0.95420000000000005</v>
      </c>
      <c r="H15" s="25">
        <v>4947</v>
      </c>
      <c r="I15" s="30">
        <v>308626419</v>
      </c>
      <c r="J15" s="19">
        <v>0.91490000000000005</v>
      </c>
      <c r="K15" s="19">
        <v>0.87949999999999995</v>
      </c>
      <c r="M15" s="25">
        <v>936</v>
      </c>
      <c r="N15" s="30">
        <v>90671007</v>
      </c>
      <c r="O15" s="19">
        <v>0.93130000000000002</v>
      </c>
      <c r="P15" s="19">
        <v>0.92549999999999999</v>
      </c>
      <c r="R15" s="25">
        <v>682</v>
      </c>
      <c r="S15" s="30">
        <v>44487986</v>
      </c>
      <c r="T15" s="19">
        <v>0.93810000000000004</v>
      </c>
      <c r="U15" s="19">
        <v>0.88629999999999998</v>
      </c>
      <c r="W15" s="25">
        <v>3428</v>
      </c>
      <c r="X15" s="30">
        <v>314682015</v>
      </c>
      <c r="Y15" s="19">
        <v>0.95279999999999998</v>
      </c>
      <c r="Z15" s="19">
        <v>0.93400000000000005</v>
      </c>
      <c r="AB15" s="34" t="s">
        <v>80</v>
      </c>
      <c r="AC15" s="23">
        <f>VLOOKUP($AB15,[1]HI!$C$17:$K$24,5,FALSE)</f>
        <v>1202</v>
      </c>
      <c r="AD15" s="23">
        <f>VLOOKUP($AB15,[1]HI!$C$17:$K$24,6,FALSE)</f>
        <v>112989500.5</v>
      </c>
      <c r="AE15" s="35">
        <f>VLOOKUP($AB15,[1]HI!$C$17:$K$24,8,FALSE)</f>
        <v>0.96006389776357826</v>
      </c>
      <c r="AF15" s="35">
        <f>VLOOKUP($AB15,[1]HI!$C$17:$K$24,9,FALSE)</f>
        <v>0.95418288195319467</v>
      </c>
      <c r="AH15" s="23">
        <f>VLOOKUP($AB15,[2]HI!$C$17:$K$23,5,FALSE)</f>
        <v>4947</v>
      </c>
      <c r="AI15" s="23">
        <f>VLOOKUP($AB15,[2]HI!$C$17:$K$23,6,FALSE)</f>
        <v>308626418.94999999</v>
      </c>
      <c r="AJ15" s="35">
        <f>VLOOKUP($AB15,[2]HI!$C$17:$K$23,8,FALSE)</f>
        <v>0.91492509709635661</v>
      </c>
      <c r="AK15" s="35">
        <f>VLOOKUP($AB15,[2]HI!$C$17:$K$23,9,FALSE)</f>
        <v>0.87953324532245136</v>
      </c>
      <c r="AM15" s="23">
        <f>VLOOKUP($AB15,[3]HI!$C$17:$K$23,5,FALSE)</f>
        <v>936</v>
      </c>
      <c r="AN15" s="23">
        <f>VLOOKUP($AB15,[3]HI!$C$17:$K$23,6,FALSE)</f>
        <v>90671007</v>
      </c>
      <c r="AO15" s="35">
        <f>VLOOKUP($AB15,[3]HI!$C$17:$K$23,8,FALSE)</f>
        <v>0.93134328358208951</v>
      </c>
      <c r="AP15" s="35">
        <f>VLOOKUP($AB15,[3]HI!$C$17:$K$23,9,FALSE)</f>
        <v>0.92551070944961766</v>
      </c>
      <c r="AQ15" s="23"/>
      <c r="AR15" s="23">
        <f>VLOOKUP($AB15,[4]HI!$C$17:$K$23,5,FALSE)</f>
        <v>682</v>
      </c>
      <c r="AS15" s="23">
        <f>VLOOKUP($AB15,[4]HI!$C$17:$K$23,6,FALSE)</f>
        <v>44487986.049999997</v>
      </c>
      <c r="AT15" s="35">
        <f>VLOOKUP($AB15,[4]HI!$C$17:$K$23,8,FALSE)</f>
        <v>0.938101788170564</v>
      </c>
      <c r="AU15" s="35">
        <f>VLOOKUP($AB15,[4]HI!$C$17:$K$23,9,FALSE)</f>
        <v>0.88625710370985289</v>
      </c>
      <c r="AW15" s="23">
        <f>VLOOKUP($AB15,[5]HI!$C$17:$K$23,5,FALSE)</f>
        <v>3428</v>
      </c>
      <c r="AX15" s="23">
        <f>VLOOKUP($AB15,[5]HI!$C$17:$K$23,6,FALSE)</f>
        <v>314682014.93000001</v>
      </c>
      <c r="AY15" s="35">
        <f>VLOOKUP($AB15,[5]HI!$C$17:$K$23,8,FALSE)</f>
        <v>0.95275152862701495</v>
      </c>
      <c r="AZ15" s="35">
        <f>VLOOKUP($AB15,[5]HI!$C$17:$K$23,9,FALSE)</f>
        <v>0.93395240545141056</v>
      </c>
      <c r="BB15" s="36">
        <f t="shared" si="1"/>
        <v>0</v>
      </c>
      <c r="BC15" s="36">
        <f t="shared" si="0"/>
        <v>0</v>
      </c>
      <c r="BD15" s="35">
        <f t="shared" si="0"/>
        <v>-3.6102236421697853E-5</v>
      </c>
      <c r="BE15" s="35">
        <f t="shared" si="0"/>
        <v>-1.7118046805375542E-5</v>
      </c>
      <c r="BF15" s="23"/>
      <c r="BG15" s="36">
        <f t="shared" si="0"/>
        <v>0</v>
      </c>
      <c r="BH15" s="36">
        <f t="shared" si="0"/>
        <v>-5.0000011920928955E-2</v>
      </c>
      <c r="BI15" s="35">
        <f t="shared" si="0"/>
        <v>2.509709635656332E-5</v>
      </c>
      <c r="BJ15" s="35">
        <f t="shared" si="0"/>
        <v>3.3245322451413983E-5</v>
      </c>
      <c r="BK15" s="23"/>
      <c r="BL15" s="36">
        <f t="shared" si="0"/>
        <v>0</v>
      </c>
      <c r="BM15" s="36">
        <f t="shared" si="0"/>
        <v>0</v>
      </c>
      <c r="BN15" s="35">
        <f t="shared" si="0"/>
        <v>4.3283582089492789E-5</v>
      </c>
      <c r="BO15" s="35">
        <f t="shared" si="0"/>
        <v>1.0709449617674061E-5</v>
      </c>
      <c r="BP15" s="23"/>
      <c r="BQ15" s="36">
        <f t="shared" si="0"/>
        <v>0</v>
      </c>
      <c r="BR15" s="36">
        <f t="shared" si="0"/>
        <v>4.9999997019767761E-2</v>
      </c>
      <c r="BS15" s="35">
        <f t="shared" si="0"/>
        <v>1.7881705639544165E-6</v>
      </c>
      <c r="BT15" s="35">
        <f t="shared" si="0"/>
        <v>-4.2896290147087512E-5</v>
      </c>
      <c r="BU15" s="23"/>
      <c r="BV15" s="36">
        <f t="shared" si="0"/>
        <v>0</v>
      </c>
      <c r="BW15" s="36">
        <f t="shared" si="0"/>
        <v>-6.9999992847442627E-2</v>
      </c>
      <c r="BX15" s="35">
        <f t="shared" si="0"/>
        <v>-4.8471372985026129E-5</v>
      </c>
      <c r="BY15" s="35">
        <f t="shared" si="0"/>
        <v>-4.7594548589491303E-5</v>
      </c>
    </row>
    <row r="16" spans="1:77" x14ac:dyDescent="0.2">
      <c r="A16" s="1" t="s">
        <v>22</v>
      </c>
      <c r="B16" s="13" t="s">
        <v>8</v>
      </c>
      <c r="C16" s="25">
        <v>11</v>
      </c>
      <c r="D16" s="30">
        <v>909736.89</v>
      </c>
      <c r="E16" s="19">
        <v>8.8000000000000005E-3</v>
      </c>
      <c r="F16" s="19">
        <v>7.7000000000000002E-3</v>
      </c>
      <c r="H16" s="25">
        <v>97</v>
      </c>
      <c r="I16" s="30">
        <v>9023714</v>
      </c>
      <c r="J16" s="19">
        <v>1.7899999999999999E-2</v>
      </c>
      <c r="K16" s="19">
        <v>2.5700000000000001E-2</v>
      </c>
      <c r="M16" s="25">
        <v>14</v>
      </c>
      <c r="N16" s="30">
        <v>1035250</v>
      </c>
      <c r="O16" s="19">
        <v>1.3899999999999999E-2</v>
      </c>
      <c r="P16" s="19">
        <v>1.06E-2</v>
      </c>
      <c r="R16" s="25">
        <v>12</v>
      </c>
      <c r="S16" s="30">
        <v>992489</v>
      </c>
      <c r="T16" s="19">
        <v>1.6500000000000001E-2</v>
      </c>
      <c r="U16" s="19">
        <v>1.9800000000000002E-2</v>
      </c>
      <c r="W16" s="25">
        <v>25</v>
      </c>
      <c r="X16" s="30">
        <v>2734445</v>
      </c>
      <c r="Y16" s="19">
        <v>6.8999999999999999E-3</v>
      </c>
      <c r="Z16" s="19">
        <v>8.0999999999999996E-3</v>
      </c>
      <c r="AB16" s="34" t="s">
        <v>8</v>
      </c>
      <c r="AC16" s="23">
        <f>VLOOKUP($AB16,[1]HI!$C$17:$K$24,5,FALSE)</f>
        <v>11</v>
      </c>
      <c r="AD16" s="23">
        <f>VLOOKUP($AB16,[1]HI!$C$17:$K$24,6,FALSE)</f>
        <v>909736.89</v>
      </c>
      <c r="AE16" s="35">
        <f>VLOOKUP($AB16,[1]HI!$C$17:$K$24,8,FALSE)</f>
        <v>8.7859424920127792E-3</v>
      </c>
      <c r="AF16" s="35">
        <f>VLOOKUP($AB16,[1]HI!$C$17:$K$24,9,FALSE)</f>
        <v>7.6826197450030895E-3</v>
      </c>
      <c r="AH16" s="23">
        <f>VLOOKUP($AB16,[2]HI!$C$17:$K$23,5,FALSE)</f>
        <v>97</v>
      </c>
      <c r="AI16" s="23">
        <f>VLOOKUP($AB16,[2]HI!$C$17:$K$23,6,FALSE)</f>
        <v>9023714.2100000009</v>
      </c>
      <c r="AJ16" s="35">
        <f>VLOOKUP($AB16,[2]HI!$C$17:$K$23,8,FALSE)</f>
        <v>1.7939707786203071E-2</v>
      </c>
      <c r="AK16" s="35">
        <f>VLOOKUP($AB16,[2]HI!$C$17:$K$23,9,FALSE)</f>
        <v>2.5716063683029755E-2</v>
      </c>
      <c r="AM16" s="23">
        <f>VLOOKUP($AB16,[3]HI!$C$17:$K$23,5,FALSE)</f>
        <v>14</v>
      </c>
      <c r="AN16" s="23">
        <f>VLOOKUP($AB16,[3]HI!$C$17:$K$23,6,FALSE)</f>
        <v>1035250</v>
      </c>
      <c r="AO16" s="35">
        <f>VLOOKUP($AB16,[3]HI!$C$17:$K$23,8,FALSE)</f>
        <v>1.3930348258706468E-2</v>
      </c>
      <c r="AP16" s="35">
        <f>VLOOKUP($AB16,[3]HI!$C$17:$K$23,9,FALSE)</f>
        <v>1.0567159157697638E-2</v>
      </c>
      <c r="AR16" s="23">
        <f>VLOOKUP($AB16,[4]HI!$C$17:$K$23,5,FALSE)</f>
        <v>12</v>
      </c>
      <c r="AS16" s="23">
        <f>VLOOKUP($AB16,[4]HI!$C$17:$K$23,6,FALSE)</f>
        <v>992488.56</v>
      </c>
      <c r="AT16" s="35">
        <f>VLOOKUP($AB16,[4]HI!$C$17:$K$23,8,FALSE)</f>
        <v>1.6506189821182942E-2</v>
      </c>
      <c r="AU16" s="35">
        <f>VLOOKUP($AB16,[4]HI!$C$17:$K$23,9,FALSE)</f>
        <v>1.9771630832247186E-2</v>
      </c>
      <c r="AW16" s="23">
        <f>VLOOKUP($AB16,[5]HI!$C$17:$K$23,5,FALSE)</f>
        <v>25</v>
      </c>
      <c r="AX16" s="23">
        <f>VLOOKUP($AB16,[5]HI!$C$17:$K$23,6,FALSE)</f>
        <v>2734444.82</v>
      </c>
      <c r="AY16" s="35">
        <f>VLOOKUP($AB16,[5]HI!$C$17:$K$23,8,FALSE)</f>
        <v>6.9483046136742631E-3</v>
      </c>
      <c r="AZ16" s="35">
        <f>VLOOKUP($AB16,[5]HI!$C$17:$K$23,9,FALSE)</f>
        <v>8.1156252853574837E-3</v>
      </c>
      <c r="BB16" s="36">
        <f t="shared" si="1"/>
        <v>0</v>
      </c>
      <c r="BC16" s="36">
        <f t="shared" si="0"/>
        <v>0</v>
      </c>
      <c r="BD16" s="35">
        <f t="shared" si="0"/>
        <v>-1.4057507987221343E-5</v>
      </c>
      <c r="BE16" s="35">
        <f t="shared" si="0"/>
        <v>-1.7380254996910739E-5</v>
      </c>
      <c r="BF16" s="23"/>
      <c r="BG16" s="36">
        <f t="shared" si="0"/>
        <v>0</v>
      </c>
      <c r="BH16" s="36">
        <f t="shared" si="0"/>
        <v>0.21000000089406967</v>
      </c>
      <c r="BI16" s="35">
        <f t="shared" si="0"/>
        <v>3.9707786203071332E-5</v>
      </c>
      <c r="BJ16" s="35">
        <f t="shared" si="0"/>
        <v>1.6063683029754472E-5</v>
      </c>
      <c r="BK16" s="23"/>
      <c r="BL16" s="36">
        <f t="shared" si="0"/>
        <v>0</v>
      </c>
      <c r="BM16" s="36">
        <f t="shared" si="0"/>
        <v>0</v>
      </c>
      <c r="BN16" s="35">
        <f t="shared" si="0"/>
        <v>3.0348258706468928E-5</v>
      </c>
      <c r="BO16" s="35">
        <f t="shared" si="0"/>
        <v>-3.2840842302362533E-5</v>
      </c>
      <c r="BP16" s="23"/>
      <c r="BQ16" s="36">
        <f t="shared" si="0"/>
        <v>0</v>
      </c>
      <c r="BR16" s="36">
        <f t="shared" si="0"/>
        <v>-0.43999999994412065</v>
      </c>
      <c r="BS16" s="35">
        <f t="shared" si="0"/>
        <v>6.1898211829412852E-6</v>
      </c>
      <c r="BT16" s="35">
        <f t="shared" si="0"/>
        <v>-2.8369167752815422E-5</v>
      </c>
      <c r="BU16" s="23"/>
      <c r="BV16" s="36">
        <f t="shared" si="0"/>
        <v>0</v>
      </c>
      <c r="BW16" s="36">
        <f t="shared" si="0"/>
        <v>-0.18000000016763806</v>
      </c>
      <c r="BX16" s="35">
        <f t="shared" si="0"/>
        <v>4.8304613674263197E-5</v>
      </c>
      <c r="BY16" s="35">
        <f t="shared" si="0"/>
        <v>1.5625285357484184E-5</v>
      </c>
    </row>
    <row r="17" spans="1:77" x14ac:dyDescent="0.2">
      <c r="A17" s="1" t="s">
        <v>23</v>
      </c>
      <c r="B17" s="13" t="s">
        <v>9</v>
      </c>
      <c r="C17" s="25">
        <v>19</v>
      </c>
      <c r="D17" s="30">
        <v>1772365.05</v>
      </c>
      <c r="E17" s="19">
        <v>1.52E-2</v>
      </c>
      <c r="F17" s="19">
        <v>1.4999999999999999E-2</v>
      </c>
      <c r="H17" s="25">
        <v>103</v>
      </c>
      <c r="I17" s="30">
        <v>9238275</v>
      </c>
      <c r="J17" s="19">
        <v>1.9099999999999999E-2</v>
      </c>
      <c r="K17" s="19">
        <v>2.63E-2</v>
      </c>
      <c r="M17" s="25">
        <v>24</v>
      </c>
      <c r="N17" s="30">
        <v>2421453</v>
      </c>
      <c r="O17" s="19">
        <v>2.3900000000000001E-2</v>
      </c>
      <c r="P17" s="19">
        <v>2.47E-2</v>
      </c>
      <c r="R17" s="25">
        <v>11</v>
      </c>
      <c r="S17" s="30">
        <v>1251999</v>
      </c>
      <c r="T17" s="19">
        <v>1.5100000000000001E-2</v>
      </c>
      <c r="U17" s="19">
        <v>2.4899999999999999E-2</v>
      </c>
      <c r="W17" s="25">
        <v>41</v>
      </c>
      <c r="X17" s="30">
        <v>5088410</v>
      </c>
      <c r="Y17" s="19">
        <v>1.14E-2</v>
      </c>
      <c r="Z17" s="19">
        <v>1.5100000000000001E-2</v>
      </c>
      <c r="AB17" s="34" t="s">
        <v>9</v>
      </c>
      <c r="AC17" s="23">
        <f>VLOOKUP($AB17,[1]HI!$C$17:$K$24,5,FALSE)</f>
        <v>19</v>
      </c>
      <c r="AD17" s="23">
        <f>VLOOKUP($AB17,[1]HI!$C$17:$K$24,6,FALSE)</f>
        <v>1772365.05</v>
      </c>
      <c r="AE17" s="35">
        <f>VLOOKUP($AB17,[1]HI!$C$17:$K$24,8,FALSE)</f>
        <v>1.5175718849840255E-2</v>
      </c>
      <c r="AF17" s="35">
        <f>VLOOKUP($AB17,[1]HI!$C$17:$K$24,9,FALSE)</f>
        <v>1.4967411872770585E-2</v>
      </c>
      <c r="AH17" s="23">
        <f>VLOOKUP($AB17,[2]HI!$C$17:$K$23,5,FALSE)</f>
        <v>103</v>
      </c>
      <c r="AI17" s="23">
        <f>VLOOKUP($AB17,[2]HI!$C$17:$K$23,6,FALSE)</f>
        <v>9238274.5</v>
      </c>
      <c r="AJ17" s="35">
        <f>VLOOKUP($AB17,[2]HI!$C$17:$K$23,8,FALSE)</f>
        <v>1.9049380432772333E-2</v>
      </c>
      <c r="AK17" s="35">
        <f>VLOOKUP($AB17,[2]HI!$C$17:$K$23,9,FALSE)</f>
        <v>2.6327524324743643E-2</v>
      </c>
      <c r="AM17" s="23">
        <f>VLOOKUP($AB17,[3]HI!$C$17:$K$23,5,FALSE)</f>
        <v>24</v>
      </c>
      <c r="AN17" s="23">
        <f>VLOOKUP($AB17,[3]HI!$C$17:$K$23,6,FALSE)</f>
        <v>2421453</v>
      </c>
      <c r="AO17" s="35">
        <f>VLOOKUP($AB17,[3]HI!$C$17:$K$23,8,FALSE)</f>
        <v>2.3880597014925373E-2</v>
      </c>
      <c r="AP17" s="35">
        <f>VLOOKUP($AB17,[3]HI!$C$17:$K$23,9,FALSE)</f>
        <v>2.4716618443742497E-2</v>
      </c>
      <c r="AR17" s="23">
        <f>VLOOKUP($AB17,[4]HI!$C$17:$K$23,5,FALSE)</f>
        <v>11</v>
      </c>
      <c r="AS17" s="23">
        <f>VLOOKUP($AB17,[4]HI!$C$17:$K$23,6,FALSE)</f>
        <v>1251999.3999999999</v>
      </c>
      <c r="AT17" s="35">
        <f>VLOOKUP($AB17,[4]HI!$C$17:$K$23,8,FALSE)</f>
        <v>1.5130674002751032E-2</v>
      </c>
      <c r="AU17" s="35">
        <f>VLOOKUP($AB17,[4]HI!$C$17:$K$23,9,FALSE)</f>
        <v>2.4941415887952373E-2</v>
      </c>
      <c r="AW17" s="23">
        <f>VLOOKUP($AB17,[5]HI!$C$17:$K$23,5,FALSE)</f>
        <v>41</v>
      </c>
      <c r="AX17" s="23">
        <f>VLOOKUP($AB17,[5]HI!$C$17:$K$23,6,FALSE)</f>
        <v>5088410.1399999997</v>
      </c>
      <c r="AY17" s="35">
        <f>VLOOKUP($AB17,[5]HI!$C$17:$K$23,8,FALSE)</f>
        <v>1.1395219566425792E-2</v>
      </c>
      <c r="AZ17" s="35">
        <f>VLOOKUP($AB17,[5]HI!$C$17:$K$23,9,FALSE)</f>
        <v>1.5102016209072163E-2</v>
      </c>
      <c r="BB17" s="36">
        <f t="shared" si="1"/>
        <v>0</v>
      </c>
      <c r="BC17" s="36">
        <f t="shared" si="0"/>
        <v>0</v>
      </c>
      <c r="BD17" s="35">
        <f t="shared" si="0"/>
        <v>-2.428115015974501E-5</v>
      </c>
      <c r="BE17" s="35">
        <f t="shared" si="0"/>
        <v>-3.2588127229414565E-5</v>
      </c>
      <c r="BF17" s="23"/>
      <c r="BG17" s="36">
        <f t="shared" si="0"/>
        <v>0</v>
      </c>
      <c r="BH17" s="36">
        <f t="shared" si="0"/>
        <v>-0.5</v>
      </c>
      <c r="BI17" s="35">
        <f t="shared" si="0"/>
        <v>-5.061956722766589E-5</v>
      </c>
      <c r="BJ17" s="35">
        <f t="shared" si="0"/>
        <v>2.7524324743642692E-5</v>
      </c>
      <c r="BK17" s="23"/>
      <c r="BL17" s="36">
        <f t="shared" si="0"/>
        <v>0</v>
      </c>
      <c r="BM17" s="36">
        <f t="shared" si="0"/>
        <v>0</v>
      </c>
      <c r="BN17" s="35">
        <f t="shared" si="0"/>
        <v>-1.9402985074627732E-5</v>
      </c>
      <c r="BO17" s="35">
        <f t="shared" si="0"/>
        <v>1.6618443742497102E-5</v>
      </c>
      <c r="BP17" s="23"/>
      <c r="BQ17" s="36">
        <f t="shared" si="0"/>
        <v>0</v>
      </c>
      <c r="BR17" s="36">
        <f t="shared" si="0"/>
        <v>0.39999999990686774</v>
      </c>
      <c r="BS17" s="35">
        <f t="shared" si="0"/>
        <v>3.0674002751031673E-5</v>
      </c>
      <c r="BT17" s="35">
        <f t="shared" si="0"/>
        <v>4.1415887952374331E-5</v>
      </c>
      <c r="BU17" s="23"/>
      <c r="BV17" s="36">
        <f t="shared" si="0"/>
        <v>0</v>
      </c>
      <c r="BW17" s="36">
        <f t="shared" si="0"/>
        <v>0.13999999966472387</v>
      </c>
      <c r="BX17" s="35">
        <f t="shared" si="0"/>
        <v>-4.7804335742088894E-6</v>
      </c>
      <c r="BY17" s="35">
        <f t="shared" si="0"/>
        <v>2.0162090721628778E-6</v>
      </c>
    </row>
    <row r="18" spans="1:77" x14ac:dyDescent="0.2">
      <c r="A18" s="1" t="s">
        <v>24</v>
      </c>
      <c r="B18" s="13" t="s">
        <v>10</v>
      </c>
      <c r="C18" s="25">
        <v>4</v>
      </c>
      <c r="D18" s="30">
        <v>358005.21</v>
      </c>
      <c r="E18" s="19">
        <v>3.2000000000000002E-3</v>
      </c>
      <c r="F18" s="19">
        <v>3.0000000000000001E-3</v>
      </c>
      <c r="H18" s="25">
        <v>173</v>
      </c>
      <c r="I18" s="30">
        <v>15695814</v>
      </c>
      <c r="J18" s="19">
        <v>3.2000000000000001E-2</v>
      </c>
      <c r="K18" s="19">
        <v>4.4699999999999997E-2</v>
      </c>
      <c r="M18" s="25">
        <v>10</v>
      </c>
      <c r="N18" s="30">
        <v>930348</v>
      </c>
      <c r="O18" s="19">
        <v>0.01</v>
      </c>
      <c r="P18" s="19">
        <v>9.4999999999999998E-3</v>
      </c>
      <c r="R18" s="25">
        <v>6</v>
      </c>
      <c r="S18" s="30">
        <v>559857</v>
      </c>
      <c r="T18" s="19">
        <v>8.3000000000000001E-3</v>
      </c>
      <c r="U18" s="19">
        <v>1.12E-2</v>
      </c>
      <c r="W18" s="25">
        <v>24</v>
      </c>
      <c r="X18" s="30">
        <v>2177563</v>
      </c>
      <c r="Y18" s="19">
        <v>6.7000000000000002E-3</v>
      </c>
      <c r="Z18" s="19">
        <v>6.4999999999999997E-3</v>
      </c>
      <c r="AB18" s="34" t="s">
        <v>10</v>
      </c>
      <c r="AC18" s="23">
        <f>VLOOKUP($AB18,[1]HI!$C$17:$K$24,5,FALSE)</f>
        <v>4</v>
      </c>
      <c r="AD18" s="23">
        <f>VLOOKUP($AB18,[1]HI!$C$17:$K$24,6,FALSE)</f>
        <v>358005.21</v>
      </c>
      <c r="AE18" s="35">
        <f>VLOOKUP($AB18,[1]HI!$C$17:$K$24,8,FALSE)</f>
        <v>3.1948881789137379E-3</v>
      </c>
      <c r="AF18" s="35">
        <f>VLOOKUP($AB18,[1]HI!$C$17:$K$24,9,FALSE)</f>
        <v>3.0233113830966858E-3</v>
      </c>
      <c r="AH18" s="23">
        <f>VLOOKUP($AB18,[2]HI!$C$17:$K$23,5,FALSE)</f>
        <v>173</v>
      </c>
      <c r="AI18" s="23">
        <f>VLOOKUP($AB18,[2]HI!$C$17:$K$23,6,FALSE)</f>
        <v>15695813.550000001</v>
      </c>
      <c r="AJ18" s="35">
        <f>VLOOKUP($AB18,[2]HI!$C$17:$K$23,8,FALSE)</f>
        <v>3.1995561309413723E-2</v>
      </c>
      <c r="AK18" s="35">
        <f>VLOOKUP($AB18,[2]HI!$C$17:$K$23,9,FALSE)</f>
        <v>4.4730421577564718E-2</v>
      </c>
      <c r="AM18" s="23">
        <f>VLOOKUP($AB18,[3]HI!$C$17:$K$23,5,FALSE)</f>
        <v>10</v>
      </c>
      <c r="AN18" s="23">
        <f>VLOOKUP($AB18,[3]HI!$C$17:$K$23,6,FALSE)</f>
        <v>930348</v>
      </c>
      <c r="AO18" s="35">
        <f>VLOOKUP($AB18,[3]HI!$C$17:$K$23,8,FALSE)</f>
        <v>9.9502487562189053E-3</v>
      </c>
      <c r="AP18" s="35">
        <f>VLOOKUP($AB18,[3]HI!$C$17:$K$23,9,FALSE)</f>
        <v>9.4963877208845034E-3</v>
      </c>
      <c r="AR18" s="23">
        <f>VLOOKUP($AB18,[4]HI!$C$17:$K$23,5,FALSE)</f>
        <v>6</v>
      </c>
      <c r="AS18" s="23">
        <f>VLOOKUP($AB18,[4]HI!$C$17:$K$23,6,FALSE)</f>
        <v>559856.88</v>
      </c>
      <c r="AT18" s="35">
        <f>VLOOKUP($AB18,[4]HI!$C$17:$K$23,8,FALSE)</f>
        <v>8.253094910591471E-3</v>
      </c>
      <c r="AU18" s="35">
        <f>VLOOKUP($AB18,[4]HI!$C$17:$K$23,9,FALSE)</f>
        <v>1.1153059084382506E-2</v>
      </c>
      <c r="AW18" s="23">
        <f>VLOOKUP($AB18,[5]HI!$C$17:$K$23,5,FALSE)</f>
        <v>24</v>
      </c>
      <c r="AX18" s="23">
        <f>VLOOKUP($AB18,[5]HI!$C$17:$K$23,6,FALSE)</f>
        <v>2177562.6800000002</v>
      </c>
      <c r="AY18" s="35">
        <f>VLOOKUP($AB18,[5]HI!$C$17:$K$23,8,FALSE)</f>
        <v>6.6703724291272927E-3</v>
      </c>
      <c r="AZ18" s="35">
        <f>VLOOKUP($AB18,[5]HI!$C$17:$K$23,9,FALSE)</f>
        <v>6.4628412381928443E-3</v>
      </c>
      <c r="BB18" s="36">
        <f t="shared" si="1"/>
        <v>0</v>
      </c>
      <c r="BC18" s="36">
        <f t="shared" si="0"/>
        <v>0</v>
      </c>
      <c r="BD18" s="35">
        <f t="shared" si="0"/>
        <v>-5.1118210862622672E-6</v>
      </c>
      <c r="BE18" s="35">
        <f t="shared" si="0"/>
        <v>2.3311383096685703E-5</v>
      </c>
      <c r="BF18" s="23"/>
      <c r="BG18" s="36">
        <f t="shared" si="0"/>
        <v>0</v>
      </c>
      <c r="BH18" s="36">
        <f t="shared" si="0"/>
        <v>-0.44999999925494194</v>
      </c>
      <c r="BI18" s="35">
        <f t="shared" si="0"/>
        <v>-4.4386905862781045E-6</v>
      </c>
      <c r="BJ18" s="35">
        <f t="shared" si="0"/>
        <v>3.042157756472097E-5</v>
      </c>
      <c r="BK18" s="23"/>
      <c r="BL18" s="36">
        <f t="shared" si="0"/>
        <v>0</v>
      </c>
      <c r="BM18" s="36">
        <f t="shared" si="0"/>
        <v>0</v>
      </c>
      <c r="BN18" s="35">
        <f t="shared" si="0"/>
        <v>-4.9751243781094925E-5</v>
      </c>
      <c r="BO18" s="35">
        <f t="shared" si="0"/>
        <v>-3.6122791154964001E-6</v>
      </c>
      <c r="BP18" s="23"/>
      <c r="BQ18" s="36">
        <f t="shared" si="0"/>
        <v>0</v>
      </c>
      <c r="BR18" s="36">
        <f t="shared" si="0"/>
        <v>-0.11999999999534339</v>
      </c>
      <c r="BS18" s="35">
        <f t="shared" si="0"/>
        <v>-4.6905089408529055E-5</v>
      </c>
      <c r="BT18" s="35">
        <f t="shared" si="0"/>
        <v>-4.6940915617493806E-5</v>
      </c>
      <c r="BU18" s="23"/>
      <c r="BV18" s="36">
        <f t="shared" si="0"/>
        <v>0</v>
      </c>
      <c r="BW18" s="36">
        <f t="shared" si="0"/>
        <v>-0.31999999983236194</v>
      </c>
      <c r="BX18" s="35">
        <f t="shared" si="0"/>
        <v>-2.9627570872707565E-5</v>
      </c>
      <c r="BY18" s="35">
        <f t="shared" si="0"/>
        <v>-3.7158761807155362E-5</v>
      </c>
    </row>
    <row r="19" spans="1:77" x14ac:dyDescent="0.2">
      <c r="A19" s="1" t="s">
        <v>25</v>
      </c>
      <c r="B19" s="13" t="s">
        <v>11</v>
      </c>
      <c r="C19" s="25">
        <v>15</v>
      </c>
      <c r="D19" s="30">
        <v>2291568.9900000002</v>
      </c>
      <c r="E19" s="19">
        <v>1.2E-2</v>
      </c>
      <c r="F19" s="19">
        <v>1.9400000000000001E-2</v>
      </c>
      <c r="H19" s="25">
        <v>60</v>
      </c>
      <c r="I19" s="30">
        <v>4403017</v>
      </c>
      <c r="J19" s="19">
        <v>1.11E-2</v>
      </c>
      <c r="K19" s="19">
        <v>1.26E-2</v>
      </c>
      <c r="M19" s="25">
        <v>15</v>
      </c>
      <c r="N19" s="30">
        <v>1895528</v>
      </c>
      <c r="O19" s="19">
        <v>1.49E-2</v>
      </c>
      <c r="P19" s="19">
        <v>1.9400000000000001E-2</v>
      </c>
      <c r="R19" s="25">
        <v>10</v>
      </c>
      <c r="S19" s="30">
        <v>2250814</v>
      </c>
      <c r="T19" s="19">
        <v>1.38E-2</v>
      </c>
      <c r="U19" s="19">
        <v>4.48E-2</v>
      </c>
      <c r="W19" s="25">
        <v>57</v>
      </c>
      <c r="X19" s="30">
        <v>7986192</v>
      </c>
      <c r="Y19" s="19">
        <v>1.5800000000000002E-2</v>
      </c>
      <c r="Z19" s="19">
        <v>2.3699999999999999E-2</v>
      </c>
      <c r="AB19" s="34" t="s">
        <v>11</v>
      </c>
      <c r="AC19" s="23">
        <f>VLOOKUP($AB19,[1]HI!$C$17:$K$24,5,FALSE)</f>
        <v>15</v>
      </c>
      <c r="AD19" s="23">
        <f>VLOOKUP($AB19,[1]HI!$C$17:$K$24,6,FALSE)</f>
        <v>2291568.9900000002</v>
      </c>
      <c r="AE19" s="35">
        <f>VLOOKUP($AB19,[1]HI!$C$17:$K$24,8,FALSE)</f>
        <v>1.1980830670926517E-2</v>
      </c>
      <c r="AF19" s="35">
        <f>VLOOKUP($AB19,[1]HI!$C$17:$K$24,9,FALSE)</f>
        <v>1.9352027342334977E-2</v>
      </c>
      <c r="AH19" s="23">
        <f>VLOOKUP($AB19,[2]HI!$C$17:$K$23,5,FALSE)</f>
        <v>60</v>
      </c>
      <c r="AI19" s="23">
        <f>VLOOKUP($AB19,[2]HI!$C$17:$K$23,6,FALSE)</f>
        <v>4403017.3699999992</v>
      </c>
      <c r="AJ19" s="35">
        <f>VLOOKUP($AB19,[2]HI!$C$17:$K$23,8,FALSE)</f>
        <v>1.1096726465692621E-2</v>
      </c>
      <c r="AK19" s="35">
        <f>VLOOKUP($AB19,[2]HI!$C$17:$K$23,9,FALSE)</f>
        <v>1.254785695217692E-2</v>
      </c>
      <c r="AM19" s="23">
        <f>VLOOKUP($AB19,[3]HI!$C$17:$K$23,5,FALSE)</f>
        <v>15</v>
      </c>
      <c r="AN19" s="23">
        <f>VLOOKUP($AB19,[3]HI!$C$17:$K$23,6,FALSE)</f>
        <v>1895528</v>
      </c>
      <c r="AO19" s="35">
        <f>VLOOKUP($AB19,[3]HI!$C$17:$K$23,8,FALSE)</f>
        <v>1.4925373134328358E-2</v>
      </c>
      <c r="AP19" s="35">
        <f>VLOOKUP($AB19,[3]HI!$C$17:$K$23,9,FALSE)</f>
        <v>1.9348317859330874E-2</v>
      </c>
      <c r="AR19" s="23">
        <f>VLOOKUP($AB19,[4]HI!$C$17:$K$23,5,FALSE)</f>
        <v>10</v>
      </c>
      <c r="AS19" s="23">
        <f>VLOOKUP($AB19,[4]HI!$C$17:$K$23,6,FALSE)</f>
        <v>2250814.36</v>
      </c>
      <c r="AT19" s="35">
        <f>VLOOKUP($AB19,[4]HI!$C$17:$K$23,8,FALSE)</f>
        <v>1.3755158184319119E-2</v>
      </c>
      <c r="AU19" s="35">
        <f>VLOOKUP($AB19,[4]HI!$C$17:$K$23,9,FALSE)</f>
        <v>4.4839076631614481E-2</v>
      </c>
      <c r="AW19" s="23">
        <f>VLOOKUP($AB19,[5]HI!$C$17:$K$23,5,FALSE)</f>
        <v>57</v>
      </c>
      <c r="AX19" s="23">
        <f>VLOOKUP($AB19,[5]HI!$C$17:$K$23,6,FALSE)</f>
        <v>7986192.04</v>
      </c>
      <c r="AY19" s="35">
        <f>VLOOKUP($AB19,[5]HI!$C$17:$K$23,8,FALSE)</f>
        <v>1.584213451917732E-2</v>
      </c>
      <c r="AZ19" s="35">
        <f>VLOOKUP($AB19,[5]HI!$C$17:$K$23,9,FALSE)</f>
        <v>2.3702413586661687E-2</v>
      </c>
      <c r="BB19" s="36">
        <f t="shared" si="1"/>
        <v>0</v>
      </c>
      <c r="BC19" s="36">
        <f t="shared" si="0"/>
        <v>0</v>
      </c>
      <c r="BD19" s="35">
        <f t="shared" si="0"/>
        <v>-1.9169329073483177E-5</v>
      </c>
      <c r="BE19" s="35">
        <f t="shared" si="0"/>
        <v>-4.7972657665023427E-5</v>
      </c>
      <c r="BF19" s="23"/>
      <c r="BG19" s="36">
        <f t="shared" si="0"/>
        <v>0</v>
      </c>
      <c r="BH19" s="36">
        <f t="shared" si="0"/>
        <v>0.36999999918043613</v>
      </c>
      <c r="BI19" s="35">
        <f t="shared" si="0"/>
        <v>-3.2735343073794082E-6</v>
      </c>
      <c r="BJ19" s="35">
        <f t="shared" si="0"/>
        <v>-5.2143047823079852E-5</v>
      </c>
      <c r="BK19" s="23"/>
      <c r="BL19" s="36">
        <f t="shared" si="0"/>
        <v>0</v>
      </c>
      <c r="BM19" s="36">
        <f t="shared" si="0"/>
        <v>0</v>
      </c>
      <c r="BN19" s="35">
        <f t="shared" si="0"/>
        <v>2.5373134328357874E-5</v>
      </c>
      <c r="BO19" s="35">
        <f t="shared" si="0"/>
        <v>-5.1682140669126464E-5</v>
      </c>
      <c r="BP19" s="23"/>
      <c r="BQ19" s="36">
        <f t="shared" si="0"/>
        <v>0</v>
      </c>
      <c r="BR19" s="36">
        <f t="shared" si="0"/>
        <v>0.35999999986961484</v>
      </c>
      <c r="BS19" s="35">
        <f t="shared" si="0"/>
        <v>-4.4841815680880803E-5</v>
      </c>
      <c r="BT19" s="35">
        <f t="shared" si="0"/>
        <v>3.9076631614481938E-5</v>
      </c>
      <c r="BU19" s="23"/>
      <c r="BV19" s="36">
        <f t="shared" si="0"/>
        <v>0</v>
      </c>
      <c r="BW19" s="36">
        <f t="shared" si="0"/>
        <v>4.0000000037252903E-2</v>
      </c>
      <c r="BX19" s="35">
        <f t="shared" si="0"/>
        <v>4.2134519177318419E-5</v>
      </c>
      <c r="BY19" s="35">
        <f t="shared" si="0"/>
        <v>2.4135866616877E-6</v>
      </c>
    </row>
    <row r="20" spans="1:77" x14ac:dyDescent="0.2">
      <c r="A20" s="1" t="s">
        <v>26</v>
      </c>
      <c r="B20" s="13" t="s">
        <v>12</v>
      </c>
      <c r="C20" s="23">
        <v>1</v>
      </c>
      <c r="D20" s="28">
        <v>93754.75</v>
      </c>
      <c r="E20" s="17">
        <v>8.0000000000000004E-4</v>
      </c>
      <c r="F20" s="17">
        <v>8.0000000000000004E-4</v>
      </c>
      <c r="G20" s="8"/>
      <c r="H20" s="23">
        <v>27</v>
      </c>
      <c r="I20" s="28">
        <v>3910718</v>
      </c>
      <c r="J20" s="17">
        <v>5.0000000000000001E-3</v>
      </c>
      <c r="K20" s="17">
        <v>1.11E-2</v>
      </c>
      <c r="L20" s="8"/>
      <c r="M20" s="23">
        <v>6</v>
      </c>
      <c r="N20" s="28">
        <v>1015035</v>
      </c>
      <c r="O20" s="17">
        <v>6.0000000000000001E-3</v>
      </c>
      <c r="P20" s="17">
        <v>1.04E-2</v>
      </c>
      <c r="Q20" s="8"/>
      <c r="R20" s="23">
        <v>6</v>
      </c>
      <c r="S20" s="28">
        <v>654462</v>
      </c>
      <c r="T20" s="17">
        <v>8.3000000000000001E-3</v>
      </c>
      <c r="U20" s="17">
        <v>1.2999999999999999E-2</v>
      </c>
      <c r="V20" s="8"/>
      <c r="W20" s="23">
        <v>23</v>
      </c>
      <c r="X20" s="28">
        <v>4267190</v>
      </c>
      <c r="Y20" s="17">
        <v>6.4000000000000003E-3</v>
      </c>
      <c r="Z20" s="17">
        <v>1.2699999999999999E-2</v>
      </c>
      <c r="AA20" s="8"/>
      <c r="AB20" s="34" t="s">
        <v>12</v>
      </c>
      <c r="AC20" s="23">
        <f>VLOOKUP($AB20,[1]HI!$C$17:$K$24,5,FALSE)</f>
        <v>1</v>
      </c>
      <c r="AD20" s="23">
        <f>VLOOKUP($AB20,[1]HI!$C$17:$K$24,6,FALSE)</f>
        <v>93754.75</v>
      </c>
      <c r="AE20" s="35">
        <f>VLOOKUP($AB20,[1]HI!$C$17:$K$24,8,FALSE)</f>
        <v>7.9872204472843447E-4</v>
      </c>
      <c r="AF20" s="35">
        <f>VLOOKUP($AB20,[1]HI!$C$17:$K$24,9,FALSE)</f>
        <v>7.9174770360013473E-4</v>
      </c>
      <c r="AG20" s="8"/>
      <c r="AH20" s="23">
        <f>VLOOKUP($AB20,[2]HI!$C$17:$K$23,5,FALSE)</f>
        <v>27</v>
      </c>
      <c r="AI20" s="23">
        <f>VLOOKUP($AB20,[2]HI!$C$17:$K$23,6,FALSE)</f>
        <v>3910718.4800000004</v>
      </c>
      <c r="AJ20" s="35">
        <f>VLOOKUP($AB20,[2]HI!$C$17:$K$23,8,FALSE)</f>
        <v>4.9935269095616793E-3</v>
      </c>
      <c r="AK20" s="35">
        <f>VLOOKUP($AB20,[2]HI!$C$17:$K$23,9,FALSE)</f>
        <v>1.1144888140033563E-2</v>
      </c>
      <c r="AL20" s="8"/>
      <c r="AM20" s="23">
        <f>VLOOKUP($AB20,[3]HI!$C$17:$K$23,5,FALSE)</f>
        <v>6</v>
      </c>
      <c r="AN20" s="23">
        <f>VLOOKUP($AB20,[3]HI!$C$17:$K$23,6,FALSE)</f>
        <v>1015035</v>
      </c>
      <c r="AO20" s="35">
        <f>VLOOKUP($AB20,[3]HI!$C$17:$K$23,8,FALSE)</f>
        <v>5.9701492537313433E-3</v>
      </c>
      <c r="AP20" s="35">
        <f>VLOOKUP($AB20,[3]HI!$C$17:$K$23,9,FALSE)</f>
        <v>1.0360817576076911E-2</v>
      </c>
      <c r="AQ20" s="8"/>
      <c r="AR20" s="23">
        <f>VLOOKUP($AB20,[4]HI!$C$17:$K$23,5,FALSE)</f>
        <v>6</v>
      </c>
      <c r="AS20" s="23">
        <f>VLOOKUP($AB20,[4]HI!$C$17:$K$23,6,FALSE)</f>
        <v>654462.04</v>
      </c>
      <c r="AT20" s="35">
        <f>VLOOKUP($AB20,[4]HI!$C$17:$K$23,8,FALSE)</f>
        <v>8.253094910591471E-3</v>
      </c>
      <c r="AU20" s="35">
        <f>VLOOKUP($AB20,[4]HI!$C$17:$K$23,9,FALSE)</f>
        <v>1.3037713853950509E-2</v>
      </c>
      <c r="AV20" s="8"/>
      <c r="AW20" s="23">
        <f>VLOOKUP($AB20,[5]HI!$C$17:$K$23,5,FALSE)</f>
        <v>23</v>
      </c>
      <c r="AX20" s="23">
        <f>VLOOKUP($AB20,[5]HI!$C$17:$K$23,6,FALSE)</f>
        <v>4267190.42</v>
      </c>
      <c r="AY20" s="35">
        <f>VLOOKUP($AB20,[5]HI!$C$17:$K$23,8,FALSE)</f>
        <v>6.3924402445803222E-3</v>
      </c>
      <c r="AZ20" s="35">
        <f>VLOOKUP($AB20,[5]HI!$C$17:$K$23,9,FALSE)</f>
        <v>1.2664698229305363E-2</v>
      </c>
      <c r="BB20" s="36">
        <f t="shared" si="1"/>
        <v>0</v>
      </c>
      <c r="BC20" s="36">
        <f t="shared" si="0"/>
        <v>0</v>
      </c>
      <c r="BD20" s="35">
        <f t="shared" si="0"/>
        <v>-1.2779552715655668E-6</v>
      </c>
      <c r="BE20" s="35">
        <f t="shared" si="0"/>
        <v>-8.2522963998653059E-6</v>
      </c>
      <c r="BF20" s="23"/>
      <c r="BG20" s="36">
        <f t="shared" si="0"/>
        <v>0</v>
      </c>
      <c r="BH20" s="36">
        <f t="shared" si="0"/>
        <v>0.48000000044703484</v>
      </c>
      <c r="BI20" s="35">
        <f t="shared" si="0"/>
        <v>-6.4730904383207902E-6</v>
      </c>
      <c r="BJ20" s="35">
        <f t="shared" si="0"/>
        <v>4.4888140033562743E-5</v>
      </c>
      <c r="BK20" s="23"/>
      <c r="BL20" s="36">
        <f t="shared" si="0"/>
        <v>0</v>
      </c>
      <c r="BM20" s="36">
        <f t="shared" si="0"/>
        <v>0</v>
      </c>
      <c r="BN20" s="35">
        <f t="shared" si="0"/>
        <v>-2.9850746268656782E-5</v>
      </c>
      <c r="BO20" s="35">
        <f t="shared" si="0"/>
        <v>-3.9182423923088058E-5</v>
      </c>
      <c r="BP20" s="23"/>
      <c r="BQ20" s="36">
        <f t="shared" si="0"/>
        <v>0</v>
      </c>
      <c r="BR20" s="36">
        <f t="shared" si="0"/>
        <v>4.0000000037252903E-2</v>
      </c>
      <c r="BS20" s="35">
        <f t="shared" si="0"/>
        <v>-4.6905089408529055E-5</v>
      </c>
      <c r="BT20" s="35">
        <f t="shared" si="0"/>
        <v>3.7713853950509246E-5</v>
      </c>
      <c r="BU20" s="23"/>
      <c r="BV20" s="36">
        <f t="shared" si="0"/>
        <v>0</v>
      </c>
      <c r="BW20" s="36">
        <f t="shared" si="0"/>
        <v>0.41999999992549419</v>
      </c>
      <c r="BX20" s="35">
        <f t="shared" si="0"/>
        <v>-7.5597554196780645E-6</v>
      </c>
      <c r="BY20" s="35">
        <f t="shared" si="0"/>
        <v>-3.5301770694636317E-5</v>
      </c>
    </row>
    <row r="21" spans="1:77" x14ac:dyDescent="0.2">
      <c r="A21" s="1" t="s">
        <v>27</v>
      </c>
      <c r="B21" s="13" t="s">
        <v>13</v>
      </c>
      <c r="C21" s="23">
        <v>1252</v>
      </c>
      <c r="D21" s="28">
        <v>118414931.39</v>
      </c>
      <c r="E21" s="17">
        <v>1</v>
      </c>
      <c r="F21" s="17">
        <v>1</v>
      </c>
      <c r="G21" s="8"/>
      <c r="H21" s="23">
        <v>5407</v>
      </c>
      <c r="I21" s="28">
        <v>350897957</v>
      </c>
      <c r="J21" s="17">
        <v>1</v>
      </c>
      <c r="K21" s="17">
        <v>1</v>
      </c>
      <c r="L21" s="8"/>
      <c r="M21" s="23">
        <v>1005</v>
      </c>
      <c r="N21" s="28">
        <v>97968620</v>
      </c>
      <c r="O21" s="17">
        <v>1</v>
      </c>
      <c r="P21" s="17">
        <v>1</v>
      </c>
      <c r="Q21" s="8"/>
      <c r="R21" s="23">
        <v>727</v>
      </c>
      <c r="S21" s="28">
        <v>50197607</v>
      </c>
      <c r="T21" s="17">
        <v>1</v>
      </c>
      <c r="U21" s="17">
        <v>1</v>
      </c>
      <c r="V21" s="8"/>
      <c r="W21" s="23">
        <v>3598</v>
      </c>
      <c r="X21" s="28">
        <v>336935815</v>
      </c>
      <c r="Y21" s="17">
        <v>1</v>
      </c>
      <c r="Z21" s="17">
        <v>1</v>
      </c>
      <c r="AA21" s="8"/>
      <c r="AB21" s="34" t="s">
        <v>13</v>
      </c>
      <c r="AC21" s="23">
        <f>VLOOKUP($AB21,[1]HI!$C$17:$K$24,5,FALSE)</f>
        <v>1252</v>
      </c>
      <c r="AD21" s="23">
        <f>VLOOKUP($AB21,[1]HI!$C$17:$K$24,6,FALSE)</f>
        <v>118414931.38999999</v>
      </c>
      <c r="AE21" s="35">
        <f>VLOOKUP($AB21,[1]HI!$C$17:$K$24,8,FALSE)</f>
        <v>1</v>
      </c>
      <c r="AF21" s="35">
        <f>VLOOKUP($AB21,[1]HI!$C$17:$K$24,9,FALSE)</f>
        <v>1.0000000000000002</v>
      </c>
      <c r="AG21" s="8"/>
      <c r="AH21" s="23">
        <f>VLOOKUP($AB21,[2]HI!$C$17:$K$23,5,FALSE)</f>
        <v>5407</v>
      </c>
      <c r="AI21" s="23">
        <f>VLOOKUP($AB21,[2]HI!$C$17:$K$23,6,FALSE)</f>
        <v>350897957.06</v>
      </c>
      <c r="AJ21" s="35">
        <f>VLOOKUP($AB21,[2]HI!$C$17:$K$23,8,FALSE)</f>
        <v>1</v>
      </c>
      <c r="AK21" s="35">
        <f>VLOOKUP($AB21,[2]HI!$C$17:$K$23,9,FALSE)</f>
        <v>1</v>
      </c>
      <c r="AL21" s="8"/>
      <c r="AM21" s="23">
        <f>VLOOKUP($AB21,[3]HI!$C$17:$K$23,5,FALSE)</f>
        <v>1005</v>
      </c>
      <c r="AN21" s="23">
        <f>VLOOKUP($AB21,[3]HI!$C$17:$K$23,6,FALSE)</f>
        <v>97968620</v>
      </c>
      <c r="AO21" s="35">
        <f>VLOOKUP($AB21,[3]HI!$C$17:$K$23,8,FALSE)</f>
        <v>1</v>
      </c>
      <c r="AP21" s="35">
        <f>VLOOKUP($AB21,[3]HI!$C$17:$K$23,9,FALSE)</f>
        <v>1</v>
      </c>
      <c r="AQ21" s="8"/>
      <c r="AR21" s="23">
        <f>VLOOKUP($AB21,[4]HI!$C$17:$K$23,5,FALSE)</f>
        <v>727</v>
      </c>
      <c r="AS21" s="23">
        <f>VLOOKUP($AB21,[4]HI!$C$17:$K$23,6,FALSE)</f>
        <v>50197607.289999999</v>
      </c>
      <c r="AT21" s="35">
        <f>VLOOKUP($AB21,[4]HI!$C$17:$K$23,8,FALSE)</f>
        <v>1</v>
      </c>
      <c r="AU21" s="35">
        <f>VLOOKUP($AB21,[4]HI!$C$17:$K$23,9,FALSE)</f>
        <v>0.99999999999999989</v>
      </c>
      <c r="AV21" s="8"/>
      <c r="AW21" s="23">
        <f>VLOOKUP($AB21,[5]HI!$C$17:$K$23,5,FALSE)</f>
        <v>3598</v>
      </c>
      <c r="AX21" s="23">
        <f>VLOOKUP($AB21,[5]HI!$C$17:$K$23,6,FALSE)</f>
        <v>336935815.02999997</v>
      </c>
      <c r="AY21" s="35">
        <f>VLOOKUP($AB21,[5]HI!$C$17:$K$23,8,FALSE)</f>
        <v>1</v>
      </c>
      <c r="AZ21" s="35">
        <f>VLOOKUP($AB21,[5]HI!$C$17:$K$23,9,FALSE)</f>
        <v>1</v>
      </c>
      <c r="BB21" s="36">
        <f t="shared" si="1"/>
        <v>0</v>
      </c>
      <c r="BC21" s="36">
        <f t="shared" si="0"/>
        <v>0</v>
      </c>
      <c r="BD21" s="35">
        <f t="shared" si="0"/>
        <v>0</v>
      </c>
      <c r="BE21" s="35">
        <f t="shared" si="0"/>
        <v>0</v>
      </c>
      <c r="BF21" s="23"/>
      <c r="BG21" s="36">
        <f t="shared" si="0"/>
        <v>0</v>
      </c>
      <c r="BH21" s="36">
        <f t="shared" si="0"/>
        <v>6.0000002384185791E-2</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0.28999999910593033</v>
      </c>
      <c r="BS21" s="35">
        <f t="shared" si="3"/>
        <v>0</v>
      </c>
      <c r="BT21" s="35">
        <f t="shared" si="3"/>
        <v>0</v>
      </c>
      <c r="BU21" s="23"/>
      <c r="BV21" s="36">
        <f t="shared" ref="BV21:BY21" si="4">AW21-W21</f>
        <v>0</v>
      </c>
      <c r="BW21" s="36">
        <f t="shared" si="4"/>
        <v>2.9999971389770508E-2</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pane xSplit="7" ySplit="13" topLeftCell="N14" activePane="bottomRight" state="frozen"/>
      <selection pane="bottomRight" activeCell="T24" sqref="T24"/>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818" priority="21" operator="lessThan">
      <formula>-1</formula>
    </cfRule>
  </conditionalFormatting>
  <conditionalFormatting sqref="BD6:BE21">
    <cfRule type="cellIs" dxfId="817" priority="19" operator="lessThan">
      <formula>-0.01</formula>
    </cfRule>
    <cfRule type="cellIs" dxfId="816" priority="20" operator="greaterThan">
      <formula>0.01</formula>
    </cfRule>
  </conditionalFormatting>
  <conditionalFormatting sqref="BB6:BC21">
    <cfRule type="cellIs" dxfId="815" priority="17" operator="lessThan">
      <formula>-1</formula>
    </cfRule>
    <cfRule type="cellIs" dxfId="814" priority="18" operator="greaterThan">
      <formula>1</formula>
    </cfRule>
  </conditionalFormatting>
  <conditionalFormatting sqref="BI6:BJ21">
    <cfRule type="cellIs" dxfId="813" priority="15" operator="lessThan">
      <formula>-0.01</formula>
    </cfRule>
    <cfRule type="cellIs" dxfId="812" priority="16" operator="greaterThan">
      <formula>0.01</formula>
    </cfRule>
  </conditionalFormatting>
  <conditionalFormatting sqref="BG6:BH21">
    <cfRule type="cellIs" dxfId="811" priority="13" operator="lessThan">
      <formula>-1</formula>
    </cfRule>
    <cfRule type="cellIs" dxfId="810" priority="14" operator="greaterThan">
      <formula>1</formula>
    </cfRule>
  </conditionalFormatting>
  <conditionalFormatting sqref="BN6:BO21">
    <cfRule type="cellIs" dxfId="809" priority="11" operator="lessThan">
      <formula>-0.01</formula>
    </cfRule>
    <cfRule type="cellIs" dxfId="808" priority="12" operator="greaterThan">
      <formula>0.01</formula>
    </cfRule>
  </conditionalFormatting>
  <conditionalFormatting sqref="BL6:BM21">
    <cfRule type="cellIs" dxfId="807" priority="9" operator="lessThan">
      <formula>-1</formula>
    </cfRule>
    <cfRule type="cellIs" dxfId="806" priority="10" operator="greaterThan">
      <formula>1</formula>
    </cfRule>
  </conditionalFormatting>
  <conditionalFormatting sqref="BS6:BT21">
    <cfRule type="cellIs" dxfId="805" priority="7" operator="lessThan">
      <formula>-0.01</formula>
    </cfRule>
    <cfRule type="cellIs" dxfId="804" priority="8" operator="greaterThan">
      <formula>0.01</formula>
    </cfRule>
  </conditionalFormatting>
  <conditionalFormatting sqref="BQ6:BR21">
    <cfRule type="cellIs" dxfId="803" priority="5" operator="lessThan">
      <formula>-1</formula>
    </cfRule>
    <cfRule type="cellIs" dxfId="802" priority="6" operator="greaterThan">
      <formula>1</formula>
    </cfRule>
  </conditionalFormatting>
  <conditionalFormatting sqref="BX6:BY21">
    <cfRule type="cellIs" dxfId="801" priority="3" operator="lessThan">
      <formula>-0.01</formula>
    </cfRule>
    <cfRule type="cellIs" dxfId="800" priority="4" operator="greaterThan">
      <formula>0.01</formula>
    </cfRule>
  </conditionalFormatting>
  <conditionalFormatting sqref="BV6:BW21">
    <cfRule type="cellIs" dxfId="799" priority="1" operator="lessThan">
      <formula>-1</formula>
    </cfRule>
    <cfRule type="cellIs" dxfId="798" priority="2" operator="greaterThan">
      <formula>1</formula>
    </cfRule>
  </conditionalFormatting>
  <pageMargins left="0.7" right="0.7" top="0.75" bottom="0.75" header="0.3" footer="0.3"/>
  <pageSetup paperSize="5" scale="12"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BY37"/>
  <sheetViews>
    <sheetView zoomScale="80" zoomScaleNormal="80" workbookViewId="0">
      <pane xSplit="2" ySplit="3" topLeftCell="BW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42</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8383</v>
      </c>
      <c r="D6" s="28">
        <v>896153296.75</v>
      </c>
      <c r="E6" s="17">
        <v>0.90190000000000003</v>
      </c>
      <c r="F6" s="17">
        <v>0.9113</v>
      </c>
      <c r="G6" s="8"/>
      <c r="H6" s="23">
        <v>39246</v>
      </c>
      <c r="I6" s="28">
        <v>3840688616</v>
      </c>
      <c r="J6" s="17">
        <v>0.8659</v>
      </c>
      <c r="K6" s="17">
        <v>0.86429999999999996</v>
      </c>
      <c r="L6" s="8"/>
      <c r="M6" s="23">
        <v>21452</v>
      </c>
      <c r="N6" s="28">
        <v>1766681281</v>
      </c>
      <c r="O6" s="17">
        <v>0.91100000000000003</v>
      </c>
      <c r="P6" s="17">
        <v>0.89870000000000005</v>
      </c>
      <c r="Q6" s="8"/>
      <c r="R6" s="23">
        <v>21135</v>
      </c>
      <c r="S6" s="28">
        <v>2137816154</v>
      </c>
      <c r="T6" s="17">
        <v>0.87939999999999996</v>
      </c>
      <c r="U6" s="17">
        <v>0.88529999999999998</v>
      </c>
      <c r="V6" s="8"/>
      <c r="W6" s="23">
        <v>89048</v>
      </c>
      <c r="X6" s="28">
        <v>9836870178</v>
      </c>
      <c r="Y6" s="17">
        <v>0.94099999999999995</v>
      </c>
      <c r="Z6" s="17">
        <v>0.94769999999999999</v>
      </c>
      <c r="AA6" s="8"/>
      <c r="AB6" s="34" t="s">
        <v>80</v>
      </c>
      <c r="AC6" s="23">
        <f>VLOOKUP($AB6,[1]IA!$C$8:$K$14,5,FALSE)</f>
        <v>8383</v>
      </c>
      <c r="AD6" s="23">
        <f>VLOOKUP($AB6,[1]IA!$C$8:$K$14,6,FALSE)</f>
        <v>896153296.75</v>
      </c>
      <c r="AE6" s="35">
        <f>VLOOKUP($AB6,[1]IA!$C$8:$K$14,8,FALSE)</f>
        <v>0.90188273265196339</v>
      </c>
      <c r="AF6" s="35">
        <f>VLOOKUP($AB6,[1]IA!$C$8:$K$14,9,FALSE)</f>
        <v>0.91128084910634133</v>
      </c>
      <c r="AG6" s="8"/>
      <c r="AH6" s="23">
        <f>VLOOKUP($AB6,[2]IA!$C$8:$K$23,5,FALSE)</f>
        <v>39246</v>
      </c>
      <c r="AI6" s="23">
        <f>VLOOKUP($AB6,[2]IA!$C$8:$K$23,6,FALSE)</f>
        <v>3840688615.9200001</v>
      </c>
      <c r="AJ6" s="35">
        <f>VLOOKUP($AB6,[2]IA!$C$8:$K$23,8,FALSE)</f>
        <v>0.86591796659532683</v>
      </c>
      <c r="AK6" s="35">
        <f>VLOOKUP($AB6,[2]IA!$C$8:$K$23,9,FALSE)</f>
        <v>0.86430811603471147</v>
      </c>
      <c r="AL6" s="8"/>
      <c r="AM6" s="23">
        <f>VLOOKUP($AB6,[3]IA!$C$8:$K$14,5,FALSE)</f>
        <v>21452</v>
      </c>
      <c r="AN6" s="23">
        <f>VLOOKUP($AB6,[3]IA!$C$8:$K$14,6,FALSE)</f>
        <v>1766681281</v>
      </c>
      <c r="AO6" s="35">
        <f>VLOOKUP($AB6,[3]IA!$C$8:$K$14,8,FALSE)</f>
        <v>0.91102900581815094</v>
      </c>
      <c r="AP6" s="35">
        <f>VLOOKUP($AB6,[3]IA!$C$8:$K$14,9,FALSE)</f>
        <v>0.89874335672402272</v>
      </c>
      <c r="AQ6" s="8"/>
      <c r="AR6" s="23">
        <f>VLOOKUP($AB6,[4]IA!$C$8:$K$14,5,FALSE)</f>
        <v>21135</v>
      </c>
      <c r="AS6" s="23">
        <f>VLOOKUP($AB6,[4]IA!$C$8:$K$14,6,FALSE)</f>
        <v>2137816153.5</v>
      </c>
      <c r="AT6" s="35">
        <f>VLOOKUP($AB6,[4]IA!$C$8:$K$14,8,FALSE)</f>
        <v>0.87941580327050306</v>
      </c>
      <c r="AU6" s="35">
        <f>VLOOKUP($AB6,[4]IA!$C$8:$K$14,9,FALSE)</f>
        <v>0.88531204586185985</v>
      </c>
      <c r="AV6" s="8"/>
      <c r="AW6" s="23">
        <f>VLOOKUP($AB6,[5]IA!$C$8:$K$14,5,FALSE)</f>
        <v>89048</v>
      </c>
      <c r="AX6" s="23">
        <f>VLOOKUP($AB6,[5]IA!$C$8:$K$14,6,FALSE)</f>
        <v>9836870177.5499992</v>
      </c>
      <c r="AY6" s="35">
        <f>VLOOKUP($AB6,[5]IA!$C$8:$K$14,8,FALSE)</f>
        <v>0.94100241992581712</v>
      </c>
      <c r="AZ6" s="35">
        <f>VLOOKUP($AB6,[5]IA!$C$8:$K$14,9,FALSE)</f>
        <v>0.94767331651034004</v>
      </c>
      <c r="BB6" s="36">
        <f>AC6-C6</f>
        <v>0</v>
      </c>
      <c r="BC6" s="36">
        <f t="shared" ref="BC6:BY21" si="0">AD6-D6</f>
        <v>0</v>
      </c>
      <c r="BD6" s="35">
        <f t="shared" si="0"/>
        <v>-1.7267348036642538E-5</v>
      </c>
      <c r="BE6" s="35">
        <f t="shared" si="0"/>
        <v>-1.9150893658670398E-5</v>
      </c>
      <c r="BF6" s="23"/>
      <c r="BG6" s="36">
        <f t="shared" si="0"/>
        <v>0</v>
      </c>
      <c r="BH6" s="36">
        <f t="shared" si="0"/>
        <v>-7.9999923706054688E-2</v>
      </c>
      <c r="BI6" s="35">
        <f t="shared" si="0"/>
        <v>1.7966595326823764E-5</v>
      </c>
      <c r="BJ6" s="35">
        <f t="shared" si="0"/>
        <v>8.1160347115138975E-6</v>
      </c>
      <c r="BK6" s="23"/>
      <c r="BL6" s="36">
        <f t="shared" si="0"/>
        <v>0</v>
      </c>
      <c r="BM6" s="36">
        <f t="shared" si="0"/>
        <v>0</v>
      </c>
      <c r="BN6" s="35">
        <f t="shared" si="0"/>
        <v>2.9005818150906748E-5</v>
      </c>
      <c r="BO6" s="35">
        <f t="shared" si="0"/>
        <v>4.3356724022669546E-5</v>
      </c>
      <c r="BP6" s="23"/>
      <c r="BQ6" s="36">
        <f t="shared" si="0"/>
        <v>0</v>
      </c>
      <c r="BR6" s="36">
        <f t="shared" si="0"/>
        <v>-0.5</v>
      </c>
      <c r="BS6" s="35">
        <f t="shared" si="0"/>
        <v>1.5803270503100819E-5</v>
      </c>
      <c r="BT6" s="35">
        <f t="shared" si="0"/>
        <v>1.2045861859877327E-5</v>
      </c>
      <c r="BU6" s="23"/>
      <c r="BV6" s="36">
        <f t="shared" si="0"/>
        <v>0</v>
      </c>
      <c r="BW6" s="36">
        <f t="shared" si="0"/>
        <v>-0.45000076293945313</v>
      </c>
      <c r="BX6" s="35">
        <f t="shared" si="0"/>
        <v>2.4199258171764271E-6</v>
      </c>
      <c r="BY6" s="35">
        <f t="shared" si="0"/>
        <v>-2.6683489659951043E-5</v>
      </c>
    </row>
    <row r="7" spans="1:77" x14ac:dyDescent="0.2">
      <c r="A7" s="1" t="s">
        <v>22</v>
      </c>
      <c r="B7" s="2" t="s">
        <v>8</v>
      </c>
      <c r="C7" s="23">
        <v>337</v>
      </c>
      <c r="D7" s="28">
        <v>30650898.050000001</v>
      </c>
      <c r="E7" s="17">
        <v>3.6299999999999999E-2</v>
      </c>
      <c r="F7" s="17">
        <v>3.1199999999999999E-2</v>
      </c>
      <c r="G7" s="8"/>
      <c r="H7" s="23">
        <v>1518</v>
      </c>
      <c r="I7" s="28">
        <v>138125281</v>
      </c>
      <c r="J7" s="17">
        <v>3.3500000000000002E-2</v>
      </c>
      <c r="K7" s="17">
        <v>3.1099999999999999E-2</v>
      </c>
      <c r="L7" s="8"/>
      <c r="M7" s="23">
        <v>663</v>
      </c>
      <c r="N7" s="28">
        <v>57071938</v>
      </c>
      <c r="O7" s="17">
        <v>2.8199999999999999E-2</v>
      </c>
      <c r="P7" s="17">
        <v>2.9000000000000001E-2</v>
      </c>
      <c r="Q7" s="8"/>
      <c r="R7" s="23">
        <v>979</v>
      </c>
      <c r="S7" s="28">
        <v>91621242</v>
      </c>
      <c r="T7" s="17">
        <v>4.07E-2</v>
      </c>
      <c r="U7" s="17">
        <v>3.7900000000000003E-2</v>
      </c>
      <c r="V7" s="8"/>
      <c r="W7" s="23">
        <v>1985</v>
      </c>
      <c r="X7" s="28">
        <v>186332235</v>
      </c>
      <c r="Y7" s="17">
        <v>2.1000000000000001E-2</v>
      </c>
      <c r="Z7" s="17">
        <v>1.7999999999999999E-2</v>
      </c>
      <c r="AA7" s="8"/>
      <c r="AB7" s="34" t="s">
        <v>8</v>
      </c>
      <c r="AC7" s="23">
        <f>VLOOKUP($AB7,[1]IA!$C$8:$K$14,5,FALSE)</f>
        <v>337</v>
      </c>
      <c r="AD7" s="23">
        <f>VLOOKUP($AB7,[1]IA!$C$8:$K$14,6,FALSE)</f>
        <v>30650898.050000001</v>
      </c>
      <c r="AE7" s="35">
        <f>VLOOKUP($AB7,[1]IA!$C$8:$K$14,8,FALSE)</f>
        <v>3.6256051640667024E-2</v>
      </c>
      <c r="AF7" s="35">
        <f>VLOOKUP($AB7,[1]IA!$C$8:$K$14,9,FALSE)</f>
        <v>3.1168301787398298E-2</v>
      </c>
      <c r="AG7" s="8"/>
      <c r="AH7" s="23">
        <f>VLOOKUP($AB7,[2]IA!$C$8:$K$23,5,FALSE)</f>
        <v>1518</v>
      </c>
      <c r="AI7" s="23">
        <f>VLOOKUP($AB7,[2]IA!$C$8:$K$23,6,FALSE)</f>
        <v>138125281.04999998</v>
      </c>
      <c r="AJ7" s="35">
        <f>VLOOKUP($AB7,[2]IA!$C$8:$K$23,8,FALSE)</f>
        <v>3.3492928535180815E-2</v>
      </c>
      <c r="AK7" s="35">
        <f>VLOOKUP($AB7,[2]IA!$C$8:$K$23,9,FALSE)</f>
        <v>3.1083697060531816E-2</v>
      </c>
      <c r="AL7" s="8"/>
      <c r="AM7" s="23">
        <f>VLOOKUP($AB7,[3]IA!$C$8:$K$14,5,FALSE)</f>
        <v>663</v>
      </c>
      <c r="AN7" s="23">
        <f>VLOOKUP($AB7,[3]IA!$C$8:$K$14,6,FALSE)</f>
        <v>57071938</v>
      </c>
      <c r="AO7" s="35">
        <f>VLOOKUP($AB7,[3]IA!$C$8:$K$14,8,FALSE)</f>
        <v>2.8156453051344121E-2</v>
      </c>
      <c r="AP7" s="35">
        <f>VLOOKUP($AB7,[3]IA!$C$8:$K$14,9,FALSE)</f>
        <v>2.9033547637880533E-2</v>
      </c>
      <c r="AQ7" s="8"/>
      <c r="AR7" s="23">
        <f>VLOOKUP($AB7,[4]IA!$C$8:$K$14,5,FALSE)</f>
        <v>979</v>
      </c>
      <c r="AS7" s="23">
        <f>VLOOKUP($AB7,[4]IA!$C$8:$K$14,6,FALSE)</f>
        <v>91621241.560000002</v>
      </c>
      <c r="AT7" s="35">
        <f>VLOOKUP($AB7,[4]IA!$C$8:$K$14,8,FALSE)</f>
        <v>4.0735655140848002E-2</v>
      </c>
      <c r="AU7" s="35">
        <f>VLOOKUP($AB7,[4]IA!$C$8:$K$14,9,FALSE)</f>
        <v>3.7942172285062803E-2</v>
      </c>
      <c r="AV7" s="8"/>
      <c r="AW7" s="23">
        <f>VLOOKUP($AB7,[5]IA!$C$8:$K$14,5,FALSE)</f>
        <v>1985</v>
      </c>
      <c r="AX7" s="23">
        <f>VLOOKUP($AB7,[5]IA!$C$8:$K$14,6,FALSE)</f>
        <v>186332234.66999999</v>
      </c>
      <c r="AY7" s="35">
        <f>VLOOKUP($AB7,[5]IA!$C$8:$K$14,8,FALSE)</f>
        <v>2.0976212868933013E-2</v>
      </c>
      <c r="AZ7" s="35">
        <f>VLOOKUP($AB7,[5]IA!$C$8:$K$14,9,FALSE)</f>
        <v>1.7951043738027854E-2</v>
      </c>
      <c r="BB7" s="36">
        <f t="shared" ref="BB7:BB21" si="1">AC7-C7</f>
        <v>0</v>
      </c>
      <c r="BC7" s="36">
        <f t="shared" si="0"/>
        <v>0</v>
      </c>
      <c r="BD7" s="35">
        <f t="shared" si="0"/>
        <v>-4.3948359332975084E-5</v>
      </c>
      <c r="BE7" s="35">
        <f t="shared" si="0"/>
        <v>-3.1698212601700276E-5</v>
      </c>
      <c r="BF7" s="23"/>
      <c r="BG7" s="36">
        <f t="shared" si="0"/>
        <v>0</v>
      </c>
      <c r="BH7" s="36">
        <f t="shared" si="0"/>
        <v>4.9999982118606567E-2</v>
      </c>
      <c r="BI7" s="35">
        <f t="shared" si="0"/>
        <v>-7.0714648191874674E-6</v>
      </c>
      <c r="BJ7" s="35">
        <f t="shared" si="0"/>
        <v>-1.6302939468183092E-5</v>
      </c>
      <c r="BK7" s="23"/>
      <c r="BL7" s="36">
        <f t="shared" si="0"/>
        <v>0</v>
      </c>
      <c r="BM7" s="36">
        <f t="shared" si="0"/>
        <v>0</v>
      </c>
      <c r="BN7" s="35">
        <f t="shared" si="0"/>
        <v>-4.3546948655878021E-5</v>
      </c>
      <c r="BO7" s="35">
        <f t="shared" si="0"/>
        <v>3.3547637880531472E-5</v>
      </c>
      <c r="BP7" s="23"/>
      <c r="BQ7" s="36">
        <f t="shared" si="0"/>
        <v>0</v>
      </c>
      <c r="BR7" s="36">
        <f t="shared" si="0"/>
        <v>-0.43999999761581421</v>
      </c>
      <c r="BS7" s="35">
        <f t="shared" si="0"/>
        <v>3.565514084800242E-5</v>
      </c>
      <c r="BT7" s="35">
        <f t="shared" si="0"/>
        <v>4.2172285062799797E-5</v>
      </c>
      <c r="BU7" s="23"/>
      <c r="BV7" s="36">
        <f t="shared" si="0"/>
        <v>0</v>
      </c>
      <c r="BW7" s="36">
        <f t="shared" si="0"/>
        <v>-0.33000001311302185</v>
      </c>
      <c r="BX7" s="35">
        <f t="shared" si="0"/>
        <v>-2.3787131066987932E-5</v>
      </c>
      <c r="BY7" s="35">
        <f t="shared" si="0"/>
        <v>-4.8956261972144671E-5</v>
      </c>
    </row>
    <row r="8" spans="1:77" x14ac:dyDescent="0.2">
      <c r="A8" s="1" t="s">
        <v>23</v>
      </c>
      <c r="B8" s="2" t="s">
        <v>9</v>
      </c>
      <c r="C8" s="23">
        <v>244</v>
      </c>
      <c r="D8" s="28">
        <v>22522583.960000001</v>
      </c>
      <c r="E8" s="17">
        <v>2.63E-2</v>
      </c>
      <c r="F8" s="17">
        <v>2.29E-2</v>
      </c>
      <c r="G8" s="8"/>
      <c r="H8" s="23">
        <v>931</v>
      </c>
      <c r="I8" s="28">
        <v>88918530</v>
      </c>
      <c r="J8" s="17">
        <v>2.0500000000000001E-2</v>
      </c>
      <c r="K8" s="17">
        <v>0.02</v>
      </c>
      <c r="L8" s="8"/>
      <c r="M8" s="23">
        <v>535</v>
      </c>
      <c r="N8" s="28">
        <v>49804052</v>
      </c>
      <c r="O8" s="17">
        <v>2.2700000000000001E-2</v>
      </c>
      <c r="P8" s="17">
        <v>2.53E-2</v>
      </c>
      <c r="Q8" s="8"/>
      <c r="R8" s="23">
        <v>597</v>
      </c>
      <c r="S8" s="28">
        <v>56122250</v>
      </c>
      <c r="T8" s="17">
        <v>2.4799999999999999E-2</v>
      </c>
      <c r="U8" s="17">
        <v>2.3199999999999998E-2</v>
      </c>
      <c r="V8" s="8"/>
      <c r="W8" s="23">
        <v>1348</v>
      </c>
      <c r="X8" s="28">
        <v>128307329</v>
      </c>
      <c r="Y8" s="17">
        <v>1.4200000000000001E-2</v>
      </c>
      <c r="Z8" s="17">
        <v>1.24E-2</v>
      </c>
      <c r="AA8" s="8"/>
      <c r="AB8" s="34" t="s">
        <v>9</v>
      </c>
      <c r="AC8" s="23">
        <f>VLOOKUP($AB8,[1]IA!$C$8:$K$14,5,FALSE)</f>
        <v>244</v>
      </c>
      <c r="AD8" s="23">
        <f>VLOOKUP($AB8,[1]IA!$C$8:$K$14,6,FALSE)</f>
        <v>22522583.960000001</v>
      </c>
      <c r="AE8" s="35">
        <f>VLOOKUP($AB8,[1]IA!$C$8:$K$14,8,FALSE)</f>
        <v>2.6250672404518557E-2</v>
      </c>
      <c r="AF8" s="35">
        <f>VLOOKUP($AB8,[1]IA!$C$8:$K$14,9,FALSE)</f>
        <v>2.2902777359154611E-2</v>
      </c>
      <c r="AG8" s="8"/>
      <c r="AH8" s="23">
        <f>VLOOKUP($AB8,[2]IA!$C$8:$K$23,5,FALSE)</f>
        <v>931</v>
      </c>
      <c r="AI8" s="23">
        <f>VLOOKUP($AB8,[2]IA!$C$8:$K$23,6,FALSE)</f>
        <v>88918530.280000016</v>
      </c>
      <c r="AJ8" s="35">
        <f>VLOOKUP($AB8,[2]IA!$C$8:$K$23,8,FALSE)</f>
        <v>2.0541446947465968E-2</v>
      </c>
      <c r="AK8" s="35">
        <f>VLOOKUP($AB8,[2]IA!$C$8:$K$23,9,FALSE)</f>
        <v>2.0010215633810984E-2</v>
      </c>
      <c r="AL8" s="8"/>
      <c r="AM8" s="23">
        <f>VLOOKUP($AB8,[3]IA!$C$8:$K$14,5,FALSE)</f>
        <v>535</v>
      </c>
      <c r="AN8" s="23">
        <f>VLOOKUP($AB8,[3]IA!$C$8:$K$14,6,FALSE)</f>
        <v>49804052</v>
      </c>
      <c r="AO8" s="35">
        <f>VLOOKUP($AB8,[3]IA!$C$8:$K$14,8,FALSE)</f>
        <v>2.2720516413980551E-2</v>
      </c>
      <c r="AP8" s="35">
        <f>VLOOKUP($AB8,[3]IA!$C$8:$K$14,9,FALSE)</f>
        <v>2.5336239962649932E-2</v>
      </c>
      <c r="AQ8" s="8"/>
      <c r="AR8" s="23">
        <f>VLOOKUP($AB8,[4]IA!$C$8:$K$14,5,FALSE)</f>
        <v>597</v>
      </c>
      <c r="AS8" s="23">
        <f>VLOOKUP($AB8,[4]IA!$C$8:$K$14,6,FALSE)</f>
        <v>56122250.299999997</v>
      </c>
      <c r="AT8" s="35">
        <f>VLOOKUP($AB8,[4]IA!$C$8:$K$14,8,FALSE)</f>
        <v>2.4840843839720385E-2</v>
      </c>
      <c r="AU8" s="35">
        <f>VLOOKUP($AB8,[4]IA!$C$8:$K$14,9,FALSE)</f>
        <v>2.3241336328252409E-2</v>
      </c>
      <c r="AV8" s="8"/>
      <c r="AW8" s="23">
        <f>VLOOKUP($AB8,[5]IA!$C$8:$K$14,5,FALSE)</f>
        <v>1348</v>
      </c>
      <c r="AX8" s="23">
        <f>VLOOKUP($AB8,[5]IA!$C$8:$K$14,6,FALSE)</f>
        <v>128307328.76000001</v>
      </c>
      <c r="AY8" s="35">
        <f>VLOOKUP($AB8,[5]IA!$C$8:$K$14,8,FALSE)</f>
        <v>1.4244803499910178E-2</v>
      </c>
      <c r="AZ8" s="35">
        <f>VLOOKUP($AB8,[5]IA!$C$8:$K$14,9,FALSE)</f>
        <v>1.2360987751579351E-2</v>
      </c>
      <c r="BB8" s="36">
        <f t="shared" si="1"/>
        <v>0</v>
      </c>
      <c r="BC8" s="36">
        <f t="shared" si="0"/>
        <v>0</v>
      </c>
      <c r="BD8" s="35">
        <f t="shared" si="0"/>
        <v>-4.932759548144372E-5</v>
      </c>
      <c r="BE8" s="35">
        <f t="shared" si="0"/>
        <v>2.7773591546112475E-6</v>
      </c>
      <c r="BF8" s="23"/>
      <c r="BG8" s="36">
        <f t="shared" si="0"/>
        <v>0</v>
      </c>
      <c r="BH8" s="36">
        <f t="shared" si="0"/>
        <v>0.28000001609325409</v>
      </c>
      <c r="BI8" s="35">
        <f t="shared" si="0"/>
        <v>4.1446947465967332E-5</v>
      </c>
      <c r="BJ8" s="35">
        <f t="shared" si="0"/>
        <v>1.0215633810983782E-5</v>
      </c>
      <c r="BK8" s="23"/>
      <c r="BL8" s="36">
        <f t="shared" si="0"/>
        <v>0</v>
      </c>
      <c r="BM8" s="36">
        <f t="shared" si="0"/>
        <v>0</v>
      </c>
      <c r="BN8" s="35">
        <f t="shared" si="0"/>
        <v>2.0516413980549431E-5</v>
      </c>
      <c r="BO8" s="35">
        <f t="shared" si="0"/>
        <v>3.62399626499324E-5</v>
      </c>
      <c r="BP8" s="23"/>
      <c r="BQ8" s="36">
        <f t="shared" si="0"/>
        <v>0</v>
      </c>
      <c r="BR8" s="36">
        <f t="shared" si="0"/>
        <v>0.29999999701976776</v>
      </c>
      <c r="BS8" s="35">
        <f t="shared" si="0"/>
        <v>4.0843839720385716E-5</v>
      </c>
      <c r="BT8" s="35">
        <f t="shared" si="0"/>
        <v>4.133632825241082E-5</v>
      </c>
      <c r="BU8" s="23"/>
      <c r="BV8" s="36">
        <f t="shared" si="0"/>
        <v>0</v>
      </c>
      <c r="BW8" s="36">
        <f t="shared" si="0"/>
        <v>-0.23999999463558197</v>
      </c>
      <c r="BX8" s="35">
        <f t="shared" si="0"/>
        <v>4.4803499910177E-5</v>
      </c>
      <c r="BY8" s="35">
        <f t="shared" si="0"/>
        <v>-3.9012248420648363E-5</v>
      </c>
    </row>
    <row r="9" spans="1:77" x14ac:dyDescent="0.2">
      <c r="A9" s="1" t="s">
        <v>24</v>
      </c>
      <c r="B9" s="2" t="s">
        <v>10</v>
      </c>
      <c r="C9" s="23">
        <v>31</v>
      </c>
      <c r="D9" s="28">
        <v>3332614.76</v>
      </c>
      <c r="E9" s="17">
        <v>3.3E-3</v>
      </c>
      <c r="F9" s="17">
        <v>3.3999999999999998E-3</v>
      </c>
      <c r="G9" s="8"/>
      <c r="H9" s="23">
        <v>1040</v>
      </c>
      <c r="I9" s="28">
        <v>111925961</v>
      </c>
      <c r="J9" s="17">
        <v>2.3E-2</v>
      </c>
      <c r="K9" s="17">
        <v>2.52E-2</v>
      </c>
      <c r="L9" s="8"/>
      <c r="M9" s="23">
        <v>169</v>
      </c>
      <c r="N9" s="28">
        <v>16506074</v>
      </c>
      <c r="O9" s="17">
        <v>7.1999999999999998E-3</v>
      </c>
      <c r="P9" s="17">
        <v>8.3999999999999995E-3</v>
      </c>
      <c r="Q9" s="8"/>
      <c r="R9" s="23">
        <v>77</v>
      </c>
      <c r="S9" s="28">
        <v>7896295</v>
      </c>
      <c r="T9" s="17">
        <v>3.2000000000000002E-3</v>
      </c>
      <c r="U9" s="17">
        <v>3.3E-3</v>
      </c>
      <c r="V9" s="8"/>
      <c r="W9" s="23">
        <v>355</v>
      </c>
      <c r="X9" s="28">
        <v>37925516</v>
      </c>
      <c r="Y9" s="17">
        <v>3.8E-3</v>
      </c>
      <c r="Z9" s="17">
        <v>3.7000000000000002E-3</v>
      </c>
      <c r="AA9" s="8"/>
      <c r="AB9" s="34" t="s">
        <v>10</v>
      </c>
      <c r="AC9" s="23">
        <f>VLOOKUP($AB9,[1]IA!$C$8:$K$14,5,FALSE)</f>
        <v>31</v>
      </c>
      <c r="AD9" s="23">
        <f>VLOOKUP($AB9,[1]IA!$C$8:$K$14,6,FALSE)</f>
        <v>3332614.76</v>
      </c>
      <c r="AE9" s="35">
        <f>VLOOKUP($AB9,[1]IA!$C$8:$K$14,8,FALSE)</f>
        <v>3.335126412049489E-3</v>
      </c>
      <c r="AF9" s="35">
        <f>VLOOKUP($AB9,[1]IA!$C$8:$K$14,9,FALSE)</f>
        <v>3.3888710996778752E-3</v>
      </c>
      <c r="AG9" s="8"/>
      <c r="AH9" s="23">
        <f>VLOOKUP($AB9,[2]IA!$C$8:$K$23,5,FALSE)</f>
        <v>1040</v>
      </c>
      <c r="AI9" s="23">
        <f>VLOOKUP($AB9,[2]IA!$C$8:$K$23,6,FALSE)</f>
        <v>111925961.39999999</v>
      </c>
      <c r="AJ9" s="35">
        <f>VLOOKUP($AB9,[2]IA!$C$8:$K$23,8,FALSE)</f>
        <v>2.2946406901573152E-2</v>
      </c>
      <c r="AK9" s="35">
        <f>VLOOKUP($AB9,[2]IA!$C$8:$K$23,9,FALSE)</f>
        <v>2.5187805236805184E-2</v>
      </c>
      <c r="AL9" s="8"/>
      <c r="AM9" s="23">
        <f>VLOOKUP($AB9,[3]IA!$C$8:$K$14,5,FALSE)</f>
        <v>169</v>
      </c>
      <c r="AN9" s="23">
        <f>VLOOKUP($AB9,[3]IA!$C$8:$K$14,6,FALSE)</f>
        <v>16506074</v>
      </c>
      <c r="AO9" s="35">
        <f>VLOOKUP($AB9,[3]IA!$C$8:$K$14,8,FALSE)</f>
        <v>7.1771350915190895E-3</v>
      </c>
      <c r="AP9" s="35">
        <f>VLOOKUP($AB9,[3]IA!$C$8:$K$14,9,FALSE)</f>
        <v>8.3969443230293185E-3</v>
      </c>
      <c r="AQ9" s="8"/>
      <c r="AR9" s="23">
        <f>VLOOKUP($AB9,[4]IA!$C$8:$K$14,5,FALSE)</f>
        <v>77</v>
      </c>
      <c r="AS9" s="23">
        <f>VLOOKUP($AB9,[4]IA!$C$8:$K$14,6,FALSE)</f>
        <v>7896295.2599999998</v>
      </c>
      <c r="AT9" s="35">
        <f>VLOOKUP($AB9,[4]IA!$C$8:$K$14,8,FALSE)</f>
        <v>3.2039279324262474E-3</v>
      </c>
      <c r="AU9" s="35">
        <f>VLOOKUP($AB9,[4]IA!$C$8:$K$14,9,FALSE)</f>
        <v>3.2700123908760174E-3</v>
      </c>
      <c r="AV9" s="8"/>
      <c r="AW9" s="23">
        <f>VLOOKUP($AB9,[5]IA!$C$8:$K$14,5,FALSE)</f>
        <v>355</v>
      </c>
      <c r="AX9" s="23">
        <f>VLOOKUP($AB9,[5]IA!$C$8:$K$14,6,FALSE)</f>
        <v>37925515.810000002</v>
      </c>
      <c r="AY9" s="35">
        <f>VLOOKUP($AB9,[5]IA!$C$8:$K$14,8,FALSE)</f>
        <v>3.7514133846202617E-3</v>
      </c>
      <c r="AZ9" s="35">
        <f>VLOOKUP($AB9,[5]IA!$C$8:$K$14,9,FALSE)</f>
        <v>3.6537027224425173E-3</v>
      </c>
      <c r="BB9" s="36">
        <f t="shared" si="1"/>
        <v>0</v>
      </c>
      <c r="BC9" s="36">
        <f t="shared" si="0"/>
        <v>0</v>
      </c>
      <c r="BD9" s="35">
        <f t="shared" si="0"/>
        <v>3.5126412049489054E-5</v>
      </c>
      <c r="BE9" s="35">
        <f t="shared" si="0"/>
        <v>-1.1128900322124585E-5</v>
      </c>
      <c r="BF9" s="23"/>
      <c r="BG9" s="36">
        <f t="shared" si="0"/>
        <v>0</v>
      </c>
      <c r="BH9" s="36">
        <f t="shared" si="0"/>
        <v>0.39999999105930328</v>
      </c>
      <c r="BI9" s="35">
        <f t="shared" si="0"/>
        <v>-5.3593098426847618E-5</v>
      </c>
      <c r="BJ9" s="35">
        <f t="shared" si="0"/>
        <v>-1.2194763194816466E-5</v>
      </c>
      <c r="BK9" s="23"/>
      <c r="BL9" s="36">
        <f t="shared" si="0"/>
        <v>0</v>
      </c>
      <c r="BM9" s="36">
        <f t="shared" si="0"/>
        <v>0</v>
      </c>
      <c r="BN9" s="35">
        <f t="shared" si="0"/>
        <v>-2.2864908480910336E-5</v>
      </c>
      <c r="BO9" s="35">
        <f t="shared" si="0"/>
        <v>-3.0556769706809733E-6</v>
      </c>
      <c r="BP9" s="23"/>
      <c r="BQ9" s="36">
        <f t="shared" si="0"/>
        <v>0</v>
      </c>
      <c r="BR9" s="36">
        <f t="shared" si="0"/>
        <v>0.25999999977648258</v>
      </c>
      <c r="BS9" s="35">
        <f t="shared" si="0"/>
        <v>3.9279324262472479E-6</v>
      </c>
      <c r="BT9" s="35">
        <f t="shared" si="0"/>
        <v>-2.9987609123982573E-5</v>
      </c>
      <c r="BU9" s="23"/>
      <c r="BV9" s="36">
        <f t="shared" si="0"/>
        <v>0</v>
      </c>
      <c r="BW9" s="36">
        <f t="shared" si="0"/>
        <v>-0.18999999761581421</v>
      </c>
      <c r="BX9" s="35">
        <f t="shared" si="0"/>
        <v>-4.8586615379738254E-5</v>
      </c>
      <c r="BY9" s="35">
        <f t="shared" si="0"/>
        <v>-4.6297277557482905E-5</v>
      </c>
    </row>
    <row r="10" spans="1:77" x14ac:dyDescent="0.2">
      <c r="A10" s="1" t="s">
        <v>25</v>
      </c>
      <c r="B10" s="2" t="s">
        <v>11</v>
      </c>
      <c r="C10" s="23">
        <v>73</v>
      </c>
      <c r="D10" s="28">
        <v>7828594.2199999997</v>
      </c>
      <c r="E10" s="17">
        <v>7.9000000000000008E-3</v>
      </c>
      <c r="F10" s="17">
        <v>8.0000000000000002E-3</v>
      </c>
      <c r="G10" s="8"/>
      <c r="H10" s="23">
        <v>425</v>
      </c>
      <c r="I10" s="28">
        <v>44236070</v>
      </c>
      <c r="J10" s="17">
        <v>9.4000000000000004E-3</v>
      </c>
      <c r="K10" s="17">
        <v>0.01</v>
      </c>
      <c r="L10" s="8"/>
      <c r="M10" s="23">
        <v>234</v>
      </c>
      <c r="N10" s="28">
        <v>23332989</v>
      </c>
      <c r="O10" s="17">
        <v>9.9000000000000008E-3</v>
      </c>
      <c r="P10" s="17">
        <v>1.1900000000000001E-2</v>
      </c>
      <c r="Q10" s="8"/>
      <c r="R10" s="23">
        <v>154</v>
      </c>
      <c r="S10" s="28">
        <v>15879965</v>
      </c>
      <c r="T10" s="17">
        <v>6.4000000000000003E-3</v>
      </c>
      <c r="U10" s="17">
        <v>6.6E-3</v>
      </c>
      <c r="V10" s="8"/>
      <c r="W10" s="23">
        <v>295</v>
      </c>
      <c r="X10" s="28">
        <v>26415405</v>
      </c>
      <c r="Y10" s="17">
        <v>3.0999999999999999E-3</v>
      </c>
      <c r="Z10" s="17">
        <v>2.5000000000000001E-3</v>
      </c>
      <c r="AA10" s="8"/>
      <c r="AB10" s="34" t="s">
        <v>11</v>
      </c>
      <c r="AC10" s="23">
        <f>VLOOKUP($AB10,[1]IA!$C$8:$K$14,5,FALSE)</f>
        <v>73</v>
      </c>
      <c r="AD10" s="23">
        <f>VLOOKUP($AB10,[1]IA!$C$8:$K$14,6,FALSE)</f>
        <v>7828594.2200000007</v>
      </c>
      <c r="AE10" s="35">
        <f>VLOOKUP($AB10,[1]IA!$C$8:$K$14,8,FALSE)</f>
        <v>7.8536847767616998E-3</v>
      </c>
      <c r="AF10" s="35">
        <f>VLOOKUP($AB10,[1]IA!$C$8:$K$14,9,FALSE)</f>
        <v>7.9607451247270065E-3</v>
      </c>
      <c r="AG10" s="8"/>
      <c r="AH10" s="23">
        <f>VLOOKUP($AB10,[2]IA!$C$8:$K$23,5,FALSE)</f>
        <v>425</v>
      </c>
      <c r="AI10" s="23">
        <f>VLOOKUP($AB10,[2]IA!$C$8:$K$23,6,FALSE)</f>
        <v>44236069.629999995</v>
      </c>
      <c r="AJ10" s="35">
        <f>VLOOKUP($AB10,[2]IA!$C$8:$K$23,8,FALSE)</f>
        <v>9.3771374357390289E-3</v>
      </c>
      <c r="AK10" s="35">
        <f>VLOOKUP($AB10,[2]IA!$C$8:$K$23,9,FALSE)</f>
        <v>9.9548799254914663E-3</v>
      </c>
      <c r="AL10" s="8"/>
      <c r="AM10" s="23">
        <f>VLOOKUP($AB10,[3]IA!$C$8:$K$14,5,FALSE)</f>
        <v>234</v>
      </c>
      <c r="AN10" s="23">
        <f>VLOOKUP($AB10,[3]IA!$C$8:$K$14,6,FALSE)</f>
        <v>23332989</v>
      </c>
      <c r="AO10" s="35">
        <f>VLOOKUP($AB10,[3]IA!$C$8:$K$14,8,FALSE)</f>
        <v>9.9375716651802781E-3</v>
      </c>
      <c r="AP10" s="35">
        <f>VLOOKUP($AB10,[3]IA!$C$8:$K$14,9,FALSE)</f>
        <v>1.1869921916190098E-2</v>
      </c>
      <c r="AQ10" s="8"/>
      <c r="AR10" s="23">
        <f>VLOOKUP($AB10,[4]IA!$C$8:$K$14,5,FALSE)</f>
        <v>154</v>
      </c>
      <c r="AS10" s="23">
        <f>VLOOKUP($AB10,[4]IA!$C$8:$K$14,6,FALSE)</f>
        <v>15879964.74</v>
      </c>
      <c r="AT10" s="35">
        <f>VLOOKUP($AB10,[4]IA!$C$8:$K$14,8,FALSE)</f>
        <v>6.4078558648524948E-3</v>
      </c>
      <c r="AU10" s="35">
        <f>VLOOKUP($AB10,[4]IA!$C$8:$K$14,9,FALSE)</f>
        <v>6.5762081782228419E-3</v>
      </c>
      <c r="AV10" s="8"/>
      <c r="AW10" s="23">
        <f>VLOOKUP($AB10,[5]IA!$C$8:$K$14,5,FALSE)</f>
        <v>295</v>
      </c>
      <c r="AX10" s="23">
        <f>VLOOKUP($AB10,[5]IA!$C$8:$K$14,6,FALSE)</f>
        <v>26415404.760000002</v>
      </c>
      <c r="AY10" s="35">
        <f>VLOOKUP($AB10,[5]IA!$C$8:$K$14,8,FALSE)</f>
        <v>3.1173716858112037E-3</v>
      </c>
      <c r="AZ10" s="35">
        <f>VLOOKUP($AB10,[5]IA!$C$8:$K$14,9,FALSE)</f>
        <v>2.5448312099313549E-3</v>
      </c>
      <c r="BB10" s="36">
        <f t="shared" si="1"/>
        <v>0</v>
      </c>
      <c r="BC10" s="36">
        <f t="shared" si="0"/>
        <v>0</v>
      </c>
      <c r="BD10" s="35">
        <f t="shared" si="0"/>
        <v>-4.6315223238301007E-5</v>
      </c>
      <c r="BE10" s="35">
        <f t="shared" si="0"/>
        <v>-3.9254875272993692E-5</v>
      </c>
      <c r="BF10" s="23"/>
      <c r="BG10" s="36">
        <f t="shared" si="0"/>
        <v>0</v>
      </c>
      <c r="BH10" s="36">
        <f t="shared" si="0"/>
        <v>-0.37000000476837158</v>
      </c>
      <c r="BI10" s="35">
        <f t="shared" si="0"/>
        <v>-2.286256426097151E-5</v>
      </c>
      <c r="BJ10" s="35">
        <f t="shared" si="0"/>
        <v>-4.5120074508533947E-5</v>
      </c>
      <c r="BK10" s="23"/>
      <c r="BL10" s="36">
        <f t="shared" si="0"/>
        <v>0</v>
      </c>
      <c r="BM10" s="36">
        <f t="shared" si="0"/>
        <v>0</v>
      </c>
      <c r="BN10" s="35">
        <f t="shared" si="0"/>
        <v>3.7571665180277311E-5</v>
      </c>
      <c r="BO10" s="35">
        <f t="shared" si="0"/>
        <v>-3.0078083809902817E-5</v>
      </c>
      <c r="BP10" s="23"/>
      <c r="BQ10" s="36">
        <f t="shared" si="0"/>
        <v>0</v>
      </c>
      <c r="BR10" s="36">
        <f t="shared" si="0"/>
        <v>-0.25999999977648258</v>
      </c>
      <c r="BS10" s="35">
        <f t="shared" si="0"/>
        <v>7.8558648524944957E-6</v>
      </c>
      <c r="BT10" s="35">
        <f t="shared" si="0"/>
        <v>-2.3791821777158044E-5</v>
      </c>
      <c r="BU10" s="23"/>
      <c r="BV10" s="36">
        <f t="shared" si="0"/>
        <v>0</v>
      </c>
      <c r="BW10" s="36">
        <f t="shared" si="0"/>
        <v>-0.23999999836087227</v>
      </c>
      <c r="BX10" s="35">
        <f t="shared" si="0"/>
        <v>1.73716858112038E-5</v>
      </c>
      <c r="BY10" s="35">
        <f t="shared" si="0"/>
        <v>4.4831209931354803E-5</v>
      </c>
    </row>
    <row r="11" spans="1:77" x14ac:dyDescent="0.2">
      <c r="A11" s="1" t="s">
        <v>26</v>
      </c>
      <c r="B11" s="13" t="s">
        <v>12</v>
      </c>
      <c r="C11" s="23">
        <v>227</v>
      </c>
      <c r="D11" s="28">
        <v>22911693.739999998</v>
      </c>
      <c r="E11" s="17">
        <v>2.4400000000000002E-2</v>
      </c>
      <c r="F11" s="17">
        <v>2.3300000000000001E-2</v>
      </c>
      <c r="G11" s="8"/>
      <c r="H11" s="23">
        <v>2163</v>
      </c>
      <c r="I11" s="28">
        <v>219762317</v>
      </c>
      <c r="J11" s="17">
        <v>4.7699999999999999E-2</v>
      </c>
      <c r="K11" s="17">
        <v>4.9500000000000002E-2</v>
      </c>
      <c r="L11" s="8"/>
      <c r="M11" s="23">
        <v>494</v>
      </c>
      <c r="N11" s="28">
        <v>52327549</v>
      </c>
      <c r="O11" s="17">
        <v>2.1000000000000001E-2</v>
      </c>
      <c r="P11" s="17">
        <v>2.6599999999999999E-2</v>
      </c>
      <c r="Q11" s="8"/>
      <c r="R11" s="23">
        <v>1091</v>
      </c>
      <c r="S11" s="28">
        <v>105424137</v>
      </c>
      <c r="T11" s="17">
        <v>4.5400000000000003E-2</v>
      </c>
      <c r="U11" s="17">
        <v>4.3700000000000003E-2</v>
      </c>
      <c r="V11" s="8"/>
      <c r="W11" s="23">
        <v>1600</v>
      </c>
      <c r="X11" s="28">
        <v>164171659</v>
      </c>
      <c r="Y11" s="17">
        <v>1.6899999999999998E-2</v>
      </c>
      <c r="Z11" s="17">
        <v>1.5800000000000002E-2</v>
      </c>
      <c r="AA11" s="8"/>
      <c r="AB11" s="34" t="s">
        <v>12</v>
      </c>
      <c r="AC11" s="23">
        <f>VLOOKUP($AB11,[1]IA!$C$8:$K$14,5,FALSE)</f>
        <v>227</v>
      </c>
      <c r="AD11" s="23">
        <f>VLOOKUP($AB11,[1]IA!$C$8:$K$14,6,FALSE)</f>
        <v>22911693.739999998</v>
      </c>
      <c r="AE11" s="35">
        <f>VLOOKUP($AB11,[1]IA!$C$8:$K$14,8,FALSE)</f>
        <v>2.4421732114039807E-2</v>
      </c>
      <c r="AF11" s="35">
        <f>VLOOKUP($AB11,[1]IA!$C$8:$K$14,9,FALSE)</f>
        <v>2.3298455522700885E-2</v>
      </c>
      <c r="AG11" s="8"/>
      <c r="AH11" s="23">
        <f>VLOOKUP($AB11,[2]IA!$C$8:$K$23,5,FALSE)</f>
        <v>2163</v>
      </c>
      <c r="AI11" s="23">
        <f>VLOOKUP($AB11,[2]IA!$C$8:$K$23,6,FALSE)</f>
        <v>219762317.20000002</v>
      </c>
      <c r="AJ11" s="35">
        <f>VLOOKUP($AB11,[2]IA!$C$8:$K$23,8,FALSE)</f>
        <v>4.7724113584714165E-2</v>
      </c>
      <c r="AK11" s="35">
        <f>VLOOKUP($AB11,[2]IA!$C$8:$K$23,9,FALSE)</f>
        <v>4.9455286108648987E-2</v>
      </c>
      <c r="AL11" s="8"/>
      <c r="AM11" s="23">
        <f>VLOOKUP($AB11,[3]IA!$C$8:$K$14,5,FALSE)</f>
        <v>494</v>
      </c>
      <c r="AN11" s="23">
        <f>VLOOKUP($AB11,[3]IA!$C$8:$K$14,6,FALSE)</f>
        <v>52327549</v>
      </c>
      <c r="AO11" s="35">
        <f>VLOOKUP($AB11,[3]IA!$C$8:$K$14,8,FALSE)</f>
        <v>2.0979317959825029E-2</v>
      </c>
      <c r="AP11" s="35">
        <f>VLOOKUP($AB11,[3]IA!$C$8:$K$14,9,FALSE)</f>
        <v>2.6619989436227447E-2</v>
      </c>
      <c r="AQ11" s="8"/>
      <c r="AR11" s="23">
        <f>VLOOKUP($AB11,[4]IA!$C$8:$K$14,5,FALSE)</f>
        <v>1091</v>
      </c>
      <c r="AS11" s="23">
        <f>VLOOKUP($AB11,[4]IA!$C$8:$K$14,6,FALSE)</f>
        <v>105424137.15000001</v>
      </c>
      <c r="AT11" s="35">
        <f>VLOOKUP($AB11,[4]IA!$C$8:$K$14,8,FALSE)</f>
        <v>4.5395913951649818E-2</v>
      </c>
      <c r="AU11" s="35">
        <f>VLOOKUP($AB11,[4]IA!$C$8:$K$14,9,FALSE)</f>
        <v>4.3658224955725973E-2</v>
      </c>
      <c r="AV11" s="8"/>
      <c r="AW11" s="23">
        <f>VLOOKUP($AB11,[5]IA!$C$8:$K$14,5,FALSE)</f>
        <v>1600</v>
      </c>
      <c r="AX11" s="23">
        <f>VLOOKUP($AB11,[5]IA!$C$8:$K$14,6,FALSE)</f>
        <v>164171658.56</v>
      </c>
      <c r="AY11" s="35">
        <f>VLOOKUP($AB11,[5]IA!$C$8:$K$14,8,FALSE)</f>
        <v>1.6907778634908222E-2</v>
      </c>
      <c r="AZ11" s="35">
        <f>VLOOKUP($AB11,[5]IA!$C$8:$K$14,9,FALSE)</f>
        <v>1.5816118067678703E-2</v>
      </c>
      <c r="BB11" s="36">
        <f t="shared" si="1"/>
        <v>0</v>
      </c>
      <c r="BC11" s="36">
        <f t="shared" si="0"/>
        <v>0</v>
      </c>
      <c r="BD11" s="35">
        <f t="shared" si="0"/>
        <v>2.1732114039805378E-5</v>
      </c>
      <c r="BE11" s="35">
        <f t="shared" si="0"/>
        <v>-1.5444772991160538E-6</v>
      </c>
      <c r="BF11" s="23"/>
      <c r="BG11" s="36">
        <f t="shared" si="0"/>
        <v>0</v>
      </c>
      <c r="BH11" s="36">
        <f t="shared" si="0"/>
        <v>0.20000001788139343</v>
      </c>
      <c r="BI11" s="35">
        <f t="shared" si="0"/>
        <v>2.4113584714165193E-5</v>
      </c>
      <c r="BJ11" s="35">
        <f t="shared" si="0"/>
        <v>-4.4713891351015611E-5</v>
      </c>
      <c r="BK11" s="23"/>
      <c r="BL11" s="36">
        <f t="shared" si="0"/>
        <v>0</v>
      </c>
      <c r="BM11" s="36">
        <f t="shared" si="0"/>
        <v>0</v>
      </c>
      <c r="BN11" s="35">
        <f t="shared" si="0"/>
        <v>-2.0682040174972022E-5</v>
      </c>
      <c r="BO11" s="35">
        <f t="shared" si="0"/>
        <v>1.9989436227448032E-5</v>
      </c>
      <c r="BP11" s="23"/>
      <c r="BQ11" s="36">
        <f t="shared" si="0"/>
        <v>0</v>
      </c>
      <c r="BR11" s="36">
        <f t="shared" si="0"/>
        <v>0.15000000596046448</v>
      </c>
      <c r="BS11" s="35">
        <f t="shared" si="0"/>
        <v>-4.086048350185334E-6</v>
      </c>
      <c r="BT11" s="35">
        <f t="shared" si="0"/>
        <v>-4.1775044274029727E-5</v>
      </c>
      <c r="BU11" s="23"/>
      <c r="BV11" s="36">
        <f t="shared" si="0"/>
        <v>0</v>
      </c>
      <c r="BW11" s="36">
        <f t="shared" si="0"/>
        <v>-0.43999999761581421</v>
      </c>
      <c r="BX11" s="35">
        <f t="shared" si="0"/>
        <v>7.7786349082231698E-6</v>
      </c>
      <c r="BY11" s="35">
        <f t="shared" si="0"/>
        <v>1.6118067678701914E-5</v>
      </c>
    </row>
    <row r="12" spans="1:77" x14ac:dyDescent="0.2">
      <c r="A12" s="1" t="s">
        <v>27</v>
      </c>
      <c r="B12" s="13" t="s">
        <v>13</v>
      </c>
      <c r="C12" s="23">
        <v>9295</v>
      </c>
      <c r="D12" s="28">
        <v>983399681.48000002</v>
      </c>
      <c r="E12" s="17">
        <v>1</v>
      </c>
      <c r="F12" s="17">
        <v>1</v>
      </c>
      <c r="G12" s="8"/>
      <c r="H12" s="23">
        <v>45323</v>
      </c>
      <c r="I12" s="28">
        <v>4443656775</v>
      </c>
      <c r="J12" s="17">
        <v>1</v>
      </c>
      <c r="K12" s="17">
        <v>1</v>
      </c>
      <c r="L12" s="8"/>
      <c r="M12" s="23">
        <v>23547</v>
      </c>
      <c r="N12" s="28">
        <v>1965723883</v>
      </c>
      <c r="O12" s="17">
        <v>1</v>
      </c>
      <c r="P12" s="17">
        <v>1</v>
      </c>
      <c r="Q12" s="8"/>
      <c r="R12" s="23">
        <v>24033</v>
      </c>
      <c r="S12" s="28">
        <v>2414760043</v>
      </c>
      <c r="T12" s="17">
        <v>1</v>
      </c>
      <c r="U12" s="17">
        <v>1</v>
      </c>
      <c r="V12" s="8"/>
      <c r="W12" s="23">
        <v>94631</v>
      </c>
      <c r="X12" s="28">
        <v>10380022320</v>
      </c>
      <c r="Y12" s="17">
        <v>1</v>
      </c>
      <c r="Z12" s="17">
        <v>1</v>
      </c>
      <c r="AA12" s="8"/>
      <c r="AB12" s="34" t="s">
        <v>13</v>
      </c>
      <c r="AC12" s="23">
        <f>VLOOKUP($AB12,[1]IA!$C$8:$K$14,5,FALSE)</f>
        <v>9295</v>
      </c>
      <c r="AD12" s="23">
        <f>VLOOKUP($AB12,[1]IA!$C$8:$K$14,6,FALSE)</f>
        <v>983399681.48000002</v>
      </c>
      <c r="AE12" s="35">
        <f>VLOOKUP($AB12,[1]IA!$C$8:$K$14,8,FALSE)</f>
        <v>1</v>
      </c>
      <c r="AF12" s="35">
        <f>VLOOKUP($AB12,[1]IA!$C$8:$K$14,9,FALSE)</f>
        <v>1</v>
      </c>
      <c r="AG12" s="8"/>
      <c r="AH12" s="23">
        <f>VLOOKUP($AB12,[2]IA!$C$8:$K$23,5,FALSE)</f>
        <v>45323</v>
      </c>
      <c r="AI12" s="23">
        <f>VLOOKUP($AB12,[2]IA!$C$8:$K$23,6,FALSE)</f>
        <v>4443656775.4800005</v>
      </c>
      <c r="AJ12" s="35">
        <f>VLOOKUP($AB12,[2]IA!$C$8:$K$23,8,FALSE)</f>
        <v>0.99999999999999989</v>
      </c>
      <c r="AK12" s="35">
        <f>VLOOKUP($AB12,[2]IA!$C$8:$K$23,9,FALSE)</f>
        <v>1</v>
      </c>
      <c r="AL12" s="8"/>
      <c r="AM12" s="23">
        <f>VLOOKUP($AB12,[3]IA!$C$8:$K$14,5,FALSE)</f>
        <v>23547</v>
      </c>
      <c r="AN12" s="23">
        <f>VLOOKUP($AB12,[3]IA!$C$8:$K$14,6,FALSE)</f>
        <v>1965723883</v>
      </c>
      <c r="AO12" s="35">
        <f>VLOOKUP($AB12,[3]IA!$C$8:$K$14,8,FALSE)</f>
        <v>1</v>
      </c>
      <c r="AP12" s="35">
        <f>VLOOKUP($AB12,[3]IA!$C$8:$K$14,9,FALSE)</f>
        <v>1</v>
      </c>
      <c r="AQ12" s="8"/>
      <c r="AR12" s="23">
        <f>VLOOKUP($AB12,[4]IA!$C$8:$K$14,5,FALSE)</f>
        <v>24033</v>
      </c>
      <c r="AS12" s="23">
        <f>VLOOKUP($AB12,[4]IA!$C$8:$K$14,6,FALSE)</f>
        <v>2414760042.5100002</v>
      </c>
      <c r="AT12" s="35">
        <f>VLOOKUP($AB12,[4]IA!$C$8:$K$14,8,FALSE)</f>
        <v>1</v>
      </c>
      <c r="AU12" s="35">
        <f>VLOOKUP($AB12,[4]IA!$C$8:$K$14,9,FALSE)</f>
        <v>0.99999999999999989</v>
      </c>
      <c r="AV12" s="8"/>
      <c r="AW12" s="23">
        <f>VLOOKUP($AB12,[5]IA!$C$8:$K$14,5,FALSE)</f>
        <v>94631</v>
      </c>
      <c r="AX12" s="23">
        <f>VLOOKUP($AB12,[5]IA!$C$8:$K$14,6,FALSE)</f>
        <v>10380022320.110001</v>
      </c>
      <c r="AY12" s="35">
        <f>VLOOKUP($AB12,[5]IA!$C$8:$K$14,8,FALSE)</f>
        <v>1</v>
      </c>
      <c r="AZ12" s="35">
        <f>VLOOKUP($AB12,[5]IA!$C$8:$K$14,9,FALSE)</f>
        <v>1</v>
      </c>
      <c r="BB12" s="36">
        <f t="shared" si="1"/>
        <v>0</v>
      </c>
      <c r="BC12" s="36">
        <f t="shared" si="0"/>
        <v>0</v>
      </c>
      <c r="BD12" s="35">
        <f t="shared" si="0"/>
        <v>0</v>
      </c>
      <c r="BE12" s="35">
        <f t="shared" si="0"/>
        <v>0</v>
      </c>
      <c r="BF12" s="23"/>
      <c r="BG12" s="36">
        <f t="shared" si="0"/>
        <v>0</v>
      </c>
      <c r="BH12" s="36">
        <f t="shared" si="0"/>
        <v>0.48000049591064453</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-0.48999977111816406</v>
      </c>
      <c r="BS12" s="35">
        <f t="shared" si="0"/>
        <v>0</v>
      </c>
      <c r="BT12" s="35">
        <f t="shared" si="0"/>
        <v>0</v>
      </c>
      <c r="BU12" s="23"/>
      <c r="BV12" s="36">
        <f t="shared" si="0"/>
        <v>0</v>
      </c>
      <c r="BW12" s="36">
        <f t="shared" si="0"/>
        <v>0.1100006103515625</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2000</v>
      </c>
      <c r="D15" s="30">
        <v>50948326.420000002</v>
      </c>
      <c r="E15" s="19">
        <v>0.9234</v>
      </c>
      <c r="F15" s="19">
        <v>0.91369999999999996</v>
      </c>
      <c r="H15" s="25">
        <v>5412</v>
      </c>
      <c r="I15" s="30">
        <v>112169057</v>
      </c>
      <c r="J15" s="19">
        <v>0.93200000000000005</v>
      </c>
      <c r="K15" s="19">
        <v>0.91039999999999999</v>
      </c>
      <c r="M15" s="25">
        <v>2180</v>
      </c>
      <c r="N15" s="30">
        <v>65026979</v>
      </c>
      <c r="O15" s="19">
        <v>0.92959999999999998</v>
      </c>
      <c r="P15" s="19">
        <v>0.92349999999999999</v>
      </c>
      <c r="R15" s="25">
        <v>942</v>
      </c>
      <c r="S15" s="30">
        <v>25041055</v>
      </c>
      <c r="T15" s="19">
        <v>0.94199999999999995</v>
      </c>
      <c r="U15" s="19">
        <v>0.92659999999999998</v>
      </c>
      <c r="W15" s="25">
        <v>12771</v>
      </c>
      <c r="X15" s="30">
        <v>311267781</v>
      </c>
      <c r="Y15" s="19">
        <v>0.95909999999999995</v>
      </c>
      <c r="Z15" s="19">
        <v>0.95169999999999999</v>
      </c>
      <c r="AB15" s="34" t="s">
        <v>80</v>
      </c>
      <c r="AC15" s="23">
        <f>VLOOKUP($AB15,[1]IA!$C$17:$K$24,5,FALSE)</f>
        <v>2000</v>
      </c>
      <c r="AD15" s="23">
        <f>VLOOKUP($AB15,[1]IA!$C$17:$K$24,6,FALSE)</f>
        <v>50948326.420000002</v>
      </c>
      <c r="AE15" s="35">
        <f>VLOOKUP($AB15,[1]IA!$C$17:$K$24,8,FALSE)</f>
        <v>0.92336103416435822</v>
      </c>
      <c r="AF15" s="35">
        <f>VLOOKUP($AB15,[1]IA!$C$17:$K$24,9,FALSE)</f>
        <v>0.91374307818563172</v>
      </c>
      <c r="AH15" s="23">
        <f>VLOOKUP($AB15,[2]IA!$C$17:$K$23,5,FALSE)</f>
        <v>5412</v>
      </c>
      <c r="AI15" s="23">
        <f>VLOOKUP($AB15,[2]IA!$C$17:$K$23,6,FALSE)</f>
        <v>112169057.16</v>
      </c>
      <c r="AJ15" s="35">
        <f>VLOOKUP($AB15,[2]IA!$C$17:$K$23,8,FALSE)</f>
        <v>0.93197864646116757</v>
      </c>
      <c r="AK15" s="35">
        <f>VLOOKUP($AB15,[2]IA!$C$17:$K$23,9,FALSE)</f>
        <v>0.91042061401599561</v>
      </c>
      <c r="AM15" s="23">
        <f>VLOOKUP($AB15,[3]IA!$C$17:$K$23,5,FALSE)</f>
        <v>2180</v>
      </c>
      <c r="AN15" s="23">
        <f>VLOOKUP($AB15,[3]IA!$C$17:$K$23,6,FALSE)</f>
        <v>65026979</v>
      </c>
      <c r="AO15" s="35">
        <f>VLOOKUP($AB15,[3]IA!$C$17:$K$23,8,FALSE)</f>
        <v>0.92963752665245203</v>
      </c>
      <c r="AP15" s="35">
        <f>VLOOKUP($AB15,[3]IA!$C$17:$K$23,9,FALSE)</f>
        <v>0.92349089812206508</v>
      </c>
      <c r="AQ15" s="23"/>
      <c r="AR15" s="23">
        <f>VLOOKUP($AB15,[4]IA!$C$17:$K$23,5,FALSE)</f>
        <v>942</v>
      </c>
      <c r="AS15" s="23">
        <f>VLOOKUP($AB15,[4]IA!$C$17:$K$23,6,FALSE)</f>
        <v>25041055.300000001</v>
      </c>
      <c r="AT15" s="35">
        <f>VLOOKUP($AB15,[4]IA!$C$17:$K$23,8,FALSE)</f>
        <v>0.94199999999999995</v>
      </c>
      <c r="AU15" s="35">
        <f>VLOOKUP($AB15,[4]IA!$C$17:$K$23,9,FALSE)</f>
        <v>0.92664280704921376</v>
      </c>
      <c r="AW15" s="23">
        <f>VLOOKUP($AB15,[5]IA!$C$17:$K$23,5,FALSE)</f>
        <v>12771</v>
      </c>
      <c r="AX15" s="23">
        <f>VLOOKUP($AB15,[5]IA!$C$17:$K$23,6,FALSE)</f>
        <v>311267780.55000001</v>
      </c>
      <c r="AY15" s="35">
        <f>VLOOKUP($AB15,[5]IA!$C$17:$K$23,8,FALSE)</f>
        <v>0.95914382275628984</v>
      </c>
      <c r="AZ15" s="35">
        <f>VLOOKUP($AB15,[5]IA!$C$17:$K$23,9,FALSE)</f>
        <v>0.9517302954025606</v>
      </c>
      <c r="BB15" s="36">
        <f t="shared" si="1"/>
        <v>0</v>
      </c>
      <c r="BC15" s="36">
        <f t="shared" si="0"/>
        <v>0</v>
      </c>
      <c r="BD15" s="35">
        <f t="shared" si="0"/>
        <v>-3.8965835641779911E-5</v>
      </c>
      <c r="BE15" s="35">
        <f t="shared" si="0"/>
        <v>4.3078185631761912E-5</v>
      </c>
      <c r="BF15" s="23"/>
      <c r="BG15" s="36">
        <f t="shared" si="0"/>
        <v>0</v>
      </c>
      <c r="BH15" s="36">
        <f t="shared" si="0"/>
        <v>0.15999999642372131</v>
      </c>
      <c r="BI15" s="35">
        <f t="shared" si="0"/>
        <v>-2.1353538832480368E-5</v>
      </c>
      <c r="BJ15" s="35">
        <f t="shared" si="0"/>
        <v>2.0614015995623625E-5</v>
      </c>
      <c r="BK15" s="23"/>
      <c r="BL15" s="36">
        <f t="shared" si="0"/>
        <v>0</v>
      </c>
      <c r="BM15" s="36">
        <f t="shared" si="0"/>
        <v>0</v>
      </c>
      <c r="BN15" s="35">
        <f t="shared" si="0"/>
        <v>3.7526652452046783E-5</v>
      </c>
      <c r="BO15" s="35">
        <f t="shared" si="0"/>
        <v>-9.1018779349028023E-6</v>
      </c>
      <c r="BP15" s="23"/>
      <c r="BQ15" s="36">
        <f t="shared" si="0"/>
        <v>0</v>
      </c>
      <c r="BR15" s="36">
        <f t="shared" si="0"/>
        <v>0.30000000074505806</v>
      </c>
      <c r="BS15" s="35">
        <f t="shared" si="0"/>
        <v>0</v>
      </c>
      <c r="BT15" s="35">
        <f t="shared" si="0"/>
        <v>4.2807049213777759E-5</v>
      </c>
      <c r="BU15" s="23"/>
      <c r="BV15" s="36">
        <f t="shared" si="0"/>
        <v>0</v>
      </c>
      <c r="BW15" s="36">
        <f t="shared" si="0"/>
        <v>-0.44999998807907104</v>
      </c>
      <c r="BX15" s="35">
        <f t="shared" si="0"/>
        <v>4.3822756289890741E-5</v>
      </c>
      <c r="BY15" s="35">
        <f t="shared" si="0"/>
        <v>3.0295402560609475E-5</v>
      </c>
    </row>
    <row r="16" spans="1:77" x14ac:dyDescent="0.2">
      <c r="A16" s="1" t="s">
        <v>22</v>
      </c>
      <c r="B16" s="13" t="s">
        <v>8</v>
      </c>
      <c r="C16" s="25">
        <v>51</v>
      </c>
      <c r="D16" s="30">
        <v>1417870.93</v>
      </c>
      <c r="E16" s="19">
        <v>2.3599999999999999E-2</v>
      </c>
      <c r="F16" s="19">
        <v>2.5399999999999999E-2</v>
      </c>
      <c r="H16" s="25">
        <v>110</v>
      </c>
      <c r="I16" s="30">
        <v>2650962</v>
      </c>
      <c r="J16" s="19">
        <v>1.89E-2</v>
      </c>
      <c r="K16" s="19">
        <v>2.1499999999999998E-2</v>
      </c>
      <c r="M16" s="25">
        <v>47</v>
      </c>
      <c r="N16" s="30">
        <v>1483356</v>
      </c>
      <c r="O16" s="19">
        <v>0.02</v>
      </c>
      <c r="P16" s="19">
        <v>2.1100000000000001E-2</v>
      </c>
      <c r="R16" s="25">
        <v>24</v>
      </c>
      <c r="S16" s="30">
        <v>589764</v>
      </c>
      <c r="T16" s="19">
        <v>2.4E-2</v>
      </c>
      <c r="U16" s="19">
        <v>2.18E-2</v>
      </c>
      <c r="W16" s="25">
        <v>95</v>
      </c>
      <c r="X16" s="30">
        <v>2660497</v>
      </c>
      <c r="Y16" s="19">
        <v>7.1000000000000004E-3</v>
      </c>
      <c r="Z16" s="19">
        <v>8.0999999999999996E-3</v>
      </c>
      <c r="AB16" s="34" t="s">
        <v>8</v>
      </c>
      <c r="AC16" s="23">
        <f>VLOOKUP($AB16,[1]IA!$C$17:$K$24,5,FALSE)</f>
        <v>51</v>
      </c>
      <c r="AD16" s="23">
        <f>VLOOKUP($AB16,[1]IA!$C$17:$K$24,6,FALSE)</f>
        <v>1417870.93</v>
      </c>
      <c r="AE16" s="35">
        <f>VLOOKUP($AB16,[1]IA!$C$17:$K$24,8,FALSE)</f>
        <v>2.3545706371191136E-2</v>
      </c>
      <c r="AF16" s="35">
        <f>VLOOKUP($AB16,[1]IA!$C$17:$K$24,9,FALSE)</f>
        <v>2.5429093339944184E-2</v>
      </c>
      <c r="AH16" s="23">
        <f>VLOOKUP($AB16,[2]IA!$C$17:$K$23,5,FALSE)</f>
        <v>110</v>
      </c>
      <c r="AI16" s="23">
        <f>VLOOKUP($AB16,[2]IA!$C$17:$K$23,6,FALSE)</f>
        <v>2650961.7400000002</v>
      </c>
      <c r="AJ16" s="35">
        <f>VLOOKUP($AB16,[2]IA!$C$17:$K$23,8,FALSE)</f>
        <v>1.8942655415877391E-2</v>
      </c>
      <c r="AK16" s="35">
        <f>VLOOKUP($AB16,[2]IA!$C$17:$K$23,9,FALSE)</f>
        <v>2.1516541871445579E-2</v>
      </c>
      <c r="AM16" s="23">
        <f>VLOOKUP($AB16,[3]IA!$C$17:$K$23,5,FALSE)</f>
        <v>47</v>
      </c>
      <c r="AN16" s="23">
        <f>VLOOKUP($AB16,[3]IA!$C$17:$K$23,6,FALSE)</f>
        <v>1483356</v>
      </c>
      <c r="AO16" s="35">
        <f>VLOOKUP($AB16,[3]IA!$C$17:$K$23,8,FALSE)</f>
        <v>2.0042643923240937E-2</v>
      </c>
      <c r="AP16" s="35">
        <f>VLOOKUP($AB16,[3]IA!$C$17:$K$23,9,FALSE)</f>
        <v>2.1066114184310394E-2</v>
      </c>
      <c r="AR16" s="23">
        <f>VLOOKUP($AB16,[4]IA!$C$17:$K$23,5,FALSE)</f>
        <v>24</v>
      </c>
      <c r="AS16" s="23">
        <f>VLOOKUP($AB16,[4]IA!$C$17:$K$23,6,FALSE)</f>
        <v>589763.6</v>
      </c>
      <c r="AT16" s="35">
        <f>VLOOKUP($AB16,[4]IA!$C$17:$K$23,8,FALSE)</f>
        <v>2.4E-2</v>
      </c>
      <c r="AU16" s="35">
        <f>VLOOKUP($AB16,[4]IA!$C$17:$K$23,9,FALSE)</f>
        <v>2.1824168001396076E-2</v>
      </c>
      <c r="AW16" s="23">
        <f>VLOOKUP($AB16,[5]IA!$C$17:$K$23,5,FALSE)</f>
        <v>95</v>
      </c>
      <c r="AX16" s="23">
        <f>VLOOKUP($AB16,[5]IA!$C$17:$K$23,6,FALSE)</f>
        <v>2660496.65</v>
      </c>
      <c r="AY16" s="35">
        <f>VLOOKUP($AB16,[5]IA!$C$17:$K$23,8,FALSE)</f>
        <v>7.1348103642508449E-3</v>
      </c>
      <c r="AZ16" s="35">
        <f>VLOOKUP($AB16,[5]IA!$C$17:$K$23,9,FALSE)</f>
        <v>8.1347168606655286E-3</v>
      </c>
      <c r="BB16" s="36">
        <f t="shared" si="1"/>
        <v>0</v>
      </c>
      <c r="BC16" s="36">
        <f t="shared" si="0"/>
        <v>0</v>
      </c>
      <c r="BD16" s="35">
        <f t="shared" si="0"/>
        <v>-5.4293628808863015E-5</v>
      </c>
      <c r="BE16" s="35">
        <f t="shared" si="0"/>
        <v>2.9093339944184782E-5</v>
      </c>
      <c r="BF16" s="23"/>
      <c r="BG16" s="36">
        <f t="shared" si="0"/>
        <v>0</v>
      </c>
      <c r="BH16" s="36">
        <f t="shared" si="0"/>
        <v>-0.25999999977648258</v>
      </c>
      <c r="BI16" s="35">
        <f t="shared" si="0"/>
        <v>4.2655415877390634E-5</v>
      </c>
      <c r="BJ16" s="35">
        <f t="shared" si="0"/>
        <v>1.6541871445580753E-5</v>
      </c>
      <c r="BK16" s="23"/>
      <c r="BL16" s="36">
        <f t="shared" si="0"/>
        <v>0</v>
      </c>
      <c r="BM16" s="36">
        <f t="shared" si="0"/>
        <v>0</v>
      </c>
      <c r="BN16" s="35">
        <f t="shared" si="0"/>
        <v>4.2643923240937021E-5</v>
      </c>
      <c r="BO16" s="35">
        <f t="shared" si="0"/>
        <v>-3.3885815689606996E-5</v>
      </c>
      <c r="BP16" s="23"/>
      <c r="BQ16" s="36">
        <f t="shared" si="0"/>
        <v>0</v>
      </c>
      <c r="BR16" s="36">
        <f t="shared" si="0"/>
        <v>-0.40000000002328306</v>
      </c>
      <c r="BS16" s="35">
        <f t="shared" si="0"/>
        <v>0</v>
      </c>
      <c r="BT16" s="35">
        <f t="shared" si="0"/>
        <v>2.4168001396075722E-5</v>
      </c>
      <c r="BU16" s="23"/>
      <c r="BV16" s="36">
        <f t="shared" si="0"/>
        <v>0</v>
      </c>
      <c r="BW16" s="36">
        <f t="shared" si="0"/>
        <v>-0.35000000009313226</v>
      </c>
      <c r="BX16" s="35">
        <f t="shared" si="0"/>
        <v>3.4810364250844467E-5</v>
      </c>
      <c r="BY16" s="35">
        <f t="shared" si="0"/>
        <v>3.4716860665529037E-5</v>
      </c>
    </row>
    <row r="17" spans="1:77" x14ac:dyDescent="0.2">
      <c r="A17" s="1" t="s">
        <v>23</v>
      </c>
      <c r="B17" s="13" t="s">
        <v>9</v>
      </c>
      <c r="C17" s="25">
        <v>48</v>
      </c>
      <c r="D17" s="30">
        <v>1355140.51</v>
      </c>
      <c r="E17" s="19">
        <v>2.2200000000000001E-2</v>
      </c>
      <c r="F17" s="19">
        <v>2.4299999999999999E-2</v>
      </c>
      <c r="H17" s="25">
        <v>93</v>
      </c>
      <c r="I17" s="30">
        <v>2949323</v>
      </c>
      <c r="J17" s="19">
        <v>1.6E-2</v>
      </c>
      <c r="K17" s="19">
        <v>2.3900000000000001E-2</v>
      </c>
      <c r="M17" s="25">
        <v>46</v>
      </c>
      <c r="N17" s="30">
        <v>1390725</v>
      </c>
      <c r="O17" s="19">
        <v>1.9599999999999999E-2</v>
      </c>
      <c r="P17" s="19">
        <v>1.9800000000000002E-2</v>
      </c>
      <c r="R17" s="25">
        <v>18</v>
      </c>
      <c r="S17" s="30">
        <v>738531</v>
      </c>
      <c r="T17" s="19">
        <v>1.7999999999999999E-2</v>
      </c>
      <c r="U17" s="19">
        <v>2.7300000000000001E-2</v>
      </c>
      <c r="W17" s="25">
        <v>83</v>
      </c>
      <c r="X17" s="30">
        <v>2108176</v>
      </c>
      <c r="Y17" s="19">
        <v>6.1999999999999998E-3</v>
      </c>
      <c r="Z17" s="19">
        <v>6.4000000000000003E-3</v>
      </c>
      <c r="AB17" s="34" t="s">
        <v>9</v>
      </c>
      <c r="AC17" s="23">
        <f>VLOOKUP($AB17,[1]IA!$C$17:$K$24,5,FALSE)</f>
        <v>48</v>
      </c>
      <c r="AD17" s="23">
        <f>VLOOKUP($AB17,[1]IA!$C$17:$K$24,6,FALSE)</f>
        <v>1355140.5099999998</v>
      </c>
      <c r="AE17" s="35">
        <f>VLOOKUP($AB17,[1]IA!$C$17:$K$24,8,FALSE)</f>
        <v>2.2160664819944598E-2</v>
      </c>
      <c r="AF17" s="35">
        <f>VLOOKUP($AB17,[1]IA!$C$17:$K$24,9,FALSE)</f>
        <v>2.4304041918349759E-2</v>
      </c>
      <c r="AH17" s="23">
        <f>VLOOKUP($AB17,[2]IA!$C$17:$K$23,5,FALSE)</f>
        <v>93</v>
      </c>
      <c r="AI17" s="23">
        <f>VLOOKUP($AB17,[2]IA!$C$17:$K$23,6,FALSE)</f>
        <v>2949323.21</v>
      </c>
      <c r="AJ17" s="35">
        <f>VLOOKUP($AB17,[2]IA!$C$17:$K$23,8,FALSE)</f>
        <v>1.6015154124332701E-2</v>
      </c>
      <c r="AK17" s="35">
        <f>VLOOKUP($AB17,[2]IA!$C$17:$K$23,9,FALSE)</f>
        <v>2.3938193970461177E-2</v>
      </c>
      <c r="AM17" s="23">
        <f>VLOOKUP($AB17,[3]IA!$C$17:$K$23,5,FALSE)</f>
        <v>46</v>
      </c>
      <c r="AN17" s="23">
        <f>VLOOKUP($AB17,[3]IA!$C$17:$K$23,6,FALSE)</f>
        <v>1390725</v>
      </c>
      <c r="AO17" s="35">
        <f>VLOOKUP($AB17,[3]IA!$C$17:$K$23,8,FALSE)</f>
        <v>1.9616204690831557E-2</v>
      </c>
      <c r="AP17" s="35">
        <f>VLOOKUP($AB17,[3]IA!$C$17:$K$23,9,FALSE)</f>
        <v>1.97506004283362E-2</v>
      </c>
      <c r="AR17" s="23">
        <f>VLOOKUP($AB17,[4]IA!$C$17:$K$23,5,FALSE)</f>
        <v>18</v>
      </c>
      <c r="AS17" s="23">
        <f>VLOOKUP($AB17,[4]IA!$C$17:$K$23,6,FALSE)</f>
        <v>738530.69</v>
      </c>
      <c r="AT17" s="35">
        <f>VLOOKUP($AB17,[4]IA!$C$17:$K$23,8,FALSE)</f>
        <v>1.7999999999999999E-2</v>
      </c>
      <c r="AU17" s="35">
        <f>VLOOKUP($AB17,[4]IA!$C$17:$K$23,9,FALSE)</f>
        <v>2.7329285586202616E-2</v>
      </c>
      <c r="AW17" s="23">
        <f>VLOOKUP($AB17,[5]IA!$C$17:$K$23,5,FALSE)</f>
        <v>83</v>
      </c>
      <c r="AX17" s="23">
        <f>VLOOKUP($AB17,[5]IA!$C$17:$K$23,6,FALSE)</f>
        <v>2108175.71</v>
      </c>
      <c r="AY17" s="35">
        <f>VLOOKUP($AB17,[5]IA!$C$17:$K$23,8,FALSE)</f>
        <v>6.233571160345475E-3</v>
      </c>
      <c r="AZ17" s="35">
        <f>VLOOKUP($AB17,[5]IA!$C$17:$K$23,9,FALSE)</f>
        <v>6.4459440283010771E-3</v>
      </c>
      <c r="BB17" s="36">
        <f t="shared" si="1"/>
        <v>0</v>
      </c>
      <c r="BC17" s="36">
        <f t="shared" si="0"/>
        <v>0</v>
      </c>
      <c r="BD17" s="35">
        <f t="shared" si="0"/>
        <v>-3.9335180055402597E-5</v>
      </c>
      <c r="BE17" s="35">
        <f t="shared" si="0"/>
        <v>4.0419183497605871E-6</v>
      </c>
      <c r="BF17" s="23"/>
      <c r="BG17" s="36">
        <f t="shared" si="0"/>
        <v>0</v>
      </c>
      <c r="BH17" s="36">
        <f t="shared" si="0"/>
        <v>0.2099999999627471</v>
      </c>
      <c r="BI17" s="35">
        <f t="shared" si="0"/>
        <v>1.5154124332700247E-5</v>
      </c>
      <c r="BJ17" s="35">
        <f t="shared" si="0"/>
        <v>3.8193970461175564E-5</v>
      </c>
      <c r="BK17" s="23"/>
      <c r="BL17" s="36">
        <f t="shared" si="0"/>
        <v>0</v>
      </c>
      <c r="BM17" s="36">
        <f t="shared" si="0"/>
        <v>0</v>
      </c>
      <c r="BN17" s="35">
        <f t="shared" si="0"/>
        <v>1.6204690831557456E-5</v>
      </c>
      <c r="BO17" s="35">
        <f t="shared" si="0"/>
        <v>-4.9399571663801684E-5</v>
      </c>
      <c r="BP17" s="23"/>
      <c r="BQ17" s="36">
        <f t="shared" si="0"/>
        <v>0</v>
      </c>
      <c r="BR17" s="36">
        <f t="shared" si="0"/>
        <v>-0.31000000005587935</v>
      </c>
      <c r="BS17" s="35">
        <f t="shared" si="0"/>
        <v>0</v>
      </c>
      <c r="BT17" s="35">
        <f t="shared" si="0"/>
        <v>2.928558620261465E-5</v>
      </c>
      <c r="BU17" s="23"/>
      <c r="BV17" s="36">
        <f t="shared" si="0"/>
        <v>0</v>
      </c>
      <c r="BW17" s="36">
        <f t="shared" si="0"/>
        <v>-0.2900000000372529</v>
      </c>
      <c r="BX17" s="35">
        <f t="shared" si="0"/>
        <v>3.3571160345475214E-5</v>
      </c>
      <c r="BY17" s="35">
        <f t="shared" si="0"/>
        <v>4.5944028301076779E-5</v>
      </c>
    </row>
    <row r="18" spans="1:77" x14ac:dyDescent="0.2">
      <c r="A18" s="1" t="s">
        <v>24</v>
      </c>
      <c r="B18" s="13" t="s">
        <v>10</v>
      </c>
      <c r="C18" s="25">
        <v>5</v>
      </c>
      <c r="D18" s="30">
        <v>201240.78</v>
      </c>
      <c r="E18" s="19">
        <v>2.3E-3</v>
      </c>
      <c r="F18" s="19">
        <v>3.5999999999999999E-3</v>
      </c>
      <c r="H18" s="25">
        <v>74</v>
      </c>
      <c r="I18" s="30">
        <v>2319918</v>
      </c>
      <c r="J18" s="19">
        <v>1.2699999999999999E-2</v>
      </c>
      <c r="K18" s="19">
        <v>1.8800000000000001E-2</v>
      </c>
      <c r="M18" s="25">
        <v>10</v>
      </c>
      <c r="N18" s="30">
        <v>243860</v>
      </c>
      <c r="O18" s="19">
        <v>4.3E-3</v>
      </c>
      <c r="P18" s="19">
        <v>3.5000000000000001E-3</v>
      </c>
      <c r="R18" s="25">
        <v>2</v>
      </c>
      <c r="S18" s="30">
        <v>62094</v>
      </c>
      <c r="T18" s="19">
        <v>2E-3</v>
      </c>
      <c r="U18" s="19">
        <v>2.3E-3</v>
      </c>
      <c r="W18" s="25">
        <v>7</v>
      </c>
      <c r="X18" s="30">
        <v>416752</v>
      </c>
      <c r="Y18" s="19">
        <v>5.0000000000000001E-4</v>
      </c>
      <c r="Z18" s="19">
        <v>1.2999999999999999E-3</v>
      </c>
      <c r="AB18" s="34" t="s">
        <v>10</v>
      </c>
      <c r="AC18" s="23">
        <f>VLOOKUP($AB18,[1]IA!$C$17:$K$24,5,FALSE)</f>
        <v>5</v>
      </c>
      <c r="AD18" s="23">
        <f>VLOOKUP($AB18,[1]IA!$C$17:$K$24,6,FALSE)</f>
        <v>201240.78</v>
      </c>
      <c r="AE18" s="35">
        <f>VLOOKUP($AB18,[1]IA!$C$17:$K$24,8,FALSE)</f>
        <v>2.3084025854108957E-3</v>
      </c>
      <c r="AF18" s="35">
        <f>VLOOKUP($AB18,[1]IA!$C$17:$K$24,9,FALSE)</f>
        <v>3.6091935239995171E-3</v>
      </c>
      <c r="AH18" s="23">
        <f>VLOOKUP($AB18,[2]IA!$C$17:$K$23,5,FALSE)</f>
        <v>74</v>
      </c>
      <c r="AI18" s="23">
        <f>VLOOKUP($AB18,[2]IA!$C$17:$K$23,6,FALSE)</f>
        <v>2319918.3099999996</v>
      </c>
      <c r="AJ18" s="35">
        <f>VLOOKUP($AB18,[2]IA!$C$17:$K$23,8,FALSE)</f>
        <v>1.2743240916135698E-2</v>
      </c>
      <c r="AK18" s="35">
        <f>VLOOKUP($AB18,[2]IA!$C$17:$K$23,9,FALSE)</f>
        <v>1.8829626509603358E-2</v>
      </c>
      <c r="AM18" s="23">
        <f>VLOOKUP($AB18,[3]IA!$C$17:$K$23,5,FALSE)</f>
        <v>10</v>
      </c>
      <c r="AN18" s="23">
        <f>VLOOKUP($AB18,[3]IA!$C$17:$K$23,6,FALSE)</f>
        <v>243860</v>
      </c>
      <c r="AO18" s="35">
        <f>VLOOKUP($AB18,[3]IA!$C$17:$K$23,8,FALSE)</f>
        <v>4.2643923240938165E-3</v>
      </c>
      <c r="AP18" s="35">
        <f>VLOOKUP($AB18,[3]IA!$C$17:$K$23,9,FALSE)</f>
        <v>3.4632162508433121E-3</v>
      </c>
      <c r="AR18" s="23">
        <f>VLOOKUP($AB18,[4]IA!$C$17:$K$23,5,FALSE)</f>
        <v>2</v>
      </c>
      <c r="AS18" s="23">
        <f>VLOOKUP($AB18,[4]IA!$C$17:$K$23,6,FALSE)</f>
        <v>62093.9</v>
      </c>
      <c r="AT18" s="35">
        <f>VLOOKUP($AB18,[4]IA!$C$17:$K$23,8,FALSE)</f>
        <v>2E-3</v>
      </c>
      <c r="AU18" s="35">
        <f>VLOOKUP($AB18,[4]IA!$C$17:$K$23,9,FALSE)</f>
        <v>2.297781188024978E-3</v>
      </c>
      <c r="AW18" s="23">
        <f>VLOOKUP($AB18,[5]IA!$C$17:$K$23,5,FALSE)</f>
        <v>7</v>
      </c>
      <c r="AX18" s="23">
        <f>VLOOKUP($AB18,[5]IA!$C$17:$K$23,6,FALSE)</f>
        <v>416752.07</v>
      </c>
      <c r="AY18" s="35">
        <f>VLOOKUP($AB18,[5]IA!$C$17:$K$23,8,FALSE)</f>
        <v>5.257228689447991E-4</v>
      </c>
      <c r="AZ18" s="35">
        <f>VLOOKUP($AB18,[5]IA!$C$17:$K$23,9,FALSE)</f>
        <v>1.2742583571929177E-3</v>
      </c>
      <c r="BB18" s="36">
        <f t="shared" si="1"/>
        <v>0</v>
      </c>
      <c r="BC18" s="36">
        <f t="shared" si="0"/>
        <v>0</v>
      </c>
      <c r="BD18" s="35">
        <f t="shared" si="0"/>
        <v>8.4025854108957763E-6</v>
      </c>
      <c r="BE18" s="35">
        <f t="shared" si="0"/>
        <v>9.1935239995171759E-6</v>
      </c>
      <c r="BF18" s="23"/>
      <c r="BG18" s="36">
        <f t="shared" si="0"/>
        <v>0</v>
      </c>
      <c r="BH18" s="36">
        <f t="shared" si="0"/>
        <v>0.30999999959021807</v>
      </c>
      <c r="BI18" s="35">
        <f t="shared" si="0"/>
        <v>4.3240916135698498E-5</v>
      </c>
      <c r="BJ18" s="35">
        <f t="shared" si="0"/>
        <v>2.9626509603357387E-5</v>
      </c>
      <c r="BK18" s="23"/>
      <c r="BL18" s="36">
        <f t="shared" si="0"/>
        <v>0</v>
      </c>
      <c r="BM18" s="36">
        <f t="shared" si="0"/>
        <v>0</v>
      </c>
      <c r="BN18" s="35">
        <f t="shared" si="0"/>
        <v>-3.5607675906183453E-5</v>
      </c>
      <c r="BO18" s="35">
        <f t="shared" si="0"/>
        <v>-3.6783749156687941E-5</v>
      </c>
      <c r="BP18" s="23"/>
      <c r="BQ18" s="36">
        <f t="shared" si="0"/>
        <v>0</v>
      </c>
      <c r="BR18" s="36">
        <f t="shared" si="0"/>
        <v>-9.9999999998544808E-2</v>
      </c>
      <c r="BS18" s="35">
        <f t="shared" si="0"/>
        <v>0</v>
      </c>
      <c r="BT18" s="35">
        <f t="shared" si="0"/>
        <v>-2.2188119750219532E-6</v>
      </c>
      <c r="BU18" s="23"/>
      <c r="BV18" s="36">
        <f t="shared" si="0"/>
        <v>0</v>
      </c>
      <c r="BW18" s="36">
        <f t="shared" si="0"/>
        <v>7.0000000006984919E-2</v>
      </c>
      <c r="BX18" s="35">
        <f t="shared" si="0"/>
        <v>2.5722868944799086E-5</v>
      </c>
      <c r="BY18" s="35">
        <f t="shared" si="0"/>
        <v>-2.5741642807082217E-5</v>
      </c>
    </row>
    <row r="19" spans="1:77" x14ac:dyDescent="0.2">
      <c r="A19" s="1" t="s">
        <v>25</v>
      </c>
      <c r="B19" s="13" t="s">
        <v>11</v>
      </c>
      <c r="C19" s="25">
        <v>60</v>
      </c>
      <c r="D19" s="30">
        <v>1737326.47</v>
      </c>
      <c r="E19" s="19">
        <v>2.7699999999999999E-2</v>
      </c>
      <c r="F19" s="19">
        <v>3.1199999999999999E-2</v>
      </c>
      <c r="H19" s="25">
        <v>114</v>
      </c>
      <c r="I19" s="30">
        <v>2911104</v>
      </c>
      <c r="J19" s="19">
        <v>1.9599999999999999E-2</v>
      </c>
      <c r="K19" s="19">
        <v>2.3599999999999999E-2</v>
      </c>
      <c r="M19" s="25">
        <v>57</v>
      </c>
      <c r="N19" s="30">
        <v>2030897</v>
      </c>
      <c r="O19" s="19">
        <v>2.4299999999999999E-2</v>
      </c>
      <c r="P19" s="19">
        <v>2.8799999999999999E-2</v>
      </c>
      <c r="R19" s="25">
        <v>13</v>
      </c>
      <c r="S19" s="30">
        <v>505723</v>
      </c>
      <c r="T19" s="19">
        <v>1.2999999999999999E-2</v>
      </c>
      <c r="U19" s="19">
        <v>1.8700000000000001E-2</v>
      </c>
      <c r="W19" s="25">
        <v>337</v>
      </c>
      <c r="X19" s="30">
        <v>9570172</v>
      </c>
      <c r="Y19" s="19">
        <v>2.53E-2</v>
      </c>
      <c r="Z19" s="19">
        <v>2.93E-2</v>
      </c>
      <c r="AB19" s="34" t="s">
        <v>11</v>
      </c>
      <c r="AC19" s="23">
        <f>VLOOKUP($AB19,[1]IA!$C$17:$K$24,5,FALSE)</f>
        <v>60</v>
      </c>
      <c r="AD19" s="23">
        <f>VLOOKUP($AB19,[1]IA!$C$17:$K$24,6,FALSE)</f>
        <v>1737326.4700000002</v>
      </c>
      <c r="AE19" s="35">
        <f>VLOOKUP($AB19,[1]IA!$C$17:$K$24,8,FALSE)</f>
        <v>2.7700831024930747E-2</v>
      </c>
      <c r="AF19" s="35">
        <f>VLOOKUP($AB19,[1]IA!$C$17:$K$24,9,FALSE)</f>
        <v>3.1158433417903381E-2</v>
      </c>
      <c r="AH19" s="23">
        <f>VLOOKUP($AB19,[2]IA!$C$17:$K$23,5,FALSE)</f>
        <v>114</v>
      </c>
      <c r="AI19" s="23">
        <f>VLOOKUP($AB19,[2]IA!$C$17:$K$23,6,FALSE)</f>
        <v>2911104.29</v>
      </c>
      <c r="AJ19" s="35">
        <f>VLOOKUP($AB19,[2]IA!$C$17:$K$23,8,FALSE)</f>
        <v>1.9631479249182023E-2</v>
      </c>
      <c r="AK19" s="35">
        <f>VLOOKUP($AB19,[2]IA!$C$17:$K$23,9,FALSE)</f>
        <v>2.3627989949009918E-2</v>
      </c>
      <c r="AM19" s="23">
        <f>VLOOKUP($AB19,[3]IA!$C$17:$K$23,5,FALSE)</f>
        <v>57</v>
      </c>
      <c r="AN19" s="23">
        <f>VLOOKUP($AB19,[3]IA!$C$17:$K$23,6,FALSE)</f>
        <v>2030897</v>
      </c>
      <c r="AO19" s="35">
        <f>VLOOKUP($AB19,[3]IA!$C$17:$K$23,8,FALSE)</f>
        <v>2.4307036247334754E-2</v>
      </c>
      <c r="AP19" s="35">
        <f>VLOOKUP($AB19,[3]IA!$C$17:$K$23,9,FALSE)</f>
        <v>2.8842104052279712E-2</v>
      </c>
      <c r="AR19" s="23">
        <f>VLOOKUP($AB19,[4]IA!$C$17:$K$23,5,FALSE)</f>
        <v>13</v>
      </c>
      <c r="AS19" s="23">
        <f>VLOOKUP($AB19,[4]IA!$C$17:$K$23,6,FALSE)</f>
        <v>505722.85</v>
      </c>
      <c r="AT19" s="35">
        <f>VLOOKUP($AB19,[4]IA!$C$17:$K$23,8,FALSE)</f>
        <v>1.2999999999999999E-2</v>
      </c>
      <c r="AU19" s="35">
        <f>VLOOKUP($AB19,[4]IA!$C$17:$K$23,9,FALSE)</f>
        <v>1.8714244894979665E-2</v>
      </c>
      <c r="AW19" s="23">
        <f>VLOOKUP($AB19,[5]IA!$C$17:$K$23,5,FALSE)</f>
        <v>337</v>
      </c>
      <c r="AX19" s="23">
        <f>VLOOKUP($AB19,[5]IA!$C$17:$K$23,6,FALSE)</f>
        <v>9570171.75</v>
      </c>
      <c r="AY19" s="35">
        <f>VLOOKUP($AB19,[5]IA!$C$17:$K$23,8,FALSE)</f>
        <v>2.5309800976342473E-2</v>
      </c>
      <c r="AZ19" s="35">
        <f>VLOOKUP($AB19,[5]IA!$C$17:$K$23,9,FALSE)</f>
        <v>2.9261693486511222E-2</v>
      </c>
      <c r="BB19" s="36">
        <f t="shared" si="1"/>
        <v>0</v>
      </c>
      <c r="BC19" s="36">
        <f t="shared" si="0"/>
        <v>0</v>
      </c>
      <c r="BD19" s="35">
        <f t="shared" si="0"/>
        <v>8.3102493074818651E-7</v>
      </c>
      <c r="BE19" s="35">
        <f t="shared" si="0"/>
        <v>-4.1566582096617261E-5</v>
      </c>
      <c r="BF19" s="23"/>
      <c r="BG19" s="36">
        <f t="shared" si="0"/>
        <v>0</v>
      </c>
      <c r="BH19" s="36">
        <f t="shared" si="0"/>
        <v>0.2900000000372529</v>
      </c>
      <c r="BI19" s="35">
        <f t="shared" si="0"/>
        <v>3.1479249182023161E-5</v>
      </c>
      <c r="BJ19" s="35">
        <f t="shared" si="0"/>
        <v>2.7989949009918358E-5</v>
      </c>
      <c r="BK19" s="23"/>
      <c r="BL19" s="36">
        <f t="shared" si="0"/>
        <v>0</v>
      </c>
      <c r="BM19" s="36">
        <f t="shared" si="0"/>
        <v>0</v>
      </c>
      <c r="BN19" s="35">
        <f t="shared" si="0"/>
        <v>7.0362473347553023E-6</v>
      </c>
      <c r="BO19" s="35">
        <f t="shared" si="0"/>
        <v>4.210405227971295E-5</v>
      </c>
      <c r="BP19" s="23"/>
      <c r="BQ19" s="36">
        <f t="shared" si="0"/>
        <v>0</v>
      </c>
      <c r="BR19" s="36">
        <f t="shared" si="0"/>
        <v>-0.15000000002328306</v>
      </c>
      <c r="BS19" s="35">
        <f t="shared" si="0"/>
        <v>0</v>
      </c>
      <c r="BT19" s="35">
        <f t="shared" si="0"/>
        <v>1.4244894979663358E-5</v>
      </c>
      <c r="BU19" s="23"/>
      <c r="BV19" s="36">
        <f t="shared" si="0"/>
        <v>0</v>
      </c>
      <c r="BW19" s="36">
        <f t="shared" si="0"/>
        <v>-0.25</v>
      </c>
      <c r="BX19" s="35">
        <f t="shared" si="0"/>
        <v>9.8009763424729279E-6</v>
      </c>
      <c r="BY19" s="35">
        <f t="shared" si="0"/>
        <v>-3.8306513488777644E-5</v>
      </c>
    </row>
    <row r="20" spans="1:77" x14ac:dyDescent="0.2">
      <c r="A20" s="1" t="s">
        <v>26</v>
      </c>
      <c r="B20" s="13" t="s">
        <v>12</v>
      </c>
      <c r="C20" s="23">
        <v>2</v>
      </c>
      <c r="D20" s="28">
        <v>97919.64</v>
      </c>
      <c r="E20" s="17">
        <v>8.9999999999999998E-4</v>
      </c>
      <c r="F20" s="17">
        <v>1.8E-3</v>
      </c>
      <c r="G20" s="8"/>
      <c r="H20" s="23">
        <v>4</v>
      </c>
      <c r="I20" s="28">
        <v>205388</v>
      </c>
      <c r="J20" s="17">
        <v>6.9999999999999999E-4</v>
      </c>
      <c r="K20" s="17">
        <v>1.6999999999999999E-3</v>
      </c>
      <c r="L20" s="8"/>
      <c r="M20" s="23">
        <v>5</v>
      </c>
      <c r="N20" s="28">
        <v>238498</v>
      </c>
      <c r="O20" s="17">
        <v>2.0999999999999999E-3</v>
      </c>
      <c r="P20" s="17">
        <v>3.3999999999999998E-3</v>
      </c>
      <c r="Q20" s="8"/>
      <c r="R20" s="23">
        <v>1</v>
      </c>
      <c r="S20" s="28">
        <v>86251</v>
      </c>
      <c r="T20" s="17">
        <v>1E-3</v>
      </c>
      <c r="U20" s="17">
        <v>3.2000000000000002E-3</v>
      </c>
      <c r="V20" s="8"/>
      <c r="W20" s="23">
        <v>22</v>
      </c>
      <c r="X20" s="28">
        <v>1031233</v>
      </c>
      <c r="Y20" s="17">
        <v>1.6999999999999999E-3</v>
      </c>
      <c r="Z20" s="17">
        <v>3.2000000000000002E-3</v>
      </c>
      <c r="AA20" s="8"/>
      <c r="AB20" s="34" t="s">
        <v>12</v>
      </c>
      <c r="AC20" s="23">
        <f>VLOOKUP($AB20,[1]IA!$C$17:$K$24,5,FALSE)</f>
        <v>2</v>
      </c>
      <c r="AD20" s="23">
        <f>VLOOKUP($AB20,[1]IA!$C$17:$K$24,6,FALSE)</f>
        <v>97919.64</v>
      </c>
      <c r="AE20" s="35">
        <f>VLOOKUP($AB20,[1]IA!$C$17:$K$24,8,FALSE)</f>
        <v>9.2336103416435823E-4</v>
      </c>
      <c r="AF20" s="35">
        <f>VLOOKUP($AB20,[1]IA!$C$17:$K$24,9,FALSE)</f>
        <v>1.7561596141714621E-3</v>
      </c>
      <c r="AG20" s="8"/>
      <c r="AH20" s="23">
        <f>VLOOKUP($AB20,[2]IA!$C$17:$K$23,5,FALSE)</f>
        <v>4</v>
      </c>
      <c r="AI20" s="23">
        <f>VLOOKUP($AB20,[2]IA!$C$17:$K$23,6,FALSE)</f>
        <v>205388.13999999998</v>
      </c>
      <c r="AJ20" s="35">
        <f>VLOOKUP($AB20,[2]IA!$C$17:$K$23,8,FALSE)</f>
        <v>6.888238333046323E-4</v>
      </c>
      <c r="AK20" s="35">
        <f>VLOOKUP($AB20,[2]IA!$C$17:$K$23,9,FALSE)</f>
        <v>1.6670336834843666E-3</v>
      </c>
      <c r="AL20" s="8"/>
      <c r="AM20" s="23">
        <f>VLOOKUP($AB20,[3]IA!$C$17:$K$23,5,FALSE)</f>
        <v>5</v>
      </c>
      <c r="AN20" s="23">
        <f>VLOOKUP($AB20,[3]IA!$C$17:$K$23,6,FALSE)</f>
        <v>238498</v>
      </c>
      <c r="AO20" s="35">
        <f>VLOOKUP($AB20,[3]IA!$C$17:$K$23,8,FALSE)</f>
        <v>2.1321961620469083E-3</v>
      </c>
      <c r="AP20" s="35">
        <f>VLOOKUP($AB20,[3]IA!$C$17:$K$23,9,FALSE)</f>
        <v>3.3870669621652925E-3</v>
      </c>
      <c r="AQ20" s="8"/>
      <c r="AR20" s="23">
        <f>VLOOKUP($AB20,[4]IA!$C$17:$K$23,5,FALSE)</f>
        <v>1</v>
      </c>
      <c r="AS20" s="23">
        <f>VLOOKUP($AB20,[4]IA!$C$17:$K$23,6,FALSE)</f>
        <v>86251</v>
      </c>
      <c r="AT20" s="35">
        <f>VLOOKUP($AB20,[4]IA!$C$17:$K$23,8,FALSE)</f>
        <v>1E-3</v>
      </c>
      <c r="AU20" s="35">
        <f>VLOOKUP($AB20,[4]IA!$C$17:$K$23,9,FALSE)</f>
        <v>3.1917132801827937E-3</v>
      </c>
      <c r="AV20" s="8"/>
      <c r="AW20" s="23">
        <f>VLOOKUP($AB20,[5]IA!$C$17:$K$23,5,FALSE)</f>
        <v>22</v>
      </c>
      <c r="AX20" s="23">
        <f>VLOOKUP($AB20,[5]IA!$C$17:$K$23,6,FALSE)</f>
        <v>1031233.23</v>
      </c>
      <c r="AY20" s="35">
        <f>VLOOKUP($AB20,[5]IA!$C$17:$K$23,8,FALSE)</f>
        <v>1.6522718738265114E-3</v>
      </c>
      <c r="AZ20" s="35">
        <f>VLOOKUP($AB20,[5]IA!$C$17:$K$23,9,FALSE)</f>
        <v>3.1530918647687729E-3</v>
      </c>
      <c r="BB20" s="36">
        <f t="shared" si="1"/>
        <v>0</v>
      </c>
      <c r="BC20" s="36">
        <f t="shared" si="0"/>
        <v>0</v>
      </c>
      <c r="BD20" s="35">
        <f t="shared" si="0"/>
        <v>2.3361034164358255E-5</v>
      </c>
      <c r="BE20" s="35">
        <f t="shared" si="0"/>
        <v>-4.3840385828537807E-5</v>
      </c>
      <c r="BF20" s="23"/>
      <c r="BG20" s="36">
        <f t="shared" si="0"/>
        <v>0</v>
      </c>
      <c r="BH20" s="36">
        <f t="shared" si="0"/>
        <v>0.13999999998486601</v>
      </c>
      <c r="BI20" s="35">
        <f t="shared" si="0"/>
        <v>-1.117616669536769E-5</v>
      </c>
      <c r="BJ20" s="35">
        <f t="shared" si="0"/>
        <v>-3.2966316515633306E-5</v>
      </c>
      <c r="BK20" s="23"/>
      <c r="BL20" s="36">
        <f t="shared" si="0"/>
        <v>0</v>
      </c>
      <c r="BM20" s="36">
        <f t="shared" si="0"/>
        <v>0</v>
      </c>
      <c r="BN20" s="35">
        <f t="shared" si="0"/>
        <v>3.2196162046908405E-5</v>
      </c>
      <c r="BO20" s="35">
        <f t="shared" si="0"/>
        <v>-1.2933037834707284E-5</v>
      </c>
      <c r="BP20" s="23"/>
      <c r="BQ20" s="36">
        <f t="shared" si="0"/>
        <v>0</v>
      </c>
      <c r="BR20" s="36">
        <f t="shared" si="0"/>
        <v>0</v>
      </c>
      <c r="BS20" s="35">
        <f t="shared" si="0"/>
        <v>0</v>
      </c>
      <c r="BT20" s="35">
        <f t="shared" si="0"/>
        <v>-8.2867198172064185E-6</v>
      </c>
      <c r="BU20" s="23"/>
      <c r="BV20" s="36">
        <f t="shared" si="0"/>
        <v>0</v>
      </c>
      <c r="BW20" s="36">
        <f t="shared" si="0"/>
        <v>0.22999999998137355</v>
      </c>
      <c r="BX20" s="35">
        <f t="shared" si="0"/>
        <v>-4.7728126173488461E-5</v>
      </c>
      <c r="BY20" s="35">
        <f t="shared" si="0"/>
        <v>-4.6908135231227277E-5</v>
      </c>
    </row>
    <row r="21" spans="1:77" x14ac:dyDescent="0.2">
      <c r="A21" s="1" t="s">
        <v>27</v>
      </c>
      <c r="B21" s="13" t="s">
        <v>13</v>
      </c>
      <c r="C21" s="23">
        <v>2166</v>
      </c>
      <c r="D21" s="28">
        <v>55757824.75</v>
      </c>
      <c r="E21" s="17">
        <v>1</v>
      </c>
      <c r="F21" s="17">
        <v>1</v>
      </c>
      <c r="G21" s="8"/>
      <c r="H21" s="23">
        <v>5807</v>
      </c>
      <c r="I21" s="28">
        <v>123205753</v>
      </c>
      <c r="J21" s="17">
        <v>1</v>
      </c>
      <c r="K21" s="17">
        <v>1</v>
      </c>
      <c r="L21" s="8"/>
      <c r="M21" s="23">
        <v>2345</v>
      </c>
      <c r="N21" s="28">
        <v>70414315</v>
      </c>
      <c r="O21" s="17">
        <v>1</v>
      </c>
      <c r="P21" s="17">
        <v>1</v>
      </c>
      <c r="Q21" s="8"/>
      <c r="R21" s="23">
        <v>1000</v>
      </c>
      <c r="S21" s="28">
        <v>27023417</v>
      </c>
      <c r="T21" s="17">
        <v>1</v>
      </c>
      <c r="U21" s="17">
        <v>1</v>
      </c>
      <c r="V21" s="8"/>
      <c r="W21" s="23">
        <v>13315</v>
      </c>
      <c r="X21" s="28">
        <v>327054610</v>
      </c>
      <c r="Y21" s="17">
        <v>1</v>
      </c>
      <c r="Z21" s="17">
        <v>1</v>
      </c>
      <c r="AA21" s="8"/>
      <c r="AB21" s="34" t="s">
        <v>13</v>
      </c>
      <c r="AC21" s="23">
        <f>VLOOKUP($AB21,[1]IA!$C$17:$K$24,5,FALSE)</f>
        <v>2166</v>
      </c>
      <c r="AD21" s="23">
        <f>VLOOKUP($AB21,[1]IA!$C$17:$K$24,6,FALSE)</f>
        <v>55757824.75</v>
      </c>
      <c r="AE21" s="35">
        <f>VLOOKUP($AB21,[1]IA!$C$17:$K$24,8,FALSE)</f>
        <v>0.99999999999999989</v>
      </c>
      <c r="AF21" s="35">
        <f>VLOOKUP($AB21,[1]IA!$C$17:$K$24,9,FALSE)</f>
        <v>0.99999999999999989</v>
      </c>
      <c r="AG21" s="8"/>
      <c r="AH21" s="23">
        <f>VLOOKUP($AB21,[2]IA!$C$17:$K$23,5,FALSE)</f>
        <v>5807</v>
      </c>
      <c r="AI21" s="23">
        <f>VLOOKUP($AB21,[2]IA!$C$17:$K$23,6,FALSE)</f>
        <v>123205752.84999999</v>
      </c>
      <c r="AJ21" s="35">
        <f>VLOOKUP($AB21,[2]IA!$C$17:$K$23,8,FALSE)</f>
        <v>1</v>
      </c>
      <c r="AK21" s="35">
        <f>VLOOKUP($AB21,[2]IA!$C$17:$K$23,9,FALSE)</f>
        <v>1</v>
      </c>
      <c r="AL21" s="8"/>
      <c r="AM21" s="23">
        <f>VLOOKUP($AB21,[3]IA!$C$17:$K$23,5,FALSE)</f>
        <v>2345</v>
      </c>
      <c r="AN21" s="23">
        <f>VLOOKUP($AB21,[3]IA!$C$17:$K$23,6,FALSE)</f>
        <v>70414315</v>
      </c>
      <c r="AO21" s="35">
        <f>VLOOKUP($AB21,[3]IA!$C$17:$K$23,8,FALSE)</f>
        <v>1</v>
      </c>
      <c r="AP21" s="35">
        <f>VLOOKUP($AB21,[3]IA!$C$17:$K$23,9,FALSE)</f>
        <v>1</v>
      </c>
      <c r="AQ21" s="8"/>
      <c r="AR21" s="23">
        <f>VLOOKUP($AB21,[4]IA!$C$17:$K$23,5,FALSE)</f>
        <v>1000</v>
      </c>
      <c r="AS21" s="23">
        <f>VLOOKUP($AB21,[4]IA!$C$17:$K$23,6,FALSE)</f>
        <v>27023417.340000004</v>
      </c>
      <c r="AT21" s="35">
        <f>VLOOKUP($AB21,[4]IA!$C$17:$K$23,8,FALSE)</f>
        <v>1</v>
      </c>
      <c r="AU21" s="35">
        <f>VLOOKUP($AB21,[4]IA!$C$17:$K$23,9,FALSE)</f>
        <v>0.99999999999999978</v>
      </c>
      <c r="AV21" s="8"/>
      <c r="AW21" s="23">
        <f>VLOOKUP($AB21,[5]IA!$C$17:$K$23,5,FALSE)</f>
        <v>13315</v>
      </c>
      <c r="AX21" s="23">
        <f>VLOOKUP($AB21,[5]IA!$C$17:$K$23,6,FALSE)</f>
        <v>327054609.95999998</v>
      </c>
      <c r="AY21" s="35">
        <f>VLOOKUP($AB21,[5]IA!$C$17:$K$23,8,FALSE)</f>
        <v>1</v>
      </c>
      <c r="AZ21" s="35">
        <f>VLOOKUP($AB21,[5]IA!$C$17:$K$23,9,FALSE)</f>
        <v>1</v>
      </c>
      <c r="BB21" s="36">
        <f t="shared" si="1"/>
        <v>0</v>
      </c>
      <c r="BC21" s="36">
        <f t="shared" si="0"/>
        <v>0</v>
      </c>
      <c r="BD21" s="35">
        <f t="shared" si="0"/>
        <v>0</v>
      </c>
      <c r="BE21" s="35">
        <f t="shared" si="0"/>
        <v>0</v>
      </c>
      <c r="BF21" s="23"/>
      <c r="BG21" s="36">
        <f t="shared" si="0"/>
        <v>0</v>
      </c>
      <c r="BH21" s="36">
        <f t="shared" si="0"/>
        <v>-0.15000000596046448</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0.34000000357627869</v>
      </c>
      <c r="BS21" s="35">
        <f t="shared" si="3"/>
        <v>0</v>
      </c>
      <c r="BT21" s="35">
        <f t="shared" si="3"/>
        <v>0</v>
      </c>
      <c r="BU21" s="23"/>
      <c r="BV21" s="36">
        <f t="shared" ref="BV21:BY21" si="4">AW21-W21</f>
        <v>0</v>
      </c>
      <c r="BW21" s="36">
        <f t="shared" si="4"/>
        <v>-4.0000021457672119E-2</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pane xSplit="7" ySplit="13" topLeftCell="H50" activePane="bottomRight" state="frozen"/>
      <selection pane="bottomRight" activeCell="A22" sqref="A22:XFD66"/>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797" priority="21" operator="lessThan">
      <formula>-1</formula>
    </cfRule>
  </conditionalFormatting>
  <conditionalFormatting sqref="BD6:BE21">
    <cfRule type="cellIs" dxfId="796" priority="19" operator="lessThan">
      <formula>-0.01</formula>
    </cfRule>
    <cfRule type="cellIs" dxfId="795" priority="20" operator="greaterThan">
      <formula>0.01</formula>
    </cfRule>
  </conditionalFormatting>
  <conditionalFormatting sqref="BB6:BC21">
    <cfRule type="cellIs" dxfId="794" priority="17" operator="lessThan">
      <formula>-1</formula>
    </cfRule>
    <cfRule type="cellIs" dxfId="793" priority="18" operator="greaterThan">
      <formula>1</formula>
    </cfRule>
  </conditionalFormatting>
  <conditionalFormatting sqref="BI6:BJ21">
    <cfRule type="cellIs" dxfId="792" priority="15" operator="lessThan">
      <formula>-0.01</formula>
    </cfRule>
    <cfRule type="cellIs" dxfId="791" priority="16" operator="greaterThan">
      <formula>0.01</formula>
    </cfRule>
  </conditionalFormatting>
  <conditionalFormatting sqref="BG6:BH21">
    <cfRule type="cellIs" dxfId="790" priority="13" operator="lessThan">
      <formula>-1</formula>
    </cfRule>
    <cfRule type="cellIs" dxfId="789" priority="14" operator="greaterThan">
      <formula>1</formula>
    </cfRule>
  </conditionalFormatting>
  <conditionalFormatting sqref="BN6:BO21">
    <cfRule type="cellIs" dxfId="788" priority="11" operator="lessThan">
      <formula>-0.01</formula>
    </cfRule>
    <cfRule type="cellIs" dxfId="787" priority="12" operator="greaterThan">
      <formula>0.01</formula>
    </cfRule>
  </conditionalFormatting>
  <conditionalFormatting sqref="BL6:BM21">
    <cfRule type="cellIs" dxfId="786" priority="9" operator="lessThan">
      <formula>-1</formula>
    </cfRule>
    <cfRule type="cellIs" dxfId="785" priority="10" operator="greaterThan">
      <formula>1</formula>
    </cfRule>
  </conditionalFormatting>
  <conditionalFormatting sqref="BS6:BT21">
    <cfRule type="cellIs" dxfId="784" priority="7" operator="lessThan">
      <formula>-0.01</formula>
    </cfRule>
    <cfRule type="cellIs" dxfId="783" priority="8" operator="greaterThan">
      <formula>0.01</formula>
    </cfRule>
  </conditionalFormatting>
  <conditionalFormatting sqref="BQ6:BR21">
    <cfRule type="cellIs" dxfId="782" priority="5" operator="lessThan">
      <formula>-1</formula>
    </cfRule>
    <cfRule type="cellIs" dxfId="781" priority="6" operator="greaterThan">
      <formula>1</formula>
    </cfRule>
  </conditionalFormatting>
  <conditionalFormatting sqref="BX6:BY21">
    <cfRule type="cellIs" dxfId="780" priority="3" operator="lessThan">
      <formula>-0.01</formula>
    </cfRule>
    <cfRule type="cellIs" dxfId="779" priority="4" operator="greaterThan">
      <formula>0.01</formula>
    </cfRule>
  </conditionalFormatting>
  <conditionalFormatting sqref="BV6:BW21">
    <cfRule type="cellIs" dxfId="778" priority="1" operator="lessThan">
      <formula>-1</formula>
    </cfRule>
    <cfRule type="cellIs" dxfId="777" priority="2" operator="greaterThan">
      <formula>1</formula>
    </cfRule>
  </conditionalFormatting>
  <pageMargins left="0.7" right="0.7" top="0.75" bottom="0.75" header="0.3" footer="0.3"/>
  <pageSetup paperSize="5" scale="1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Y37"/>
  <sheetViews>
    <sheetView zoomScale="80" zoomScaleNormal="80" workbookViewId="0">
      <pane xSplit="2" ySplit="3" topLeftCell="AY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43</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9379</v>
      </c>
      <c r="D6" s="28">
        <v>1295086538.3299999</v>
      </c>
      <c r="E6" s="17">
        <v>0.9153</v>
      </c>
      <c r="F6" s="17">
        <v>0.90690000000000004</v>
      </c>
      <c r="G6" s="8"/>
      <c r="H6" s="23">
        <v>39963</v>
      </c>
      <c r="I6" s="28">
        <v>5287185981</v>
      </c>
      <c r="J6" s="17">
        <v>0.90290000000000004</v>
      </c>
      <c r="K6" s="17">
        <v>0.87929999999999997</v>
      </c>
      <c r="L6" s="8"/>
      <c r="M6" s="23">
        <v>8959</v>
      </c>
      <c r="N6" s="28">
        <v>1051802738</v>
      </c>
      <c r="O6" s="17">
        <v>0.90980000000000005</v>
      </c>
      <c r="P6" s="17">
        <v>0.89539999999999997</v>
      </c>
      <c r="Q6" s="8"/>
      <c r="R6" s="23">
        <v>21077</v>
      </c>
      <c r="S6" s="28">
        <v>2662572919</v>
      </c>
      <c r="T6" s="17">
        <v>0.90280000000000005</v>
      </c>
      <c r="U6" s="17">
        <v>0.88549999999999995</v>
      </c>
      <c r="V6" s="8"/>
      <c r="W6" s="23">
        <v>66366</v>
      </c>
      <c r="X6" s="28">
        <v>9137417062</v>
      </c>
      <c r="Y6" s="17">
        <v>0.94330000000000003</v>
      </c>
      <c r="Z6" s="17">
        <v>0.94010000000000005</v>
      </c>
      <c r="AA6" s="8"/>
      <c r="AB6" s="34" t="s">
        <v>80</v>
      </c>
      <c r="AC6" s="23">
        <f>VLOOKUP($AB6,[1]ID!$C$8:$K$14,5,FALSE)</f>
        <v>9379</v>
      </c>
      <c r="AD6" s="23">
        <f>VLOOKUP($AB6,[1]ID!$C$8:$K$14,6,FALSE)</f>
        <v>1295086538.3299999</v>
      </c>
      <c r="AE6" s="35">
        <f>VLOOKUP($AB6,[1]ID!$C$8:$K$14,8,FALSE)</f>
        <v>0.91529228066751245</v>
      </c>
      <c r="AF6" s="35">
        <f>VLOOKUP($AB6,[1]ID!$C$8:$K$14,9,FALSE)</f>
        <v>0.90689251957176376</v>
      </c>
      <c r="AG6" s="8"/>
      <c r="AH6" s="23">
        <f>VLOOKUP($AB6,[2]ID!$C$8:$K$23,5,FALSE)</f>
        <v>39963</v>
      </c>
      <c r="AI6" s="23">
        <f>VLOOKUP($AB6,[2]ID!$C$8:$K$23,6,FALSE)</f>
        <v>5287185981.2599993</v>
      </c>
      <c r="AJ6" s="35">
        <f>VLOOKUP($AB6,[2]ID!$C$8:$K$23,8,FALSE)</f>
        <v>0.902873796936424</v>
      </c>
      <c r="AK6" s="35">
        <f>VLOOKUP($AB6,[2]ID!$C$8:$K$23,9,FALSE)</f>
        <v>0.87932618815646446</v>
      </c>
      <c r="AL6" s="8"/>
      <c r="AM6" s="23">
        <f>VLOOKUP($AB6,[3]ID!$C$8:$K$14,5,FALSE)</f>
        <v>8959</v>
      </c>
      <c r="AN6" s="23">
        <f>VLOOKUP($AB6,[3]ID!$C$8:$K$14,6,FALSE)</f>
        <v>1051802738</v>
      </c>
      <c r="AO6" s="35">
        <f>VLOOKUP($AB6,[3]ID!$C$8:$K$14,8,FALSE)</f>
        <v>0.90982024982228094</v>
      </c>
      <c r="AP6" s="35">
        <f>VLOOKUP($AB6,[3]ID!$C$8:$K$14,9,FALSE)</f>
        <v>0.89537306057734867</v>
      </c>
      <c r="AQ6" s="8"/>
      <c r="AR6" s="23">
        <f>VLOOKUP($AB6,[4]ID!$C$8:$K$14,5,FALSE)</f>
        <v>21077</v>
      </c>
      <c r="AS6" s="23">
        <f>VLOOKUP($AB6,[4]ID!$C$8:$K$14,6,FALSE)</f>
        <v>2662572918.7199998</v>
      </c>
      <c r="AT6" s="35">
        <f>VLOOKUP($AB6,[4]ID!$C$8:$K$14,8,FALSE)</f>
        <v>0.90277123399151926</v>
      </c>
      <c r="AU6" s="35">
        <f>VLOOKUP($AB6,[4]ID!$C$8:$K$14,9,FALSE)</f>
        <v>0.8855403678031134</v>
      </c>
      <c r="AV6" s="8"/>
      <c r="AW6" s="23">
        <f>VLOOKUP($AB6,[5]ID!$C$8:$K$14,5,FALSE)</f>
        <v>66366</v>
      </c>
      <c r="AX6" s="23">
        <f>VLOOKUP($AB6,[5]ID!$C$8:$K$14,6,FALSE)</f>
        <v>9137417062.0599995</v>
      </c>
      <c r="AY6" s="35">
        <f>VLOOKUP($AB6,[5]ID!$C$8:$K$14,8,FALSE)</f>
        <v>0.94326160493476219</v>
      </c>
      <c r="AZ6" s="35">
        <f>VLOOKUP($AB6,[5]ID!$C$8:$K$14,9,FALSE)</f>
        <v>0.94011012900766455</v>
      </c>
      <c r="BB6" s="36">
        <f>AC6-C6</f>
        <v>0</v>
      </c>
      <c r="BC6" s="36">
        <f t="shared" ref="BC6:BY21" si="0">AD6-D6</f>
        <v>0</v>
      </c>
      <c r="BD6" s="35">
        <f t="shared" si="0"/>
        <v>-7.719332487554631E-6</v>
      </c>
      <c r="BE6" s="35">
        <f t="shared" si="0"/>
        <v>-7.4804282362839203E-6</v>
      </c>
      <c r="BF6" s="23"/>
      <c r="BG6" s="36">
        <f t="shared" si="0"/>
        <v>0</v>
      </c>
      <c r="BH6" s="36">
        <f t="shared" si="0"/>
        <v>0.25999927520751953</v>
      </c>
      <c r="BI6" s="35">
        <f t="shared" si="0"/>
        <v>-2.6203063576035746E-5</v>
      </c>
      <c r="BJ6" s="35">
        <f t="shared" si="0"/>
        <v>2.6188156464490575E-5</v>
      </c>
      <c r="BK6" s="23"/>
      <c r="BL6" s="36">
        <f t="shared" si="0"/>
        <v>0</v>
      </c>
      <c r="BM6" s="36">
        <f t="shared" si="0"/>
        <v>0</v>
      </c>
      <c r="BN6" s="35">
        <f t="shared" si="0"/>
        <v>2.0249822280882235E-5</v>
      </c>
      <c r="BO6" s="35">
        <f t="shared" si="0"/>
        <v>-2.6939422651306444E-5</v>
      </c>
      <c r="BP6" s="23"/>
      <c r="BQ6" s="36">
        <f t="shared" si="0"/>
        <v>0</v>
      </c>
      <c r="BR6" s="36">
        <f t="shared" si="0"/>
        <v>-0.28000020980834961</v>
      </c>
      <c r="BS6" s="35">
        <f t="shared" si="0"/>
        <v>-2.8766008480785032E-5</v>
      </c>
      <c r="BT6" s="35">
        <f t="shared" si="0"/>
        <v>4.0367803113450229E-5</v>
      </c>
      <c r="BU6" s="23"/>
      <c r="BV6" s="36">
        <f t="shared" si="0"/>
        <v>0</v>
      </c>
      <c r="BW6" s="36">
        <f t="shared" si="0"/>
        <v>5.9999465942382813E-2</v>
      </c>
      <c r="BX6" s="35">
        <f t="shared" si="0"/>
        <v>-3.8395065237839532E-5</v>
      </c>
      <c r="BY6" s="35">
        <f t="shared" si="0"/>
        <v>1.0129007664505529E-5</v>
      </c>
    </row>
    <row r="7" spans="1:77" x14ac:dyDescent="0.2">
      <c r="A7" s="1" t="s">
        <v>22</v>
      </c>
      <c r="B7" s="2" t="s">
        <v>8</v>
      </c>
      <c r="C7" s="23">
        <v>285</v>
      </c>
      <c r="D7" s="28">
        <v>39634741.359999999</v>
      </c>
      <c r="E7" s="17">
        <v>2.7799999999999998E-2</v>
      </c>
      <c r="F7" s="17">
        <v>2.7799999999999998E-2</v>
      </c>
      <c r="G7" s="8"/>
      <c r="H7" s="23">
        <v>1051</v>
      </c>
      <c r="I7" s="28">
        <v>142417846</v>
      </c>
      <c r="J7" s="17">
        <v>2.3699999999999999E-2</v>
      </c>
      <c r="K7" s="17">
        <v>2.3699999999999999E-2</v>
      </c>
      <c r="L7" s="8"/>
      <c r="M7" s="23">
        <v>232</v>
      </c>
      <c r="N7" s="28">
        <v>26459926</v>
      </c>
      <c r="O7" s="17">
        <v>2.3599999999999999E-2</v>
      </c>
      <c r="P7" s="17">
        <v>2.2499999999999999E-2</v>
      </c>
      <c r="Q7" s="8"/>
      <c r="R7" s="23">
        <v>629</v>
      </c>
      <c r="S7" s="28">
        <v>79279110</v>
      </c>
      <c r="T7" s="17">
        <v>2.69E-2</v>
      </c>
      <c r="U7" s="17">
        <v>2.64E-2</v>
      </c>
      <c r="V7" s="8"/>
      <c r="W7" s="23">
        <v>1149</v>
      </c>
      <c r="X7" s="28">
        <v>144417933</v>
      </c>
      <c r="Y7" s="17">
        <v>1.6299999999999999E-2</v>
      </c>
      <c r="Z7" s="17">
        <v>1.49E-2</v>
      </c>
      <c r="AA7" s="8"/>
      <c r="AB7" s="34" t="s">
        <v>8</v>
      </c>
      <c r="AC7" s="23">
        <f>VLOOKUP($AB7,[1]ID!$C$8:$K$14,5,FALSE)</f>
        <v>285</v>
      </c>
      <c r="AD7" s="23">
        <f>VLOOKUP($AB7,[1]ID!$C$8:$K$14,6,FALSE)</f>
        <v>39634741.359999999</v>
      </c>
      <c r="AE7" s="35">
        <f>VLOOKUP($AB7,[1]ID!$C$8:$K$14,8,FALSE)</f>
        <v>2.7813018444422757E-2</v>
      </c>
      <c r="AF7" s="35">
        <f>VLOOKUP($AB7,[1]ID!$C$8:$K$14,9,FALSE)</f>
        <v>2.7754477705324292E-2</v>
      </c>
      <c r="AG7" s="8"/>
      <c r="AH7" s="23">
        <f>VLOOKUP($AB7,[2]ID!$C$8:$K$23,5,FALSE)</f>
        <v>1051</v>
      </c>
      <c r="AI7" s="23">
        <f>VLOOKUP($AB7,[2]ID!$C$8:$K$23,6,FALSE)</f>
        <v>142417846.19999999</v>
      </c>
      <c r="AJ7" s="35">
        <f>VLOOKUP($AB7,[2]ID!$C$8:$K$23,8,FALSE)</f>
        <v>2.3744973114635578E-2</v>
      </c>
      <c r="AK7" s="35">
        <f>VLOOKUP($AB7,[2]ID!$C$8:$K$23,9,FALSE)</f>
        <v>2.3685896858626369E-2</v>
      </c>
      <c r="AL7" s="8"/>
      <c r="AM7" s="23">
        <f>VLOOKUP($AB7,[3]ID!$C$8:$K$14,5,FALSE)</f>
        <v>232</v>
      </c>
      <c r="AN7" s="23">
        <f>VLOOKUP($AB7,[3]ID!$C$8:$K$14,6,FALSE)</f>
        <v>26459926</v>
      </c>
      <c r="AO7" s="35">
        <f>VLOOKUP($AB7,[3]ID!$C$8:$K$14,8,FALSE)</f>
        <v>2.3560475271656341E-2</v>
      </c>
      <c r="AP7" s="35">
        <f>VLOOKUP($AB7,[3]ID!$C$8:$K$14,9,FALSE)</f>
        <v>2.252466557590399E-2</v>
      </c>
      <c r="AQ7" s="8"/>
      <c r="AR7" s="23">
        <f>VLOOKUP($AB7,[4]ID!$C$8:$K$14,5,FALSE)</f>
        <v>629</v>
      </c>
      <c r="AS7" s="23">
        <f>VLOOKUP($AB7,[4]ID!$C$8:$K$14,6,FALSE)</f>
        <v>79279110.409999996</v>
      </c>
      <c r="AT7" s="35">
        <f>VLOOKUP($AB7,[4]ID!$C$8:$K$14,8,FALSE)</f>
        <v>2.694136291600634E-2</v>
      </c>
      <c r="AU7" s="35">
        <f>VLOOKUP($AB7,[4]ID!$C$8:$K$14,9,FALSE)</f>
        <v>2.6367297623279811E-2</v>
      </c>
      <c r="AV7" s="8"/>
      <c r="AW7" s="23">
        <f>VLOOKUP($AB7,[5]ID!$C$8:$K$14,5,FALSE)</f>
        <v>1149</v>
      </c>
      <c r="AX7" s="23">
        <f>VLOOKUP($AB7,[5]ID!$C$8:$K$14,6,FALSE)</f>
        <v>144417932.68000001</v>
      </c>
      <c r="AY7" s="35">
        <f>VLOOKUP($AB7,[5]ID!$C$8:$K$14,8,FALSE)</f>
        <v>1.6330765513516587E-2</v>
      </c>
      <c r="AZ7" s="35">
        <f>VLOOKUP($AB7,[5]ID!$C$8:$K$14,9,FALSE)</f>
        <v>1.4858549237787162E-2</v>
      </c>
      <c r="BB7" s="36">
        <f t="shared" ref="BB7:BB21" si="1">AC7-C7</f>
        <v>0</v>
      </c>
      <c r="BC7" s="36">
        <f t="shared" si="0"/>
        <v>0</v>
      </c>
      <c r="BD7" s="35">
        <f t="shared" si="0"/>
        <v>1.3018444422759068E-5</v>
      </c>
      <c r="BE7" s="35">
        <f t="shared" si="0"/>
        <v>-4.5522294675706676E-5</v>
      </c>
      <c r="BF7" s="23"/>
      <c r="BG7" s="36">
        <f t="shared" si="0"/>
        <v>0</v>
      </c>
      <c r="BH7" s="36">
        <f t="shared" si="0"/>
        <v>0.19999998807907104</v>
      </c>
      <c r="BI7" s="35">
        <f t="shared" si="0"/>
        <v>4.4973114635579042E-5</v>
      </c>
      <c r="BJ7" s="35">
        <f t="shared" si="0"/>
        <v>-1.4103141373629502E-5</v>
      </c>
      <c r="BK7" s="23"/>
      <c r="BL7" s="36">
        <f t="shared" si="0"/>
        <v>0</v>
      </c>
      <c r="BM7" s="36">
        <f t="shared" si="0"/>
        <v>0</v>
      </c>
      <c r="BN7" s="35">
        <f t="shared" si="0"/>
        <v>-3.9524728343658805E-5</v>
      </c>
      <c r="BO7" s="35">
        <f t="shared" si="0"/>
        <v>2.4665575903991266E-5</v>
      </c>
      <c r="BP7" s="23"/>
      <c r="BQ7" s="36">
        <f t="shared" si="0"/>
        <v>0</v>
      </c>
      <c r="BR7" s="36">
        <f t="shared" si="0"/>
        <v>0.40999999642372131</v>
      </c>
      <c r="BS7" s="35">
        <f t="shared" si="0"/>
        <v>4.1362916006339873E-5</v>
      </c>
      <c r="BT7" s="35">
        <f t="shared" si="0"/>
        <v>-3.2702376720188803E-5</v>
      </c>
      <c r="BU7" s="23"/>
      <c r="BV7" s="36">
        <f t="shared" si="0"/>
        <v>0</v>
      </c>
      <c r="BW7" s="36">
        <f t="shared" si="0"/>
        <v>-0.31999999284744263</v>
      </c>
      <c r="BX7" s="35">
        <f t="shared" si="0"/>
        <v>3.0765513516588933E-5</v>
      </c>
      <c r="BY7" s="35">
        <f t="shared" si="0"/>
        <v>-4.1450762212838152E-5</v>
      </c>
    </row>
    <row r="8" spans="1:77" x14ac:dyDescent="0.2">
      <c r="A8" s="1" t="s">
        <v>23</v>
      </c>
      <c r="B8" s="2" t="s">
        <v>9</v>
      </c>
      <c r="C8" s="23">
        <v>167</v>
      </c>
      <c r="D8" s="28">
        <v>23713108.550000001</v>
      </c>
      <c r="E8" s="17">
        <v>1.6299999999999999E-2</v>
      </c>
      <c r="F8" s="17">
        <v>1.66E-2</v>
      </c>
      <c r="G8" s="8"/>
      <c r="H8" s="23">
        <v>721</v>
      </c>
      <c r="I8" s="28">
        <v>112258329</v>
      </c>
      <c r="J8" s="17">
        <v>1.6299999999999999E-2</v>
      </c>
      <c r="K8" s="17">
        <v>1.8700000000000001E-2</v>
      </c>
      <c r="L8" s="8"/>
      <c r="M8" s="23">
        <v>194</v>
      </c>
      <c r="N8" s="28">
        <v>25136602</v>
      </c>
      <c r="O8" s="17">
        <v>1.9699999999999999E-2</v>
      </c>
      <c r="P8" s="17">
        <v>2.1399999999999999E-2</v>
      </c>
      <c r="Q8" s="8"/>
      <c r="R8" s="23">
        <v>376</v>
      </c>
      <c r="S8" s="28">
        <v>61200570</v>
      </c>
      <c r="T8" s="17">
        <v>1.61E-2</v>
      </c>
      <c r="U8" s="17">
        <v>2.0400000000000001E-2</v>
      </c>
      <c r="V8" s="8"/>
      <c r="W8" s="23">
        <v>791</v>
      </c>
      <c r="X8" s="28">
        <v>110790844</v>
      </c>
      <c r="Y8" s="17">
        <v>1.12E-2</v>
      </c>
      <c r="Z8" s="17">
        <v>1.14E-2</v>
      </c>
      <c r="AA8" s="8"/>
      <c r="AB8" s="34" t="s">
        <v>9</v>
      </c>
      <c r="AC8" s="23">
        <f>VLOOKUP($AB8,[1]ID!$C$8:$K$14,5,FALSE)</f>
        <v>167</v>
      </c>
      <c r="AD8" s="23">
        <f>VLOOKUP($AB8,[1]ID!$C$8:$K$14,6,FALSE)</f>
        <v>23713108.550000001</v>
      </c>
      <c r="AE8" s="35">
        <f>VLOOKUP($AB8,[1]ID!$C$8:$K$14,8,FALSE)</f>
        <v>1.6297452913047721E-2</v>
      </c>
      <c r="AF8" s="35">
        <f>VLOOKUP($AB8,[1]ID!$C$8:$K$14,9,FALSE)</f>
        <v>1.6605253875558779E-2</v>
      </c>
      <c r="AG8" s="8"/>
      <c r="AH8" s="23">
        <f>VLOOKUP($AB8,[2]ID!$C$8:$K$23,5,FALSE)</f>
        <v>721</v>
      </c>
      <c r="AI8" s="23">
        <f>VLOOKUP($AB8,[2]ID!$C$8:$K$23,6,FALSE)</f>
        <v>112258328.81</v>
      </c>
      <c r="AJ8" s="35">
        <f>VLOOKUP($AB8,[2]ID!$C$8:$K$23,8,FALSE)</f>
        <v>1.6289367855044961E-2</v>
      </c>
      <c r="AK8" s="35">
        <f>VLOOKUP($AB8,[2]ID!$C$8:$K$23,9,FALSE)</f>
        <v>1.8669986021143926E-2</v>
      </c>
      <c r="AL8" s="8"/>
      <c r="AM8" s="23">
        <f>VLOOKUP($AB8,[3]ID!$C$8:$K$14,5,FALSE)</f>
        <v>194</v>
      </c>
      <c r="AN8" s="23">
        <f>VLOOKUP($AB8,[3]ID!$C$8:$K$14,6,FALSE)</f>
        <v>25136602</v>
      </c>
      <c r="AO8" s="35">
        <f>VLOOKUP($AB8,[3]ID!$C$8:$K$14,8,FALSE)</f>
        <v>1.9701431908195389E-2</v>
      </c>
      <c r="AP8" s="35">
        <f>VLOOKUP($AB8,[3]ID!$C$8:$K$14,9,FALSE)</f>
        <v>2.1398153334389498E-2</v>
      </c>
      <c r="AQ8" s="8"/>
      <c r="AR8" s="23">
        <f>VLOOKUP($AB8,[4]ID!$C$8:$K$14,5,FALSE)</f>
        <v>376</v>
      </c>
      <c r="AS8" s="23">
        <f>VLOOKUP($AB8,[4]ID!$C$8:$K$14,6,FALSE)</f>
        <v>61200569.57</v>
      </c>
      <c r="AT8" s="35">
        <f>VLOOKUP($AB8,[4]ID!$C$8:$K$14,8,FALSE)</f>
        <v>1.6104852871889321E-2</v>
      </c>
      <c r="AU8" s="35">
        <f>VLOOKUP($AB8,[4]ID!$C$8:$K$14,9,FALSE)</f>
        <v>2.0354588039914304E-2</v>
      </c>
      <c r="AV8" s="8"/>
      <c r="AW8" s="23">
        <f>VLOOKUP($AB8,[5]ID!$C$8:$K$14,5,FALSE)</f>
        <v>791</v>
      </c>
      <c r="AX8" s="23">
        <f>VLOOKUP($AB8,[5]ID!$C$8:$K$14,6,FALSE)</f>
        <v>110790844.3</v>
      </c>
      <c r="AY8" s="35">
        <f>VLOOKUP($AB8,[5]ID!$C$8:$K$14,8,FALSE)</f>
        <v>1.124250262940959E-2</v>
      </c>
      <c r="AZ8" s="35">
        <f>VLOOKUP($AB8,[5]ID!$C$8:$K$14,9,FALSE)</f>
        <v>1.1398800582301487E-2</v>
      </c>
      <c r="BB8" s="36">
        <f t="shared" si="1"/>
        <v>0</v>
      </c>
      <c r="BC8" s="36">
        <f t="shared" si="0"/>
        <v>0</v>
      </c>
      <c r="BD8" s="35">
        <f t="shared" si="0"/>
        <v>-2.5470869522772888E-6</v>
      </c>
      <c r="BE8" s="35">
        <f t="shared" si="0"/>
        <v>5.2538755587784591E-6</v>
      </c>
      <c r="BF8" s="23"/>
      <c r="BG8" s="36">
        <f t="shared" si="0"/>
        <v>0</v>
      </c>
      <c r="BH8" s="36">
        <f t="shared" si="0"/>
        <v>-0.18999999761581421</v>
      </c>
      <c r="BI8" s="35">
        <f t="shared" si="0"/>
        <v>-1.0632144955037559E-5</v>
      </c>
      <c r="BJ8" s="35">
        <f t="shared" si="0"/>
        <v>-3.001397885607493E-5</v>
      </c>
      <c r="BK8" s="23"/>
      <c r="BL8" s="36">
        <f t="shared" si="0"/>
        <v>0</v>
      </c>
      <c r="BM8" s="36">
        <f t="shared" si="0"/>
        <v>0</v>
      </c>
      <c r="BN8" s="35">
        <f t="shared" si="0"/>
        <v>1.4319081953900747E-6</v>
      </c>
      <c r="BO8" s="35">
        <f t="shared" si="0"/>
        <v>-1.8466656105005363E-6</v>
      </c>
      <c r="BP8" s="23"/>
      <c r="BQ8" s="36">
        <f t="shared" si="0"/>
        <v>0</v>
      </c>
      <c r="BR8" s="36">
        <f t="shared" si="0"/>
        <v>-0.42999999970197678</v>
      </c>
      <c r="BS8" s="35">
        <f t="shared" si="0"/>
        <v>4.8528718893207923E-6</v>
      </c>
      <c r="BT8" s="35">
        <f t="shared" si="0"/>
        <v>-4.5411960085697117E-5</v>
      </c>
      <c r="BU8" s="23"/>
      <c r="BV8" s="36">
        <f t="shared" si="0"/>
        <v>0</v>
      </c>
      <c r="BW8" s="36">
        <f t="shared" si="0"/>
        <v>0.29999999701976776</v>
      </c>
      <c r="BX8" s="35">
        <f t="shared" si="0"/>
        <v>4.2502629409590237E-5</v>
      </c>
      <c r="BY8" s="35">
        <f t="shared" si="0"/>
        <v>-1.1994176985132693E-6</v>
      </c>
    </row>
    <row r="9" spans="1:77" x14ac:dyDescent="0.2">
      <c r="A9" s="1" t="s">
        <v>24</v>
      </c>
      <c r="B9" s="2" t="s">
        <v>10</v>
      </c>
      <c r="C9" s="23">
        <v>40</v>
      </c>
      <c r="D9" s="28">
        <v>8788544.2100000009</v>
      </c>
      <c r="E9" s="17">
        <v>3.8999999999999998E-3</v>
      </c>
      <c r="F9" s="17">
        <v>6.1999999999999998E-3</v>
      </c>
      <c r="G9" s="8"/>
      <c r="H9" s="23">
        <v>982</v>
      </c>
      <c r="I9" s="28">
        <v>173601218</v>
      </c>
      <c r="J9" s="17">
        <v>2.2200000000000001E-2</v>
      </c>
      <c r="K9" s="17">
        <v>2.8899999999999999E-2</v>
      </c>
      <c r="L9" s="8"/>
      <c r="M9" s="23">
        <v>102</v>
      </c>
      <c r="N9" s="28">
        <v>16380886</v>
      </c>
      <c r="O9" s="17">
        <v>1.04E-2</v>
      </c>
      <c r="P9" s="17">
        <v>1.3899999999999999E-2</v>
      </c>
      <c r="Q9" s="8"/>
      <c r="R9" s="23">
        <v>87</v>
      </c>
      <c r="S9" s="28">
        <v>16871783</v>
      </c>
      <c r="T9" s="17">
        <v>3.7000000000000002E-3</v>
      </c>
      <c r="U9" s="17">
        <v>5.5999999999999999E-3</v>
      </c>
      <c r="V9" s="8"/>
      <c r="W9" s="23">
        <v>282</v>
      </c>
      <c r="X9" s="28">
        <v>44350442</v>
      </c>
      <c r="Y9" s="17">
        <v>4.0000000000000001E-3</v>
      </c>
      <c r="Z9" s="17">
        <v>4.5999999999999999E-3</v>
      </c>
      <c r="AA9" s="8"/>
      <c r="AB9" s="34" t="s">
        <v>10</v>
      </c>
      <c r="AC9" s="23">
        <f>VLOOKUP($AB9,[1]ID!$C$8:$K$14,5,FALSE)</f>
        <v>40</v>
      </c>
      <c r="AD9" s="23">
        <f>VLOOKUP($AB9,[1]ID!$C$8:$K$14,6,FALSE)</f>
        <v>8788544.2100000009</v>
      </c>
      <c r="AE9" s="35">
        <f>VLOOKUP($AB9,[1]ID!$C$8:$K$14,8,FALSE)</f>
        <v>3.9035815360593342E-3</v>
      </c>
      <c r="AF9" s="35">
        <f>VLOOKUP($AB9,[1]ID!$C$8:$K$14,9,FALSE)</f>
        <v>6.1542335327277103E-3</v>
      </c>
      <c r="AG9" s="8"/>
      <c r="AH9" s="23">
        <f>VLOOKUP($AB9,[2]ID!$C$8:$K$23,5,FALSE)</f>
        <v>982</v>
      </c>
      <c r="AI9" s="23">
        <f>VLOOKUP($AB9,[2]ID!$C$8:$K$23,6,FALSE)</f>
        <v>173601217.76999998</v>
      </c>
      <c r="AJ9" s="35">
        <f>VLOOKUP($AB9,[2]ID!$C$8:$K$23,8,FALSE)</f>
        <v>2.2186073833084814E-2</v>
      </c>
      <c r="AK9" s="35">
        <f>VLOOKUP($AB9,[2]ID!$C$8:$K$23,9,FALSE)</f>
        <v>2.8872087651555536E-2</v>
      </c>
      <c r="AL9" s="8"/>
      <c r="AM9" s="23">
        <f>VLOOKUP($AB9,[3]ID!$C$8:$K$14,5,FALSE)</f>
        <v>102</v>
      </c>
      <c r="AN9" s="23">
        <f>VLOOKUP($AB9,[3]ID!$C$8:$K$14,6,FALSE)</f>
        <v>16380886</v>
      </c>
      <c r="AO9" s="35">
        <f>VLOOKUP($AB9,[3]ID!$C$8:$K$14,8,FALSE)</f>
        <v>1.0358484817710978E-2</v>
      </c>
      <c r="AP9" s="35">
        <f>VLOOKUP($AB9,[3]ID!$C$8:$K$14,9,FALSE)</f>
        <v>1.394463382048036E-2</v>
      </c>
      <c r="AQ9" s="8"/>
      <c r="AR9" s="23">
        <f>VLOOKUP($AB9,[4]ID!$C$8:$K$14,5,FALSE)</f>
        <v>87</v>
      </c>
      <c r="AS9" s="23">
        <f>VLOOKUP($AB9,[4]ID!$C$8:$K$14,6,FALSE)</f>
        <v>16871783.039999999</v>
      </c>
      <c r="AT9" s="35">
        <f>VLOOKUP($AB9,[4]ID!$C$8:$K$14,8,FALSE)</f>
        <v>3.7263888293999231E-3</v>
      </c>
      <c r="AU9" s="35">
        <f>VLOOKUP($AB9,[4]ID!$C$8:$K$14,9,FALSE)</f>
        <v>5.6113561636908964E-3</v>
      </c>
      <c r="AV9" s="8"/>
      <c r="AW9" s="23">
        <f>VLOOKUP($AB9,[5]ID!$C$8:$K$14,5,FALSE)</f>
        <v>282</v>
      </c>
      <c r="AX9" s="23">
        <f>VLOOKUP($AB9,[5]ID!$C$8:$K$14,6,FALSE)</f>
        <v>44350441.810000002</v>
      </c>
      <c r="AY9" s="35">
        <f>VLOOKUP($AB9,[5]ID!$C$8:$K$14,8,FALSE)</f>
        <v>4.0080729980954549E-3</v>
      </c>
      <c r="AZ9" s="35">
        <f>VLOOKUP($AB9,[5]ID!$C$8:$K$14,9,FALSE)</f>
        <v>4.5630290582518492E-3</v>
      </c>
      <c r="BB9" s="36">
        <f t="shared" si="1"/>
        <v>0</v>
      </c>
      <c r="BC9" s="36">
        <f t="shared" si="0"/>
        <v>0</v>
      </c>
      <c r="BD9" s="35">
        <f t="shared" si="0"/>
        <v>3.5815360593344052E-6</v>
      </c>
      <c r="BE9" s="35">
        <f t="shared" si="0"/>
        <v>-4.5766467272289474E-5</v>
      </c>
      <c r="BF9" s="23"/>
      <c r="BG9" s="36">
        <f t="shared" si="0"/>
        <v>0</v>
      </c>
      <c r="BH9" s="36">
        <f t="shared" si="0"/>
        <v>-0.23000001907348633</v>
      </c>
      <c r="BI9" s="35">
        <f t="shared" si="0"/>
        <v>-1.3926166915187443E-5</v>
      </c>
      <c r="BJ9" s="35">
        <f t="shared" si="0"/>
        <v>-2.7912348444462248E-5</v>
      </c>
      <c r="BK9" s="23"/>
      <c r="BL9" s="36">
        <f t="shared" si="0"/>
        <v>0</v>
      </c>
      <c r="BM9" s="36">
        <f t="shared" si="0"/>
        <v>0</v>
      </c>
      <c r="BN9" s="35">
        <f t="shared" si="0"/>
        <v>-4.1515182289021332E-5</v>
      </c>
      <c r="BO9" s="35">
        <f t="shared" si="0"/>
        <v>4.4633820480361255E-5</v>
      </c>
      <c r="BP9" s="23"/>
      <c r="BQ9" s="36">
        <f t="shared" si="0"/>
        <v>0</v>
      </c>
      <c r="BR9" s="36">
        <f t="shared" si="0"/>
        <v>3.9999999105930328E-2</v>
      </c>
      <c r="BS9" s="35">
        <f t="shared" si="0"/>
        <v>2.6388829399922892E-5</v>
      </c>
      <c r="BT9" s="35">
        <f t="shared" si="0"/>
        <v>1.1356163690896467E-5</v>
      </c>
      <c r="BU9" s="23"/>
      <c r="BV9" s="36">
        <f t="shared" si="0"/>
        <v>0</v>
      </c>
      <c r="BW9" s="36">
        <f t="shared" si="0"/>
        <v>-0.18999999761581421</v>
      </c>
      <c r="BX9" s="35">
        <f t="shared" si="0"/>
        <v>8.0729980954548364E-6</v>
      </c>
      <c r="BY9" s="35">
        <f t="shared" si="0"/>
        <v>-3.6970941748150701E-5</v>
      </c>
    </row>
    <row r="10" spans="1:77" x14ac:dyDescent="0.2">
      <c r="A10" s="1" t="s">
        <v>25</v>
      </c>
      <c r="B10" s="2" t="s">
        <v>11</v>
      </c>
      <c r="C10" s="23">
        <v>104</v>
      </c>
      <c r="D10" s="28">
        <v>14289676.73</v>
      </c>
      <c r="E10" s="17">
        <v>1.0200000000000001E-2</v>
      </c>
      <c r="F10" s="17">
        <v>0.01</v>
      </c>
      <c r="G10" s="8"/>
      <c r="H10" s="23">
        <v>640</v>
      </c>
      <c r="I10" s="28">
        <v>111476558</v>
      </c>
      <c r="J10" s="17">
        <v>1.4500000000000001E-2</v>
      </c>
      <c r="K10" s="17">
        <v>1.8499999999999999E-2</v>
      </c>
      <c r="L10" s="8"/>
      <c r="M10" s="23">
        <v>107</v>
      </c>
      <c r="N10" s="28">
        <v>15337146</v>
      </c>
      <c r="O10" s="17">
        <v>1.09E-2</v>
      </c>
      <c r="P10" s="17">
        <v>1.3100000000000001E-2</v>
      </c>
      <c r="Q10" s="8"/>
      <c r="R10" s="23">
        <v>196</v>
      </c>
      <c r="S10" s="28">
        <v>28054115</v>
      </c>
      <c r="T10" s="17">
        <v>8.3999999999999995E-3</v>
      </c>
      <c r="U10" s="17">
        <v>9.2999999999999992E-3</v>
      </c>
      <c r="V10" s="8"/>
      <c r="W10" s="23">
        <v>339</v>
      </c>
      <c r="X10" s="28">
        <v>49372634</v>
      </c>
      <c r="Y10" s="17">
        <v>4.7999999999999996E-3</v>
      </c>
      <c r="Z10" s="17">
        <v>5.1000000000000004E-3</v>
      </c>
      <c r="AA10" s="8"/>
      <c r="AB10" s="34" t="s">
        <v>11</v>
      </c>
      <c r="AC10" s="23">
        <f>VLOOKUP($AB10,[1]ID!$C$8:$K$14,5,FALSE)</f>
        <v>104</v>
      </c>
      <c r="AD10" s="23">
        <f>VLOOKUP($AB10,[1]ID!$C$8:$K$14,6,FALSE)</f>
        <v>14289676.73</v>
      </c>
      <c r="AE10" s="35">
        <f>VLOOKUP($AB10,[1]ID!$C$8:$K$14,8,FALSE)</f>
        <v>1.0149311993754269E-2</v>
      </c>
      <c r="AF10" s="35">
        <f>VLOOKUP($AB10,[1]ID!$C$8:$K$14,9,FALSE)</f>
        <v>1.0006436288223992E-2</v>
      </c>
      <c r="AG10" s="8"/>
      <c r="AH10" s="23">
        <f>VLOOKUP($AB10,[2]ID!$C$8:$K$23,5,FALSE)</f>
        <v>640</v>
      </c>
      <c r="AI10" s="23">
        <f>VLOOKUP($AB10,[2]ID!$C$8:$K$23,6,FALSE)</f>
        <v>111476558.19</v>
      </c>
      <c r="AJ10" s="35">
        <f>VLOOKUP($AB10,[2]ID!$C$8:$K$23,8,FALSE)</f>
        <v>1.4459355654963625E-2</v>
      </c>
      <c r="AK10" s="35">
        <f>VLOOKUP($AB10,[2]ID!$C$8:$K$23,9,FALSE)</f>
        <v>1.8539967636745522E-2</v>
      </c>
      <c r="AL10" s="8"/>
      <c r="AM10" s="23">
        <f>VLOOKUP($AB10,[3]ID!$C$8:$K$14,5,FALSE)</f>
        <v>107</v>
      </c>
      <c r="AN10" s="23">
        <f>VLOOKUP($AB10,[3]ID!$C$8:$K$14,6,FALSE)</f>
        <v>15337146</v>
      </c>
      <c r="AO10" s="35">
        <f>VLOOKUP($AB10,[3]ID!$C$8:$K$14,8,FALSE)</f>
        <v>1.0866253681324262E-2</v>
      </c>
      <c r="AP10" s="35">
        <f>VLOOKUP($AB10,[3]ID!$C$8:$K$14,9,FALSE)</f>
        <v>1.3056124364777648E-2</v>
      </c>
      <c r="AQ10" s="8"/>
      <c r="AR10" s="23">
        <f>VLOOKUP($AB10,[4]ID!$C$8:$K$14,5,FALSE)</f>
        <v>196</v>
      </c>
      <c r="AS10" s="23">
        <f>VLOOKUP($AB10,[4]ID!$C$8:$K$14,6,FALSE)</f>
        <v>28054115</v>
      </c>
      <c r="AT10" s="35">
        <f>VLOOKUP($AB10,[4]ID!$C$8:$K$14,8,FALSE)</f>
        <v>8.3950828800274119E-3</v>
      </c>
      <c r="AU10" s="35">
        <f>VLOOKUP($AB10,[4]ID!$C$8:$K$14,9,FALSE)</f>
        <v>9.330467962332405E-3</v>
      </c>
      <c r="AV10" s="8"/>
      <c r="AW10" s="23">
        <f>VLOOKUP($AB10,[5]ID!$C$8:$K$14,5,FALSE)</f>
        <v>339</v>
      </c>
      <c r="AX10" s="23">
        <f>VLOOKUP($AB10,[5]ID!$C$8:$K$14,6,FALSE)</f>
        <v>49372634.43</v>
      </c>
      <c r="AY10" s="35">
        <f>VLOOKUP($AB10,[5]ID!$C$8:$K$14,8,FALSE)</f>
        <v>4.8182154126041104E-3</v>
      </c>
      <c r="AZ10" s="35">
        <f>VLOOKUP($AB10,[5]ID!$C$8:$K$14,9,FALSE)</f>
        <v>5.0797411793931284E-3</v>
      </c>
      <c r="BB10" s="36">
        <f t="shared" si="1"/>
        <v>0</v>
      </c>
      <c r="BC10" s="36">
        <f t="shared" si="0"/>
        <v>0</v>
      </c>
      <c r="BD10" s="35">
        <f t="shared" si="0"/>
        <v>-5.0688006245731485E-5</v>
      </c>
      <c r="BE10" s="35">
        <f t="shared" si="0"/>
        <v>6.4362882239918373E-6</v>
      </c>
      <c r="BF10" s="23"/>
      <c r="BG10" s="36">
        <f t="shared" si="0"/>
        <v>0</v>
      </c>
      <c r="BH10" s="36">
        <f t="shared" si="0"/>
        <v>0.18999999761581421</v>
      </c>
      <c r="BI10" s="35">
        <f t="shared" si="0"/>
        <v>-4.0644345036375609E-5</v>
      </c>
      <c r="BJ10" s="35">
        <f t="shared" si="0"/>
        <v>3.9967636745522755E-5</v>
      </c>
      <c r="BK10" s="23"/>
      <c r="BL10" s="36">
        <f t="shared" si="0"/>
        <v>0</v>
      </c>
      <c r="BM10" s="36">
        <f t="shared" si="0"/>
        <v>0</v>
      </c>
      <c r="BN10" s="35">
        <f t="shared" si="0"/>
        <v>-3.3746318675738005E-5</v>
      </c>
      <c r="BO10" s="35">
        <f t="shared" si="0"/>
        <v>-4.387563522235266E-5</v>
      </c>
      <c r="BP10" s="23"/>
      <c r="BQ10" s="36">
        <f t="shared" si="0"/>
        <v>0</v>
      </c>
      <c r="BR10" s="36">
        <f t="shared" si="0"/>
        <v>0</v>
      </c>
      <c r="BS10" s="35">
        <f t="shared" si="0"/>
        <v>-4.9171199725875359E-6</v>
      </c>
      <c r="BT10" s="35">
        <f t="shared" si="0"/>
        <v>3.0467962332405771E-5</v>
      </c>
      <c r="BU10" s="23"/>
      <c r="BV10" s="36">
        <f t="shared" si="0"/>
        <v>0</v>
      </c>
      <c r="BW10" s="36">
        <f t="shared" si="0"/>
        <v>0.42999999970197678</v>
      </c>
      <c r="BX10" s="35">
        <f t="shared" si="0"/>
        <v>1.8215412604110845E-5</v>
      </c>
      <c r="BY10" s="35">
        <f t="shared" si="0"/>
        <v>-2.0258820606871945E-5</v>
      </c>
    </row>
    <row r="11" spans="1:77" x14ac:dyDescent="0.2">
      <c r="A11" s="1" t="s">
        <v>26</v>
      </c>
      <c r="B11" s="13" t="s">
        <v>12</v>
      </c>
      <c r="C11" s="23">
        <v>272</v>
      </c>
      <c r="D11" s="28">
        <v>46535930.619999997</v>
      </c>
      <c r="E11" s="17">
        <v>2.6499999999999999E-2</v>
      </c>
      <c r="F11" s="17">
        <v>3.2599999999999997E-2</v>
      </c>
      <c r="G11" s="8"/>
      <c r="H11" s="23">
        <v>905</v>
      </c>
      <c r="I11" s="28">
        <v>185829905</v>
      </c>
      <c r="J11" s="17">
        <v>2.0500000000000001E-2</v>
      </c>
      <c r="K11" s="17">
        <v>3.09E-2</v>
      </c>
      <c r="L11" s="8"/>
      <c r="M11" s="23">
        <v>253</v>
      </c>
      <c r="N11" s="28">
        <v>39591641</v>
      </c>
      <c r="O11" s="17">
        <v>2.5700000000000001E-2</v>
      </c>
      <c r="P11" s="17">
        <v>3.3700000000000001E-2</v>
      </c>
      <c r="Q11" s="8"/>
      <c r="R11" s="23">
        <v>982</v>
      </c>
      <c r="S11" s="28">
        <v>158742614</v>
      </c>
      <c r="T11" s="17">
        <v>4.2099999999999999E-2</v>
      </c>
      <c r="U11" s="17">
        <v>5.28E-2</v>
      </c>
      <c r="V11" s="8"/>
      <c r="W11" s="23">
        <v>1431</v>
      </c>
      <c r="X11" s="28">
        <v>233168809</v>
      </c>
      <c r="Y11" s="17">
        <v>2.0299999999999999E-2</v>
      </c>
      <c r="Z11" s="17">
        <v>2.4E-2</v>
      </c>
      <c r="AA11" s="8"/>
      <c r="AB11" s="34" t="s">
        <v>12</v>
      </c>
      <c r="AC11" s="23">
        <f>VLOOKUP($AB11,[1]ID!$C$8:$K$14,5,FALSE)</f>
        <v>272</v>
      </c>
      <c r="AD11" s="23">
        <f>VLOOKUP($AB11,[1]ID!$C$8:$K$14,6,FALSE)</f>
        <v>46535930.619999997</v>
      </c>
      <c r="AE11" s="35">
        <f>VLOOKUP($AB11,[1]ID!$C$8:$K$14,8,FALSE)</f>
        <v>2.6544354445203474E-2</v>
      </c>
      <c r="AF11" s="35">
        <f>VLOOKUP($AB11,[1]ID!$C$8:$K$14,9,FALSE)</f>
        <v>3.2587079026401594E-2</v>
      </c>
      <c r="AG11" s="8"/>
      <c r="AH11" s="23">
        <f>VLOOKUP($AB11,[2]ID!$C$8:$K$23,5,FALSE)</f>
        <v>905</v>
      </c>
      <c r="AI11" s="23">
        <f>VLOOKUP($AB11,[2]ID!$C$8:$K$23,6,FALSE)</f>
        <v>185829905.03</v>
      </c>
      <c r="AJ11" s="35">
        <f>VLOOKUP($AB11,[2]ID!$C$8:$K$23,8,FALSE)</f>
        <v>2.0446432605847002E-2</v>
      </c>
      <c r="AK11" s="35">
        <f>VLOOKUP($AB11,[2]ID!$C$8:$K$23,9,FALSE)</f>
        <v>3.0905873675464376E-2</v>
      </c>
      <c r="AL11" s="8"/>
      <c r="AM11" s="23">
        <f>VLOOKUP($AB11,[3]ID!$C$8:$K$14,5,FALSE)</f>
        <v>253</v>
      </c>
      <c r="AN11" s="23">
        <f>VLOOKUP($AB11,[3]ID!$C$8:$K$14,6,FALSE)</f>
        <v>39591641</v>
      </c>
      <c r="AO11" s="35">
        <f>VLOOKUP($AB11,[3]ID!$C$8:$K$14,8,FALSE)</f>
        <v>2.5693104498832133E-2</v>
      </c>
      <c r="AP11" s="35">
        <f>VLOOKUP($AB11,[3]ID!$C$8:$K$14,9,FALSE)</f>
        <v>3.370336232709982E-2</v>
      </c>
      <c r="AQ11" s="8"/>
      <c r="AR11" s="23">
        <f>VLOOKUP($AB11,[4]ID!$C$8:$K$14,5,FALSE)</f>
        <v>982</v>
      </c>
      <c r="AS11" s="23">
        <f>VLOOKUP($AB11,[4]ID!$C$8:$K$14,6,FALSE)</f>
        <v>158742614.49000001</v>
      </c>
      <c r="AT11" s="35">
        <f>VLOOKUP($AB11,[4]ID!$C$8:$K$14,8,FALSE)</f>
        <v>4.206107851115775E-2</v>
      </c>
      <c r="AU11" s="35">
        <f>VLOOKUP($AB11,[4]ID!$C$8:$K$14,9,FALSE)</f>
        <v>5.2795922407669213E-2</v>
      </c>
      <c r="AV11" s="8"/>
      <c r="AW11" s="23">
        <f>VLOOKUP($AB11,[5]ID!$C$8:$K$14,5,FALSE)</f>
        <v>1431</v>
      </c>
      <c r="AX11" s="23">
        <f>VLOOKUP($AB11,[5]ID!$C$8:$K$14,6,FALSE)</f>
        <v>233168809.41999999</v>
      </c>
      <c r="AY11" s="35">
        <f>VLOOKUP($AB11,[5]ID!$C$8:$K$14,8,FALSE)</f>
        <v>2.0338838511612042E-2</v>
      </c>
      <c r="AZ11" s="35">
        <f>VLOOKUP($AB11,[5]ID!$C$8:$K$14,9,FALSE)</f>
        <v>2.3989750934601737E-2</v>
      </c>
      <c r="BB11" s="36">
        <f t="shared" si="1"/>
        <v>0</v>
      </c>
      <c r="BC11" s="36">
        <f t="shared" si="0"/>
        <v>0</v>
      </c>
      <c r="BD11" s="35">
        <f t="shared" si="0"/>
        <v>4.4354445203474702E-5</v>
      </c>
      <c r="BE11" s="35">
        <f t="shared" si="0"/>
        <v>-1.2920973598402885E-5</v>
      </c>
      <c r="BF11" s="23"/>
      <c r="BG11" s="36">
        <f t="shared" si="0"/>
        <v>0</v>
      </c>
      <c r="BH11" s="36">
        <f t="shared" si="0"/>
        <v>3.0000001192092896E-2</v>
      </c>
      <c r="BI11" s="35">
        <f t="shared" si="0"/>
        <v>-5.3567394152999326E-5</v>
      </c>
      <c r="BJ11" s="35">
        <f t="shared" si="0"/>
        <v>5.8736754643753941E-6</v>
      </c>
      <c r="BK11" s="23"/>
      <c r="BL11" s="36">
        <f t="shared" si="0"/>
        <v>0</v>
      </c>
      <c r="BM11" s="36">
        <f t="shared" si="0"/>
        <v>0</v>
      </c>
      <c r="BN11" s="35">
        <f t="shared" si="0"/>
        <v>-6.8955011678674405E-6</v>
      </c>
      <c r="BO11" s="35">
        <f t="shared" si="0"/>
        <v>3.3623270998192623E-6</v>
      </c>
      <c r="BP11" s="23"/>
      <c r="BQ11" s="36">
        <f t="shared" si="0"/>
        <v>0</v>
      </c>
      <c r="BR11" s="36">
        <f t="shared" si="0"/>
        <v>0.49000000953674316</v>
      </c>
      <c r="BS11" s="35">
        <f t="shared" si="0"/>
        <v>-3.8921488842248719E-5</v>
      </c>
      <c r="BT11" s="35">
        <f t="shared" si="0"/>
        <v>-4.0775923307867501E-6</v>
      </c>
      <c r="BU11" s="23"/>
      <c r="BV11" s="36">
        <f t="shared" si="0"/>
        <v>0</v>
      </c>
      <c r="BW11" s="36">
        <f t="shared" si="0"/>
        <v>0.41999998688697815</v>
      </c>
      <c r="BX11" s="35">
        <f t="shared" si="0"/>
        <v>3.8838511612043769E-5</v>
      </c>
      <c r="BY11" s="35">
        <f t="shared" si="0"/>
        <v>-1.0249065398263563E-5</v>
      </c>
    </row>
    <row r="12" spans="1:77" x14ac:dyDescent="0.2">
      <c r="A12" s="1" t="s">
        <v>27</v>
      </c>
      <c r="B12" s="13" t="s">
        <v>13</v>
      </c>
      <c r="C12" s="23">
        <v>10247</v>
      </c>
      <c r="D12" s="28">
        <v>1428048539.8</v>
      </c>
      <c r="E12" s="17">
        <v>1</v>
      </c>
      <c r="F12" s="17">
        <v>1</v>
      </c>
      <c r="G12" s="8"/>
      <c r="H12" s="23">
        <v>44262</v>
      </c>
      <c r="I12" s="28">
        <v>6012769837</v>
      </c>
      <c r="J12" s="17">
        <v>1</v>
      </c>
      <c r="K12" s="17">
        <v>1</v>
      </c>
      <c r="L12" s="8"/>
      <c r="M12" s="23">
        <v>9847</v>
      </c>
      <c r="N12" s="28">
        <v>1174708939</v>
      </c>
      <c r="O12" s="17">
        <v>1</v>
      </c>
      <c r="P12" s="17">
        <v>1</v>
      </c>
      <c r="Q12" s="8"/>
      <c r="R12" s="23">
        <v>23347</v>
      </c>
      <c r="S12" s="28">
        <v>3006721111</v>
      </c>
      <c r="T12" s="17">
        <v>1</v>
      </c>
      <c r="U12" s="17">
        <v>1</v>
      </c>
      <c r="V12" s="8"/>
      <c r="W12" s="23">
        <v>70358</v>
      </c>
      <c r="X12" s="28">
        <v>9719517725</v>
      </c>
      <c r="Y12" s="17">
        <v>1</v>
      </c>
      <c r="Z12" s="17">
        <v>1</v>
      </c>
      <c r="AA12" s="8"/>
      <c r="AB12" s="34" t="s">
        <v>13</v>
      </c>
      <c r="AC12" s="23">
        <f>VLOOKUP($AB12,[1]ID!$C$8:$K$14,5,FALSE)</f>
        <v>10247</v>
      </c>
      <c r="AD12" s="23">
        <f>VLOOKUP($AB12,[1]ID!$C$8:$K$14,6,FALSE)</f>
        <v>1428048539.7999997</v>
      </c>
      <c r="AE12" s="35">
        <f>VLOOKUP($AB12,[1]ID!$C$8:$K$14,8,FALSE)</f>
        <v>0.99999999999999989</v>
      </c>
      <c r="AF12" s="35">
        <f>VLOOKUP($AB12,[1]ID!$C$8:$K$14,9,FALSE)</f>
        <v>1</v>
      </c>
      <c r="AG12" s="8"/>
      <c r="AH12" s="23">
        <f>VLOOKUP($AB12,[2]ID!$C$8:$K$23,5,FALSE)</f>
        <v>44262</v>
      </c>
      <c r="AI12" s="23">
        <f>VLOOKUP($AB12,[2]ID!$C$8:$K$23,6,FALSE)</f>
        <v>6012769837.2599983</v>
      </c>
      <c r="AJ12" s="35">
        <f>VLOOKUP($AB12,[2]ID!$C$8:$K$23,8,FALSE)</f>
        <v>0.99999999999999989</v>
      </c>
      <c r="AK12" s="35">
        <f>VLOOKUP($AB12,[2]ID!$C$8:$K$23,9,FALSE)</f>
        <v>1</v>
      </c>
      <c r="AL12" s="8"/>
      <c r="AM12" s="23">
        <f>VLOOKUP($AB12,[3]ID!$C$8:$K$14,5,FALSE)</f>
        <v>9847</v>
      </c>
      <c r="AN12" s="23">
        <f>VLOOKUP($AB12,[3]ID!$C$8:$K$14,6,FALSE)</f>
        <v>1174708939</v>
      </c>
      <c r="AO12" s="35">
        <f>VLOOKUP($AB12,[3]ID!$C$8:$K$14,8,FALSE)</f>
        <v>1</v>
      </c>
      <c r="AP12" s="35">
        <f>VLOOKUP($AB12,[3]ID!$C$8:$K$14,9,FALSE)</f>
        <v>1</v>
      </c>
      <c r="AQ12" s="8"/>
      <c r="AR12" s="23">
        <f>VLOOKUP($AB12,[4]ID!$C$8:$K$14,5,FALSE)</f>
        <v>23347</v>
      </c>
      <c r="AS12" s="23">
        <f>VLOOKUP($AB12,[4]ID!$C$8:$K$14,6,FALSE)</f>
        <v>3006721111.2299995</v>
      </c>
      <c r="AT12" s="35">
        <f>VLOOKUP($AB12,[4]ID!$C$8:$K$14,8,FALSE)</f>
        <v>1</v>
      </c>
      <c r="AU12" s="35">
        <f>VLOOKUP($AB12,[4]ID!$C$8:$K$14,9,FALSE)</f>
        <v>1</v>
      </c>
      <c r="AV12" s="8"/>
      <c r="AW12" s="23">
        <f>VLOOKUP($AB12,[5]ID!$C$8:$K$14,5,FALSE)</f>
        <v>70358</v>
      </c>
      <c r="AX12" s="23">
        <f>VLOOKUP($AB12,[5]ID!$C$8:$K$14,6,FALSE)</f>
        <v>9719517724.7000008</v>
      </c>
      <c r="AY12" s="35">
        <f>VLOOKUP($AB12,[5]ID!$C$8:$K$14,8,FALSE)</f>
        <v>1</v>
      </c>
      <c r="AZ12" s="35">
        <f>VLOOKUP($AB12,[5]ID!$C$8:$K$14,9,FALSE)</f>
        <v>1</v>
      </c>
      <c r="BB12" s="36">
        <f t="shared" si="1"/>
        <v>0</v>
      </c>
      <c r="BC12" s="36">
        <f t="shared" si="0"/>
        <v>0</v>
      </c>
      <c r="BD12" s="35">
        <f t="shared" si="0"/>
        <v>0</v>
      </c>
      <c r="BE12" s="35">
        <f t="shared" si="0"/>
        <v>0</v>
      </c>
      <c r="BF12" s="23"/>
      <c r="BG12" s="36">
        <f t="shared" si="0"/>
        <v>0</v>
      </c>
      <c r="BH12" s="36">
        <f t="shared" si="0"/>
        <v>0.25999832153320313</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0.22999954223632813</v>
      </c>
      <c r="BS12" s="35">
        <f t="shared" si="0"/>
        <v>0</v>
      </c>
      <c r="BT12" s="35">
        <f t="shared" si="0"/>
        <v>0</v>
      </c>
      <c r="BU12" s="23"/>
      <c r="BV12" s="36">
        <f t="shared" si="0"/>
        <v>0</v>
      </c>
      <c r="BW12" s="36">
        <f t="shared" si="0"/>
        <v>-0.29999923706054688</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1395</v>
      </c>
      <c r="D15" s="30">
        <v>71814570.140000001</v>
      </c>
      <c r="E15" s="19">
        <v>0.94379999999999997</v>
      </c>
      <c r="F15" s="19">
        <v>0.94589999999999996</v>
      </c>
      <c r="H15" s="25">
        <v>9477</v>
      </c>
      <c r="I15" s="30">
        <v>349957476</v>
      </c>
      <c r="J15" s="19">
        <v>0.93759999999999999</v>
      </c>
      <c r="K15" s="19">
        <v>0.92130000000000001</v>
      </c>
      <c r="M15" s="25">
        <v>2072</v>
      </c>
      <c r="N15" s="30">
        <v>96915567</v>
      </c>
      <c r="O15" s="19">
        <v>0.94350000000000001</v>
      </c>
      <c r="P15" s="19">
        <v>0.92779999999999996</v>
      </c>
      <c r="R15" s="25">
        <v>4152</v>
      </c>
      <c r="S15" s="30">
        <v>180766722</v>
      </c>
      <c r="T15" s="19">
        <v>0.96109999999999995</v>
      </c>
      <c r="U15" s="19">
        <v>0.9466</v>
      </c>
      <c r="W15" s="25">
        <v>10083</v>
      </c>
      <c r="X15" s="30">
        <v>422868072</v>
      </c>
      <c r="Y15" s="19">
        <v>0.96030000000000004</v>
      </c>
      <c r="Z15" s="19">
        <v>0.95169999999999999</v>
      </c>
      <c r="AB15" s="34" t="s">
        <v>80</v>
      </c>
      <c r="AC15" s="23">
        <f>VLOOKUP($AB15,[1]ID!$C$17:$K$24,5,FALSE)</f>
        <v>1395</v>
      </c>
      <c r="AD15" s="23">
        <f>VLOOKUP($AB15,[1]ID!$C$17:$K$24,6,FALSE)</f>
        <v>71814570.140000001</v>
      </c>
      <c r="AE15" s="35">
        <f>VLOOKUP($AB15,[1]ID!$C$17:$K$24,8,FALSE)</f>
        <v>0.94384303112313939</v>
      </c>
      <c r="AF15" s="35">
        <f>VLOOKUP($AB15,[1]ID!$C$17:$K$24,9,FALSE)</f>
        <v>0.9459487982149779</v>
      </c>
      <c r="AH15" s="23">
        <f>VLOOKUP($AB15,[2]ID!$C$17:$K$23,5,FALSE)</f>
        <v>9477</v>
      </c>
      <c r="AI15" s="23">
        <f>VLOOKUP($AB15,[2]ID!$C$17:$K$23,6,FALSE)</f>
        <v>349957475.62</v>
      </c>
      <c r="AJ15" s="35">
        <f>VLOOKUP($AB15,[2]ID!$C$17:$K$23,8,FALSE)</f>
        <v>0.93757419865453107</v>
      </c>
      <c r="AK15" s="35">
        <f>VLOOKUP($AB15,[2]ID!$C$17:$K$23,9,FALSE)</f>
        <v>0.92132337855460433</v>
      </c>
      <c r="AM15" s="23">
        <f>VLOOKUP($AB15,[3]ID!$C$17:$K$23,5,FALSE)</f>
        <v>2072</v>
      </c>
      <c r="AN15" s="23">
        <f>VLOOKUP($AB15,[3]ID!$C$17:$K$23,6,FALSE)</f>
        <v>96915567</v>
      </c>
      <c r="AO15" s="35">
        <f>VLOOKUP($AB15,[3]ID!$C$17:$K$23,8,FALSE)</f>
        <v>0.9435336976320583</v>
      </c>
      <c r="AP15" s="35">
        <f>VLOOKUP($AB15,[3]ID!$C$17:$K$23,9,FALSE)</f>
        <v>0.92783358974221752</v>
      </c>
      <c r="AQ15" s="23"/>
      <c r="AR15" s="23">
        <f>VLOOKUP($AB15,[4]ID!$C$17:$K$23,5,FALSE)</f>
        <v>4152</v>
      </c>
      <c r="AS15" s="23">
        <f>VLOOKUP($AB15,[4]ID!$C$17:$K$23,6,FALSE)</f>
        <v>180766722</v>
      </c>
      <c r="AT15" s="35">
        <f>VLOOKUP($AB15,[4]ID!$C$17:$K$23,8,FALSE)</f>
        <v>0.96111111111111114</v>
      </c>
      <c r="AU15" s="35">
        <f>VLOOKUP($AB15,[4]ID!$C$17:$K$23,9,FALSE)</f>
        <v>0.94659457474831799</v>
      </c>
      <c r="AW15" s="23">
        <f>VLOOKUP($AB15,[5]ID!$C$17:$K$23,5,FALSE)</f>
        <v>10083</v>
      </c>
      <c r="AX15" s="23">
        <f>VLOOKUP($AB15,[5]ID!$C$17:$K$23,6,FALSE)</f>
        <v>422868071.56</v>
      </c>
      <c r="AY15" s="35">
        <f>VLOOKUP($AB15,[5]ID!$C$17:$K$23,8,FALSE)</f>
        <v>0.9602857142857143</v>
      </c>
      <c r="AZ15" s="35">
        <f>VLOOKUP($AB15,[5]ID!$C$17:$K$23,9,FALSE)</f>
        <v>0.9516757898369691</v>
      </c>
      <c r="BB15" s="36">
        <f t="shared" si="1"/>
        <v>0</v>
      </c>
      <c r="BC15" s="36">
        <f t="shared" si="0"/>
        <v>0</v>
      </c>
      <c r="BD15" s="35">
        <f t="shared" si="0"/>
        <v>4.3031123139414262E-5</v>
      </c>
      <c r="BE15" s="35">
        <f t="shared" si="0"/>
        <v>4.8798214977940901E-5</v>
      </c>
      <c r="BF15" s="23"/>
      <c r="BG15" s="36">
        <f t="shared" si="0"/>
        <v>0</v>
      </c>
      <c r="BH15" s="36">
        <f t="shared" si="0"/>
        <v>-0.37999999523162842</v>
      </c>
      <c r="BI15" s="35">
        <f t="shared" si="0"/>
        <v>-2.5801345468923209E-5</v>
      </c>
      <c r="BJ15" s="35">
        <f t="shared" si="0"/>
        <v>2.3378554604325252E-5</v>
      </c>
      <c r="BK15" s="23"/>
      <c r="BL15" s="36">
        <f t="shared" si="0"/>
        <v>0</v>
      </c>
      <c r="BM15" s="36">
        <f t="shared" si="0"/>
        <v>0</v>
      </c>
      <c r="BN15" s="35">
        <f t="shared" si="0"/>
        <v>3.3697632058293792E-5</v>
      </c>
      <c r="BO15" s="35">
        <f t="shared" si="0"/>
        <v>3.3589742217565721E-5</v>
      </c>
      <c r="BP15" s="23"/>
      <c r="BQ15" s="36">
        <f t="shared" si="0"/>
        <v>0</v>
      </c>
      <c r="BR15" s="36">
        <f t="shared" si="0"/>
        <v>0</v>
      </c>
      <c r="BS15" s="35">
        <f t="shared" si="0"/>
        <v>1.1111111111183902E-5</v>
      </c>
      <c r="BT15" s="35">
        <f t="shared" si="0"/>
        <v>-5.4252516820119112E-6</v>
      </c>
      <c r="BU15" s="23"/>
      <c r="BV15" s="36">
        <f t="shared" si="0"/>
        <v>0</v>
      </c>
      <c r="BW15" s="36">
        <f t="shared" si="0"/>
        <v>-0.43999999761581421</v>
      </c>
      <c r="BX15" s="35">
        <f t="shared" si="0"/>
        <v>-1.4285714285744433E-5</v>
      </c>
      <c r="BY15" s="35">
        <f t="shared" si="0"/>
        <v>-2.4210163030891074E-5</v>
      </c>
    </row>
    <row r="16" spans="1:77" x14ac:dyDescent="0.2">
      <c r="A16" s="1" t="s">
        <v>22</v>
      </c>
      <c r="B16" s="13" t="s">
        <v>8</v>
      </c>
      <c r="C16" s="25">
        <v>20</v>
      </c>
      <c r="D16" s="30">
        <v>610409.87</v>
      </c>
      <c r="E16" s="19">
        <v>1.35E-2</v>
      </c>
      <c r="F16" s="19">
        <v>8.0000000000000002E-3</v>
      </c>
      <c r="H16" s="25">
        <v>153</v>
      </c>
      <c r="I16" s="30">
        <v>6661119</v>
      </c>
      <c r="J16" s="19">
        <v>1.5100000000000001E-2</v>
      </c>
      <c r="K16" s="19">
        <v>1.7500000000000002E-2</v>
      </c>
      <c r="M16" s="25">
        <v>33</v>
      </c>
      <c r="N16" s="30">
        <v>1556854</v>
      </c>
      <c r="O16" s="19">
        <v>1.4999999999999999E-2</v>
      </c>
      <c r="P16" s="19">
        <v>1.49E-2</v>
      </c>
      <c r="R16" s="25">
        <v>49</v>
      </c>
      <c r="S16" s="30">
        <v>2585566</v>
      </c>
      <c r="T16" s="19">
        <v>1.1299999999999999E-2</v>
      </c>
      <c r="U16" s="19">
        <v>1.35E-2</v>
      </c>
      <c r="W16" s="25">
        <v>71</v>
      </c>
      <c r="X16" s="30">
        <v>3258449</v>
      </c>
      <c r="Y16" s="19">
        <v>6.7999999999999996E-3</v>
      </c>
      <c r="Z16" s="19">
        <v>7.3000000000000001E-3</v>
      </c>
      <c r="AB16" s="34" t="s">
        <v>8</v>
      </c>
      <c r="AC16" s="23">
        <f>VLOOKUP($AB16,[1]ID!$C$17:$K$24,5,FALSE)</f>
        <v>20</v>
      </c>
      <c r="AD16" s="23">
        <f>VLOOKUP($AB16,[1]ID!$C$17:$K$24,6,FALSE)</f>
        <v>610409.87</v>
      </c>
      <c r="AE16" s="35">
        <f>VLOOKUP($AB16,[1]ID!$C$17:$K$24,8,FALSE)</f>
        <v>1.3531799729364006E-2</v>
      </c>
      <c r="AF16" s="35">
        <f>VLOOKUP($AB16,[1]ID!$C$17:$K$24,9,FALSE)</f>
        <v>8.0403806890357709E-3</v>
      </c>
      <c r="AH16" s="23">
        <f>VLOOKUP($AB16,[2]ID!$C$17:$K$23,5,FALSE)</f>
        <v>153</v>
      </c>
      <c r="AI16" s="23">
        <f>VLOOKUP($AB16,[2]ID!$C$17:$K$23,6,FALSE)</f>
        <v>6661118.7299999995</v>
      </c>
      <c r="AJ16" s="35">
        <f>VLOOKUP($AB16,[2]ID!$C$17:$K$23,8,FALSE)</f>
        <v>1.5136525524337158E-2</v>
      </c>
      <c r="AK16" s="35">
        <f>VLOOKUP($AB16,[2]ID!$C$17:$K$23,9,FALSE)</f>
        <v>1.7536543268305095E-2</v>
      </c>
      <c r="AM16" s="23">
        <f>VLOOKUP($AB16,[3]ID!$C$17:$K$23,5,FALSE)</f>
        <v>33</v>
      </c>
      <c r="AN16" s="23">
        <f>VLOOKUP($AB16,[3]ID!$C$17:$K$23,6,FALSE)</f>
        <v>1556854</v>
      </c>
      <c r="AO16" s="35">
        <f>VLOOKUP($AB16,[3]ID!$C$17:$K$23,8,FALSE)</f>
        <v>1.5027322404371584E-2</v>
      </c>
      <c r="AP16" s="35">
        <f>VLOOKUP($AB16,[3]ID!$C$17:$K$23,9,FALSE)</f>
        <v>1.4904741108562367E-2</v>
      </c>
      <c r="AR16" s="23">
        <f>VLOOKUP($AB16,[4]ID!$C$17:$K$23,5,FALSE)</f>
        <v>49</v>
      </c>
      <c r="AS16" s="23">
        <f>VLOOKUP($AB16,[4]ID!$C$17:$K$23,6,FALSE)</f>
        <v>2585566.11</v>
      </c>
      <c r="AT16" s="35">
        <f>VLOOKUP($AB16,[4]ID!$C$17:$K$23,8,FALSE)</f>
        <v>1.1342592592592593E-2</v>
      </c>
      <c r="AU16" s="35">
        <f>VLOOKUP($AB16,[4]ID!$C$17:$K$23,9,FALSE)</f>
        <v>1.3539454747534298E-2</v>
      </c>
      <c r="AW16" s="23">
        <f>VLOOKUP($AB16,[5]ID!$C$17:$K$23,5,FALSE)</f>
        <v>71</v>
      </c>
      <c r="AX16" s="23">
        <f>VLOOKUP($AB16,[5]ID!$C$17:$K$23,6,FALSE)</f>
        <v>3258448.55</v>
      </c>
      <c r="AY16" s="35">
        <f>VLOOKUP($AB16,[5]ID!$C$17:$K$23,8,FALSE)</f>
        <v>6.7619047619047615E-3</v>
      </c>
      <c r="AZ16" s="35">
        <f>VLOOKUP($AB16,[5]ID!$C$17:$K$23,9,FALSE)</f>
        <v>7.333224724261035E-3</v>
      </c>
      <c r="BB16" s="36">
        <f t="shared" si="1"/>
        <v>0</v>
      </c>
      <c r="BC16" s="36">
        <f t="shared" si="0"/>
        <v>0</v>
      </c>
      <c r="BD16" s="35">
        <f t="shared" si="0"/>
        <v>3.1799729364005713E-5</v>
      </c>
      <c r="BE16" s="35">
        <f t="shared" si="0"/>
        <v>4.0380689035770731E-5</v>
      </c>
      <c r="BF16" s="23"/>
      <c r="BG16" s="36">
        <f t="shared" si="0"/>
        <v>0</v>
      </c>
      <c r="BH16" s="36">
        <f t="shared" si="0"/>
        <v>-0.27000000048428774</v>
      </c>
      <c r="BI16" s="35">
        <f t="shared" si="0"/>
        <v>3.6525524337157819E-5</v>
      </c>
      <c r="BJ16" s="35">
        <f t="shared" si="0"/>
        <v>3.6543268305093413E-5</v>
      </c>
      <c r="BK16" s="23"/>
      <c r="BL16" s="36">
        <f t="shared" si="0"/>
        <v>0</v>
      </c>
      <c r="BM16" s="36">
        <f t="shared" si="0"/>
        <v>0</v>
      </c>
      <c r="BN16" s="35">
        <f t="shared" si="0"/>
        <v>2.7322404371584591E-5</v>
      </c>
      <c r="BO16" s="35">
        <f t="shared" si="0"/>
        <v>4.7411085623665083E-6</v>
      </c>
      <c r="BP16" s="23"/>
      <c r="BQ16" s="36">
        <f t="shared" si="0"/>
        <v>0</v>
      </c>
      <c r="BR16" s="36">
        <f t="shared" si="0"/>
        <v>0.10999999986961484</v>
      </c>
      <c r="BS16" s="35">
        <f t="shared" si="0"/>
        <v>4.259259259259407E-5</v>
      </c>
      <c r="BT16" s="35">
        <f t="shared" si="0"/>
        <v>3.9454747534297882E-5</v>
      </c>
      <c r="BU16" s="23"/>
      <c r="BV16" s="36">
        <f t="shared" si="0"/>
        <v>0</v>
      </c>
      <c r="BW16" s="36">
        <f t="shared" si="0"/>
        <v>-0.45000000018626451</v>
      </c>
      <c r="BX16" s="35">
        <f t="shared" si="0"/>
        <v>-3.8095238095238113E-5</v>
      </c>
      <c r="BY16" s="35">
        <f t="shared" si="0"/>
        <v>3.3224724261034927E-5</v>
      </c>
    </row>
    <row r="17" spans="1:77" x14ac:dyDescent="0.2">
      <c r="A17" s="1" t="s">
        <v>23</v>
      </c>
      <c r="B17" s="13" t="s">
        <v>9</v>
      </c>
      <c r="C17" s="25">
        <v>35</v>
      </c>
      <c r="D17" s="30">
        <v>1106028.28</v>
      </c>
      <c r="E17" s="19">
        <v>2.3699999999999999E-2</v>
      </c>
      <c r="F17" s="19">
        <v>1.46E-2</v>
      </c>
      <c r="H17" s="25">
        <v>149</v>
      </c>
      <c r="I17" s="30">
        <v>6435401</v>
      </c>
      <c r="J17" s="19">
        <v>1.47E-2</v>
      </c>
      <c r="K17" s="19">
        <v>1.6899999999999998E-2</v>
      </c>
      <c r="M17" s="25">
        <v>45</v>
      </c>
      <c r="N17" s="30">
        <v>2453214</v>
      </c>
      <c r="O17" s="19">
        <v>2.0500000000000001E-2</v>
      </c>
      <c r="P17" s="19">
        <v>2.35E-2</v>
      </c>
      <c r="R17" s="25">
        <v>36</v>
      </c>
      <c r="S17" s="30">
        <v>1711954</v>
      </c>
      <c r="T17" s="19">
        <v>8.3000000000000001E-3</v>
      </c>
      <c r="U17" s="19">
        <v>8.9999999999999993E-3</v>
      </c>
      <c r="W17" s="25">
        <v>81</v>
      </c>
      <c r="X17" s="30">
        <v>3850975</v>
      </c>
      <c r="Y17" s="19">
        <v>7.7000000000000002E-3</v>
      </c>
      <c r="Z17" s="19">
        <v>8.6999999999999994E-3</v>
      </c>
      <c r="AB17" s="34" t="s">
        <v>9</v>
      </c>
      <c r="AC17" s="23">
        <f>VLOOKUP($AB17,[1]ID!$C$17:$K$24,5,FALSE)</f>
        <v>35</v>
      </c>
      <c r="AD17" s="23">
        <f>VLOOKUP($AB17,[1]ID!$C$17:$K$24,6,FALSE)</f>
        <v>1106028.28</v>
      </c>
      <c r="AE17" s="35">
        <f>VLOOKUP($AB17,[1]ID!$C$17:$K$24,8,FALSE)</f>
        <v>2.3680649526387008E-2</v>
      </c>
      <c r="AF17" s="35">
        <f>VLOOKUP($AB17,[1]ID!$C$17:$K$24,9,FALSE)</f>
        <v>1.4568716629761325E-2</v>
      </c>
      <c r="AH17" s="23">
        <f>VLOOKUP($AB17,[2]ID!$C$17:$K$23,5,FALSE)</f>
        <v>149</v>
      </c>
      <c r="AI17" s="23">
        <f>VLOOKUP($AB17,[2]ID!$C$17:$K$23,6,FALSE)</f>
        <v>6435400.9200000009</v>
      </c>
      <c r="AJ17" s="35">
        <f>VLOOKUP($AB17,[2]ID!$C$17:$K$23,8,FALSE)</f>
        <v>1.4740799366838147E-2</v>
      </c>
      <c r="AK17" s="35">
        <f>VLOOKUP($AB17,[2]ID!$C$17:$K$23,9,FALSE)</f>
        <v>1.6942302225330615E-2</v>
      </c>
      <c r="AM17" s="23">
        <f>VLOOKUP($AB17,[3]ID!$C$17:$K$23,5,FALSE)</f>
        <v>45</v>
      </c>
      <c r="AN17" s="23">
        <f>VLOOKUP($AB17,[3]ID!$C$17:$K$23,6,FALSE)</f>
        <v>2453214</v>
      </c>
      <c r="AO17" s="35">
        <f>VLOOKUP($AB17,[3]ID!$C$17:$K$23,8,FALSE)</f>
        <v>2.0491803278688523E-2</v>
      </c>
      <c r="AP17" s="35">
        <f>VLOOKUP($AB17,[3]ID!$C$17:$K$23,9,FALSE)</f>
        <v>2.3486158338483068E-2</v>
      </c>
      <c r="AR17" s="23">
        <f>VLOOKUP($AB17,[4]ID!$C$17:$K$23,5,FALSE)</f>
        <v>36</v>
      </c>
      <c r="AS17" s="23">
        <f>VLOOKUP($AB17,[4]ID!$C$17:$K$23,6,FALSE)</f>
        <v>1711954.39</v>
      </c>
      <c r="AT17" s="35">
        <f>VLOOKUP($AB17,[4]ID!$C$17:$K$23,8,FALSE)</f>
        <v>8.3333333333333332E-3</v>
      </c>
      <c r="AU17" s="35">
        <f>VLOOKUP($AB17,[4]ID!$C$17:$K$23,9,FALSE)</f>
        <v>8.9647404116260185E-3</v>
      </c>
      <c r="AW17" s="23">
        <f>VLOOKUP($AB17,[5]ID!$C$17:$K$23,5,FALSE)</f>
        <v>81</v>
      </c>
      <c r="AX17" s="23">
        <f>VLOOKUP($AB17,[5]ID!$C$17:$K$23,6,FALSE)</f>
        <v>3850974.55</v>
      </c>
      <c r="AY17" s="35">
        <f>VLOOKUP($AB17,[5]ID!$C$17:$K$23,8,FALSE)</f>
        <v>7.7142857142857143E-3</v>
      </c>
      <c r="AZ17" s="35">
        <f>VLOOKUP($AB17,[5]ID!$C$17:$K$23,9,FALSE)</f>
        <v>8.6667201734887036E-3</v>
      </c>
      <c r="BB17" s="36">
        <f t="shared" si="1"/>
        <v>0</v>
      </c>
      <c r="BC17" s="36">
        <f t="shared" si="0"/>
        <v>0</v>
      </c>
      <c r="BD17" s="35">
        <f t="shared" si="0"/>
        <v>-1.9350473612990415E-5</v>
      </c>
      <c r="BE17" s="35">
        <f t="shared" si="0"/>
        <v>-3.1283370238674793E-5</v>
      </c>
      <c r="BF17" s="23"/>
      <c r="BG17" s="36">
        <f t="shared" si="0"/>
        <v>0</v>
      </c>
      <c r="BH17" s="36">
        <f t="shared" si="0"/>
        <v>-7.9999999143183231E-2</v>
      </c>
      <c r="BI17" s="35">
        <f t="shared" si="0"/>
        <v>4.0799366838147749E-5</v>
      </c>
      <c r="BJ17" s="35">
        <f t="shared" si="0"/>
        <v>4.2302225330616283E-5</v>
      </c>
      <c r="BK17" s="23"/>
      <c r="BL17" s="36">
        <f t="shared" si="0"/>
        <v>0</v>
      </c>
      <c r="BM17" s="36">
        <f t="shared" si="0"/>
        <v>0</v>
      </c>
      <c r="BN17" s="35">
        <f t="shared" si="0"/>
        <v>-8.1967213114778059E-6</v>
      </c>
      <c r="BO17" s="35">
        <f t="shared" si="0"/>
        <v>-1.3841661516932058E-5</v>
      </c>
      <c r="BP17" s="23"/>
      <c r="BQ17" s="36">
        <f t="shared" si="0"/>
        <v>0</v>
      </c>
      <c r="BR17" s="36">
        <f t="shared" si="0"/>
        <v>0.38999999989755452</v>
      </c>
      <c r="BS17" s="35">
        <f t="shared" si="0"/>
        <v>3.3333333333333132E-5</v>
      </c>
      <c r="BT17" s="35">
        <f t="shared" si="0"/>
        <v>-3.5259588373980771E-5</v>
      </c>
      <c r="BU17" s="23"/>
      <c r="BV17" s="36">
        <f t="shared" si="0"/>
        <v>0</v>
      </c>
      <c r="BW17" s="36">
        <f t="shared" si="0"/>
        <v>-0.45000000018626451</v>
      </c>
      <c r="BX17" s="35">
        <f t="shared" si="0"/>
        <v>1.4285714285714075E-5</v>
      </c>
      <c r="BY17" s="35">
        <f t="shared" si="0"/>
        <v>-3.327982651129581E-5</v>
      </c>
    </row>
    <row r="18" spans="1:77" x14ac:dyDescent="0.2">
      <c r="A18" s="1" t="s">
        <v>24</v>
      </c>
      <c r="B18" s="13" t="s">
        <v>10</v>
      </c>
      <c r="C18" s="25">
        <v>8</v>
      </c>
      <c r="D18" s="30">
        <v>433000.16</v>
      </c>
      <c r="E18" s="19">
        <v>5.4000000000000003E-3</v>
      </c>
      <c r="F18" s="19">
        <v>5.7000000000000002E-3</v>
      </c>
      <c r="H18" s="25">
        <v>128</v>
      </c>
      <c r="I18" s="30">
        <v>6102276</v>
      </c>
      <c r="J18" s="19">
        <v>1.2699999999999999E-2</v>
      </c>
      <c r="K18" s="19">
        <v>1.61E-2</v>
      </c>
      <c r="M18" s="25">
        <v>9</v>
      </c>
      <c r="N18" s="30">
        <v>398778</v>
      </c>
      <c r="O18" s="19">
        <v>4.1000000000000003E-3</v>
      </c>
      <c r="P18" s="19">
        <v>3.8E-3</v>
      </c>
      <c r="R18" s="25">
        <v>12</v>
      </c>
      <c r="S18" s="30">
        <v>649697</v>
      </c>
      <c r="T18" s="19">
        <v>2.8E-3</v>
      </c>
      <c r="U18" s="19">
        <v>3.3999999999999998E-3</v>
      </c>
      <c r="W18" s="25">
        <v>15</v>
      </c>
      <c r="X18" s="30">
        <v>737195</v>
      </c>
      <c r="Y18" s="19">
        <v>1.4E-3</v>
      </c>
      <c r="Z18" s="19">
        <v>1.6999999999999999E-3</v>
      </c>
      <c r="AB18" s="34" t="s">
        <v>10</v>
      </c>
      <c r="AC18" s="23">
        <f>VLOOKUP($AB18,[1]ID!$C$17:$K$24,5,FALSE)</f>
        <v>8</v>
      </c>
      <c r="AD18" s="23">
        <f>VLOOKUP($AB18,[1]ID!$C$17:$K$24,6,FALSE)</f>
        <v>433000.16</v>
      </c>
      <c r="AE18" s="35">
        <f>VLOOKUP($AB18,[1]ID!$C$17:$K$24,8,FALSE)</f>
        <v>5.4127198917456026E-3</v>
      </c>
      <c r="AF18" s="35">
        <f>VLOOKUP($AB18,[1]ID!$C$17:$K$24,9,FALSE)</f>
        <v>5.7035220036881105E-3</v>
      </c>
      <c r="AH18" s="23">
        <f>VLOOKUP($AB18,[2]ID!$C$17:$K$23,5,FALSE)</f>
        <v>128</v>
      </c>
      <c r="AI18" s="23">
        <f>VLOOKUP($AB18,[2]ID!$C$17:$K$23,6,FALSE)</f>
        <v>6102275.8199999994</v>
      </c>
      <c r="AJ18" s="35">
        <f>VLOOKUP($AB18,[2]ID!$C$17:$K$23,8,FALSE)</f>
        <v>1.2663237039968342E-2</v>
      </c>
      <c r="AK18" s="35">
        <f>VLOOKUP($AB18,[2]ID!$C$17:$K$23,9,FALSE)</f>
        <v>1.6065292977079534E-2</v>
      </c>
      <c r="AM18" s="23">
        <f>VLOOKUP($AB18,[3]ID!$C$17:$K$23,5,FALSE)</f>
        <v>9</v>
      </c>
      <c r="AN18" s="23">
        <f>VLOOKUP($AB18,[3]ID!$C$17:$K$23,6,FALSE)</f>
        <v>398778</v>
      </c>
      <c r="AO18" s="35">
        <f>VLOOKUP($AB18,[3]ID!$C$17:$K$23,8,FALSE)</f>
        <v>4.0983606557377051E-3</v>
      </c>
      <c r="AP18" s="35">
        <f>VLOOKUP($AB18,[3]ID!$C$17:$K$23,9,FALSE)</f>
        <v>3.8177522425290253E-3</v>
      </c>
      <c r="AR18" s="23">
        <f>VLOOKUP($AB18,[4]ID!$C$17:$K$23,5,FALSE)</f>
        <v>12</v>
      </c>
      <c r="AS18" s="23">
        <f>VLOOKUP($AB18,[4]ID!$C$17:$K$23,6,FALSE)</f>
        <v>649697.46</v>
      </c>
      <c r="AT18" s="35">
        <f>VLOOKUP($AB18,[4]ID!$C$17:$K$23,8,FALSE)</f>
        <v>2.7777777777777779E-3</v>
      </c>
      <c r="AU18" s="35">
        <f>VLOOKUP($AB18,[4]ID!$C$17:$K$23,9,FALSE)</f>
        <v>3.4021753786283864E-3</v>
      </c>
      <c r="AW18" s="23">
        <f>VLOOKUP($AB18,[5]ID!$C$17:$K$23,5,FALSE)</f>
        <v>15</v>
      </c>
      <c r="AX18" s="23">
        <f>VLOOKUP($AB18,[5]ID!$C$17:$K$23,6,FALSE)</f>
        <v>737195.33</v>
      </c>
      <c r="AY18" s="35">
        <f>VLOOKUP($AB18,[5]ID!$C$17:$K$23,8,FALSE)</f>
        <v>1.4285714285714286E-3</v>
      </c>
      <c r="AZ18" s="35">
        <f>VLOOKUP($AB18,[5]ID!$C$17:$K$23,9,FALSE)</f>
        <v>1.6590776062938826E-3</v>
      </c>
      <c r="BB18" s="36">
        <f t="shared" si="1"/>
        <v>0</v>
      </c>
      <c r="BC18" s="36">
        <f t="shared" si="0"/>
        <v>0</v>
      </c>
      <c r="BD18" s="35">
        <f t="shared" si="0"/>
        <v>1.2719891745602285E-5</v>
      </c>
      <c r="BE18" s="35">
        <f t="shared" si="0"/>
        <v>3.5220036881103076E-6</v>
      </c>
      <c r="BF18" s="23"/>
      <c r="BG18" s="36">
        <f t="shared" si="0"/>
        <v>0</v>
      </c>
      <c r="BH18" s="36">
        <f t="shared" si="0"/>
        <v>-0.18000000063329935</v>
      </c>
      <c r="BI18" s="35">
        <f t="shared" si="0"/>
        <v>-3.6762960031657549E-5</v>
      </c>
      <c r="BJ18" s="35">
        <f t="shared" si="0"/>
        <v>-3.4707022920466013E-5</v>
      </c>
      <c r="BK18" s="23"/>
      <c r="BL18" s="36">
        <f t="shared" si="0"/>
        <v>0</v>
      </c>
      <c r="BM18" s="36">
        <f t="shared" si="0"/>
        <v>0</v>
      </c>
      <c r="BN18" s="35">
        <f t="shared" si="0"/>
        <v>-1.6393442622952142E-6</v>
      </c>
      <c r="BO18" s="35">
        <f t="shared" si="0"/>
        <v>1.7752242529025294E-5</v>
      </c>
      <c r="BP18" s="23"/>
      <c r="BQ18" s="36">
        <f t="shared" si="0"/>
        <v>0</v>
      </c>
      <c r="BR18" s="36">
        <f t="shared" si="0"/>
        <v>0.4599999999627471</v>
      </c>
      <c r="BS18" s="35">
        <f t="shared" si="0"/>
        <v>-2.2222222222222088E-5</v>
      </c>
      <c r="BT18" s="35">
        <f t="shared" si="0"/>
        <v>2.1753786283865498E-6</v>
      </c>
      <c r="BU18" s="23"/>
      <c r="BV18" s="36">
        <f t="shared" si="0"/>
        <v>0</v>
      </c>
      <c r="BW18" s="36">
        <f t="shared" si="0"/>
        <v>0.32999999995809048</v>
      </c>
      <c r="BX18" s="35">
        <f t="shared" si="0"/>
        <v>2.8571428571428584E-5</v>
      </c>
      <c r="BY18" s="35">
        <f t="shared" si="0"/>
        <v>-4.0922393706117281E-5</v>
      </c>
    </row>
    <row r="19" spans="1:77" x14ac:dyDescent="0.2">
      <c r="A19" s="1" t="s">
        <v>25</v>
      </c>
      <c r="B19" s="13" t="s">
        <v>11</v>
      </c>
      <c r="C19" s="25">
        <v>16</v>
      </c>
      <c r="D19" s="30">
        <v>551702.6</v>
      </c>
      <c r="E19" s="19">
        <v>1.0800000000000001E-2</v>
      </c>
      <c r="F19" s="19">
        <v>7.3000000000000001E-3</v>
      </c>
      <c r="H19" s="25">
        <v>185</v>
      </c>
      <c r="I19" s="30">
        <v>8785467</v>
      </c>
      <c r="J19" s="19">
        <v>1.83E-2</v>
      </c>
      <c r="K19" s="19">
        <v>2.3099999999999999E-2</v>
      </c>
      <c r="M19" s="25">
        <v>32</v>
      </c>
      <c r="N19" s="30">
        <v>2167983</v>
      </c>
      <c r="O19" s="19">
        <v>1.46E-2</v>
      </c>
      <c r="P19" s="19">
        <v>2.0799999999999999E-2</v>
      </c>
      <c r="R19" s="25">
        <v>56</v>
      </c>
      <c r="S19" s="30">
        <v>3148012</v>
      </c>
      <c r="T19" s="19">
        <v>1.2999999999999999E-2</v>
      </c>
      <c r="U19" s="19">
        <v>1.6500000000000001E-2</v>
      </c>
      <c r="W19" s="25">
        <v>209</v>
      </c>
      <c r="X19" s="30">
        <v>8491892</v>
      </c>
      <c r="Y19" s="19">
        <v>1.9900000000000001E-2</v>
      </c>
      <c r="Z19" s="19">
        <v>1.9099999999999999E-2</v>
      </c>
      <c r="AB19" s="34" t="s">
        <v>11</v>
      </c>
      <c r="AC19" s="23">
        <f>VLOOKUP($AB19,[1]ID!$C$17:$K$24,5,FALSE)</f>
        <v>16</v>
      </c>
      <c r="AD19" s="23">
        <f>VLOOKUP($AB19,[1]ID!$C$17:$K$24,6,FALSE)</f>
        <v>551702.6</v>
      </c>
      <c r="AE19" s="35">
        <f>VLOOKUP($AB19,[1]ID!$C$17:$K$24,8,FALSE)</f>
        <v>1.0825439783491205E-2</v>
      </c>
      <c r="AF19" s="35">
        <f>VLOOKUP($AB19,[1]ID!$C$17:$K$24,9,FALSE)</f>
        <v>7.2670825770409413E-3</v>
      </c>
      <c r="AH19" s="23">
        <f>VLOOKUP($AB19,[2]ID!$C$17:$K$23,5,FALSE)</f>
        <v>185</v>
      </c>
      <c r="AI19" s="23">
        <f>VLOOKUP($AB19,[2]ID!$C$17:$K$23,6,FALSE)</f>
        <v>8785466.7200000007</v>
      </c>
      <c r="AJ19" s="35">
        <f>VLOOKUP($AB19,[2]ID!$C$17:$K$23,8,FALSE)</f>
        <v>1.8302334784329244E-2</v>
      </c>
      <c r="AK19" s="35">
        <f>VLOOKUP($AB19,[2]ID!$C$17:$K$23,9,FALSE)</f>
        <v>2.3129255536860016E-2</v>
      </c>
      <c r="AM19" s="23">
        <f>VLOOKUP($AB19,[3]ID!$C$17:$K$23,5,FALSE)</f>
        <v>32</v>
      </c>
      <c r="AN19" s="23">
        <f>VLOOKUP($AB19,[3]ID!$C$17:$K$23,6,FALSE)</f>
        <v>2167983</v>
      </c>
      <c r="AO19" s="35">
        <f>VLOOKUP($AB19,[3]ID!$C$17:$K$23,8,FALSE)</f>
        <v>1.4571948998178506E-2</v>
      </c>
      <c r="AP19" s="35">
        <f>VLOOKUP($AB19,[3]ID!$C$17:$K$23,9,FALSE)</f>
        <v>2.0755462839010187E-2</v>
      </c>
      <c r="AR19" s="23">
        <f>VLOOKUP($AB19,[4]ID!$C$17:$K$23,5,FALSE)</f>
        <v>56</v>
      </c>
      <c r="AS19" s="23">
        <f>VLOOKUP($AB19,[4]ID!$C$17:$K$23,6,FALSE)</f>
        <v>3148012.44</v>
      </c>
      <c r="AT19" s="35">
        <f>VLOOKUP($AB19,[4]ID!$C$17:$K$23,8,FALSE)</f>
        <v>1.2962962962962963E-2</v>
      </c>
      <c r="AU19" s="35">
        <f>VLOOKUP($AB19,[4]ID!$C$17:$K$23,9,FALSE)</f>
        <v>1.6484734933370174E-2</v>
      </c>
      <c r="AW19" s="23">
        <f>VLOOKUP($AB19,[5]ID!$C$17:$K$23,5,FALSE)</f>
        <v>209</v>
      </c>
      <c r="AX19" s="23">
        <f>VLOOKUP($AB19,[5]ID!$C$17:$K$23,6,FALSE)</f>
        <v>8491892.1300000008</v>
      </c>
      <c r="AY19" s="35">
        <f>VLOOKUP($AB19,[5]ID!$C$17:$K$23,8,FALSE)</f>
        <v>1.9904761904761904E-2</v>
      </c>
      <c r="AZ19" s="35">
        <f>VLOOKUP($AB19,[5]ID!$C$17:$K$23,9,FALSE)</f>
        <v>1.9111228048536693E-2</v>
      </c>
      <c r="BB19" s="36">
        <f t="shared" si="1"/>
        <v>0</v>
      </c>
      <c r="BC19" s="36">
        <f t="shared" si="0"/>
        <v>0</v>
      </c>
      <c r="BD19" s="35">
        <f t="shared" si="0"/>
        <v>2.5439783491204571E-5</v>
      </c>
      <c r="BE19" s="35">
        <f t="shared" si="0"/>
        <v>-3.2917422959058765E-5</v>
      </c>
      <c r="BF19" s="23"/>
      <c r="BG19" s="36">
        <f t="shared" si="0"/>
        <v>0</v>
      </c>
      <c r="BH19" s="36">
        <f t="shared" si="0"/>
        <v>-0.27999999932944775</v>
      </c>
      <c r="BI19" s="35">
        <f t="shared" si="0"/>
        <v>2.3347843292435833E-6</v>
      </c>
      <c r="BJ19" s="35">
        <f t="shared" si="0"/>
        <v>2.9255536860017112E-5</v>
      </c>
      <c r="BK19" s="23"/>
      <c r="BL19" s="36">
        <f t="shared" si="0"/>
        <v>0</v>
      </c>
      <c r="BM19" s="36">
        <f t="shared" si="0"/>
        <v>0</v>
      </c>
      <c r="BN19" s="35">
        <f t="shared" si="0"/>
        <v>-2.8051001821493768E-5</v>
      </c>
      <c r="BO19" s="35">
        <f t="shared" si="0"/>
        <v>-4.4537160989812502E-5</v>
      </c>
      <c r="BP19" s="23"/>
      <c r="BQ19" s="36">
        <f t="shared" si="0"/>
        <v>0</v>
      </c>
      <c r="BR19" s="36">
        <f t="shared" si="0"/>
        <v>0.43999999994412065</v>
      </c>
      <c r="BS19" s="35">
        <f t="shared" si="0"/>
        <v>-3.7037037037036813E-5</v>
      </c>
      <c r="BT19" s="35">
        <f t="shared" si="0"/>
        <v>-1.5265066629827073E-5</v>
      </c>
      <c r="BU19" s="23"/>
      <c r="BV19" s="36">
        <f t="shared" si="0"/>
        <v>0</v>
      </c>
      <c r="BW19" s="36">
        <f t="shared" si="0"/>
        <v>0.13000000081956387</v>
      </c>
      <c r="BX19" s="35">
        <f t="shared" si="0"/>
        <v>4.7619047619032462E-6</v>
      </c>
      <c r="BY19" s="35">
        <f t="shared" si="0"/>
        <v>1.1228048536694041E-5</v>
      </c>
    </row>
    <row r="20" spans="1:77" x14ac:dyDescent="0.2">
      <c r="A20" s="1" t="s">
        <v>26</v>
      </c>
      <c r="B20" s="13" t="s">
        <v>12</v>
      </c>
      <c r="C20" s="23">
        <v>4</v>
      </c>
      <c r="D20" s="28">
        <v>1402319.9</v>
      </c>
      <c r="E20" s="17">
        <v>2.7000000000000001E-3</v>
      </c>
      <c r="F20" s="17">
        <v>1.8499999999999999E-2</v>
      </c>
      <c r="G20" s="8"/>
      <c r="H20" s="23">
        <v>16</v>
      </c>
      <c r="I20" s="28">
        <v>1900437</v>
      </c>
      <c r="J20" s="17">
        <v>1.6000000000000001E-3</v>
      </c>
      <c r="K20" s="17">
        <v>5.0000000000000001E-3</v>
      </c>
      <c r="L20" s="8"/>
      <c r="M20" s="23">
        <v>5</v>
      </c>
      <c r="N20" s="28">
        <v>961213</v>
      </c>
      <c r="O20" s="17">
        <v>2.3E-3</v>
      </c>
      <c r="P20" s="17">
        <v>9.1999999999999998E-3</v>
      </c>
      <c r="Q20" s="8"/>
      <c r="R20" s="23">
        <v>15</v>
      </c>
      <c r="S20" s="28">
        <v>2103353</v>
      </c>
      <c r="T20" s="17">
        <v>3.5000000000000001E-3</v>
      </c>
      <c r="U20" s="17">
        <v>1.0999999999999999E-2</v>
      </c>
      <c r="V20" s="8"/>
      <c r="W20" s="23">
        <v>41</v>
      </c>
      <c r="X20" s="28">
        <v>5133892</v>
      </c>
      <c r="Y20" s="17">
        <v>3.8999999999999998E-3</v>
      </c>
      <c r="Z20" s="17">
        <v>1.1599999999999999E-2</v>
      </c>
      <c r="AA20" s="8"/>
      <c r="AB20" s="34" t="s">
        <v>12</v>
      </c>
      <c r="AC20" s="23">
        <f>VLOOKUP($AB20,[1]ID!$C$17:$K$24,5,FALSE)</f>
        <v>4</v>
      </c>
      <c r="AD20" s="23">
        <f>VLOOKUP($AB20,[1]ID!$C$17:$K$24,6,FALSE)</f>
        <v>1402319.9</v>
      </c>
      <c r="AE20" s="35">
        <f>VLOOKUP($AB20,[1]ID!$C$17:$K$24,8,FALSE)</f>
        <v>2.7063599458728013E-3</v>
      </c>
      <c r="AF20" s="35">
        <f>VLOOKUP($AB20,[1]ID!$C$17:$K$24,9,FALSE)</f>
        <v>1.8471499885495908E-2</v>
      </c>
      <c r="AG20" s="8"/>
      <c r="AH20" s="23">
        <f>VLOOKUP($AB20,[2]ID!$C$17:$K$23,5,FALSE)</f>
        <v>16</v>
      </c>
      <c r="AI20" s="23">
        <f>VLOOKUP($AB20,[2]ID!$C$17:$K$23,6,FALSE)</f>
        <v>1900436.79</v>
      </c>
      <c r="AJ20" s="35">
        <f>VLOOKUP($AB20,[2]ID!$C$17:$K$23,8,FALSE)</f>
        <v>1.5829046299960427E-3</v>
      </c>
      <c r="AK20" s="35">
        <f>VLOOKUP($AB20,[2]ID!$C$17:$K$23,9,FALSE)</f>
        <v>5.0032274378201697E-3</v>
      </c>
      <c r="AL20" s="8"/>
      <c r="AM20" s="23">
        <f>VLOOKUP($AB20,[3]ID!$C$17:$K$23,5,FALSE)</f>
        <v>5</v>
      </c>
      <c r="AN20" s="23">
        <f>VLOOKUP($AB20,[3]ID!$C$17:$K$23,6,FALSE)</f>
        <v>961213</v>
      </c>
      <c r="AO20" s="35">
        <f>VLOOKUP($AB20,[3]ID!$C$17:$K$23,8,FALSE)</f>
        <v>2.2768670309653918E-3</v>
      </c>
      <c r="AP20" s="35">
        <f>VLOOKUP($AB20,[3]ID!$C$17:$K$23,9,FALSE)</f>
        <v>9.2022957291978298E-3</v>
      </c>
      <c r="AQ20" s="8"/>
      <c r="AR20" s="23">
        <f>VLOOKUP($AB20,[4]ID!$C$17:$K$23,5,FALSE)</f>
        <v>15</v>
      </c>
      <c r="AS20" s="23">
        <f>VLOOKUP($AB20,[4]ID!$C$17:$K$23,6,FALSE)</f>
        <v>2103352.94</v>
      </c>
      <c r="AT20" s="35">
        <f>VLOOKUP($AB20,[4]ID!$C$17:$K$23,8,FALSE)</f>
        <v>3.472222222222222E-3</v>
      </c>
      <c r="AU20" s="35">
        <f>VLOOKUP($AB20,[4]ID!$C$17:$K$23,9,FALSE)</f>
        <v>1.1014319780523123E-2</v>
      </c>
      <c r="AV20" s="8"/>
      <c r="AW20" s="23">
        <f>VLOOKUP($AB20,[5]ID!$C$17:$K$23,5,FALSE)</f>
        <v>41</v>
      </c>
      <c r="AX20" s="23">
        <f>VLOOKUP($AB20,[5]ID!$C$17:$K$23,6,FALSE)</f>
        <v>5133891.8899999997</v>
      </c>
      <c r="AY20" s="35">
        <f>VLOOKUP($AB20,[5]ID!$C$17:$K$23,8,FALSE)</f>
        <v>3.9047619047619048E-3</v>
      </c>
      <c r="AZ20" s="35">
        <f>VLOOKUP($AB20,[5]ID!$C$17:$K$23,9,FALSE)</f>
        <v>1.1553959610450566E-2</v>
      </c>
      <c r="BB20" s="36">
        <f t="shared" si="1"/>
        <v>0</v>
      </c>
      <c r="BC20" s="36">
        <f t="shared" si="0"/>
        <v>0</v>
      </c>
      <c r="BD20" s="35">
        <f t="shared" si="0"/>
        <v>6.3599458728011427E-6</v>
      </c>
      <c r="BE20" s="35">
        <f t="shared" si="0"/>
        <v>-2.8500114504090984E-5</v>
      </c>
      <c r="BF20" s="23"/>
      <c r="BG20" s="36">
        <f t="shared" si="0"/>
        <v>0</v>
      </c>
      <c r="BH20" s="36">
        <f t="shared" si="0"/>
        <v>-0.2099999999627471</v>
      </c>
      <c r="BI20" s="35">
        <f t="shared" si="0"/>
        <v>-1.7095370003957335E-5</v>
      </c>
      <c r="BJ20" s="35">
        <f t="shared" si="0"/>
        <v>3.2274378201696194E-6</v>
      </c>
      <c r="BK20" s="23"/>
      <c r="BL20" s="36">
        <f t="shared" si="0"/>
        <v>0</v>
      </c>
      <c r="BM20" s="36">
        <f t="shared" si="0"/>
        <v>0</v>
      </c>
      <c r="BN20" s="35">
        <f t="shared" si="0"/>
        <v>-2.3132969034608125E-5</v>
      </c>
      <c r="BO20" s="35">
        <f t="shared" si="0"/>
        <v>2.295729197829971E-6</v>
      </c>
      <c r="BP20" s="23"/>
      <c r="BQ20" s="36">
        <f t="shared" si="0"/>
        <v>0</v>
      </c>
      <c r="BR20" s="36">
        <f t="shared" si="0"/>
        <v>-6.0000000055879354E-2</v>
      </c>
      <c r="BS20" s="35">
        <f t="shared" si="0"/>
        <v>-2.7777777777778043E-5</v>
      </c>
      <c r="BT20" s="35">
        <f t="shared" si="0"/>
        <v>1.4319780523124048E-5</v>
      </c>
      <c r="BU20" s="23"/>
      <c r="BV20" s="36">
        <f t="shared" si="0"/>
        <v>0</v>
      </c>
      <c r="BW20" s="36">
        <f t="shared" si="0"/>
        <v>-0.11000000033527613</v>
      </c>
      <c r="BX20" s="35">
        <f t="shared" si="0"/>
        <v>4.7619047619049809E-6</v>
      </c>
      <c r="BY20" s="35">
        <f t="shared" si="0"/>
        <v>-4.6040389549433305E-5</v>
      </c>
    </row>
    <row r="21" spans="1:77" x14ac:dyDescent="0.2">
      <c r="A21" s="1" t="s">
        <v>27</v>
      </c>
      <c r="B21" s="13" t="s">
        <v>13</v>
      </c>
      <c r="C21" s="23">
        <v>1478</v>
      </c>
      <c r="D21" s="28">
        <v>75918030.950000003</v>
      </c>
      <c r="E21" s="17">
        <v>1</v>
      </c>
      <c r="F21" s="17">
        <v>1</v>
      </c>
      <c r="G21" s="8"/>
      <c r="H21" s="23">
        <v>10108</v>
      </c>
      <c r="I21" s="28">
        <v>379842175</v>
      </c>
      <c r="J21" s="17">
        <v>1</v>
      </c>
      <c r="K21" s="17">
        <v>1</v>
      </c>
      <c r="L21" s="8"/>
      <c r="M21" s="23">
        <v>2196</v>
      </c>
      <c r="N21" s="28">
        <v>104453609</v>
      </c>
      <c r="O21" s="17">
        <v>1</v>
      </c>
      <c r="P21" s="17">
        <v>1</v>
      </c>
      <c r="Q21" s="8"/>
      <c r="R21" s="23">
        <v>4320</v>
      </c>
      <c r="S21" s="28">
        <v>190965305</v>
      </c>
      <c r="T21" s="17">
        <v>1</v>
      </c>
      <c r="U21" s="17">
        <v>1</v>
      </c>
      <c r="V21" s="8"/>
      <c r="W21" s="23">
        <v>10500</v>
      </c>
      <c r="X21" s="28">
        <v>444340474</v>
      </c>
      <c r="Y21" s="17">
        <v>1</v>
      </c>
      <c r="Z21" s="17">
        <v>1</v>
      </c>
      <c r="AA21" s="8"/>
      <c r="AB21" s="34" t="s">
        <v>13</v>
      </c>
      <c r="AC21" s="23">
        <f>VLOOKUP($AB21,[1]ID!$C$17:$K$24,5,FALSE)</f>
        <v>1478</v>
      </c>
      <c r="AD21" s="23">
        <f>VLOOKUP($AB21,[1]ID!$C$17:$K$24,6,FALSE)</f>
        <v>75918030.950000003</v>
      </c>
      <c r="AE21" s="35">
        <f>VLOOKUP($AB21,[1]ID!$C$17:$K$24,8,FALSE)</f>
        <v>1</v>
      </c>
      <c r="AF21" s="35">
        <f>VLOOKUP($AB21,[1]ID!$C$17:$K$24,9,FALSE)</f>
        <v>0.99999999999999989</v>
      </c>
      <c r="AG21" s="8"/>
      <c r="AH21" s="23">
        <f>VLOOKUP($AB21,[2]ID!$C$17:$K$23,5,FALSE)</f>
        <v>10108</v>
      </c>
      <c r="AI21" s="23">
        <f>VLOOKUP($AB21,[2]ID!$C$17:$K$23,6,FALSE)</f>
        <v>379842174.60000008</v>
      </c>
      <c r="AJ21" s="35">
        <f>VLOOKUP($AB21,[2]ID!$C$17:$K$23,8,FALSE)</f>
        <v>1</v>
      </c>
      <c r="AK21" s="35">
        <f>VLOOKUP($AB21,[2]ID!$C$17:$K$23,9,FALSE)</f>
        <v>0.99999999999999978</v>
      </c>
      <c r="AL21" s="8"/>
      <c r="AM21" s="23">
        <f>VLOOKUP($AB21,[3]ID!$C$17:$K$23,5,FALSE)</f>
        <v>2196</v>
      </c>
      <c r="AN21" s="23">
        <f>VLOOKUP($AB21,[3]ID!$C$17:$K$23,6,FALSE)</f>
        <v>104453609</v>
      </c>
      <c r="AO21" s="35">
        <f>VLOOKUP($AB21,[3]ID!$C$17:$K$23,8,FALSE)</f>
        <v>1</v>
      </c>
      <c r="AP21" s="35">
        <f>VLOOKUP($AB21,[3]ID!$C$17:$K$23,9,FALSE)</f>
        <v>1</v>
      </c>
      <c r="AQ21" s="8"/>
      <c r="AR21" s="23">
        <f>VLOOKUP($AB21,[4]ID!$C$17:$K$23,5,FALSE)</f>
        <v>4320</v>
      </c>
      <c r="AS21" s="23">
        <f>VLOOKUP($AB21,[4]ID!$C$17:$K$23,6,FALSE)</f>
        <v>190965305.34</v>
      </c>
      <c r="AT21" s="35">
        <f>VLOOKUP($AB21,[4]ID!$C$17:$K$23,8,FALSE)</f>
        <v>1</v>
      </c>
      <c r="AU21" s="35">
        <f>VLOOKUP($AB21,[4]ID!$C$17:$K$23,9,FALSE)</f>
        <v>1</v>
      </c>
      <c r="AV21" s="8"/>
      <c r="AW21" s="23">
        <f>VLOOKUP($AB21,[5]ID!$C$17:$K$23,5,FALSE)</f>
        <v>10500</v>
      </c>
      <c r="AX21" s="23">
        <f>VLOOKUP($AB21,[5]ID!$C$17:$K$23,6,FALSE)</f>
        <v>444340474.00999999</v>
      </c>
      <c r="AY21" s="35">
        <f>VLOOKUP($AB21,[5]ID!$C$17:$K$23,8,FALSE)</f>
        <v>1</v>
      </c>
      <c r="AZ21" s="35">
        <f>VLOOKUP($AB21,[5]ID!$C$17:$K$23,9,FALSE)</f>
        <v>1</v>
      </c>
      <c r="BB21" s="36">
        <f t="shared" si="1"/>
        <v>0</v>
      </c>
      <c r="BC21" s="36">
        <f t="shared" si="0"/>
        <v>0</v>
      </c>
      <c r="BD21" s="35">
        <f t="shared" si="0"/>
        <v>0</v>
      </c>
      <c r="BE21" s="35">
        <f t="shared" si="0"/>
        <v>0</v>
      </c>
      <c r="BF21" s="23"/>
      <c r="BG21" s="36">
        <f t="shared" si="0"/>
        <v>0</v>
      </c>
      <c r="BH21" s="36">
        <f t="shared" si="0"/>
        <v>-0.39999991655349731</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0.34000000357627869</v>
      </c>
      <c r="BS21" s="35">
        <f t="shared" si="3"/>
        <v>0</v>
      </c>
      <c r="BT21" s="35">
        <f t="shared" si="3"/>
        <v>0</v>
      </c>
      <c r="BU21" s="23"/>
      <c r="BV21" s="36">
        <f t="shared" ref="BV21:BY21" si="4">AW21-W21</f>
        <v>0</v>
      </c>
      <c r="BW21" s="36">
        <f t="shared" si="4"/>
        <v>9.9999904632568359E-3</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pane xSplit="7" ySplit="13" topLeftCell="P14" activePane="bottomRight" state="frozen"/>
      <selection pane="bottomRight" activeCell="T21" sqref="T21"/>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776" priority="21" operator="lessThan">
      <formula>-1</formula>
    </cfRule>
  </conditionalFormatting>
  <conditionalFormatting sqref="BD6:BE21">
    <cfRule type="cellIs" dxfId="775" priority="19" operator="lessThan">
      <formula>-0.01</formula>
    </cfRule>
    <cfRule type="cellIs" dxfId="774" priority="20" operator="greaterThan">
      <formula>0.01</formula>
    </cfRule>
  </conditionalFormatting>
  <conditionalFormatting sqref="BB6:BC21">
    <cfRule type="cellIs" dxfId="773" priority="17" operator="lessThan">
      <formula>-1</formula>
    </cfRule>
    <cfRule type="cellIs" dxfId="772" priority="18" operator="greaterThan">
      <formula>1</formula>
    </cfRule>
  </conditionalFormatting>
  <conditionalFormatting sqref="BI6:BJ21">
    <cfRule type="cellIs" dxfId="771" priority="15" operator="lessThan">
      <formula>-0.01</formula>
    </cfRule>
    <cfRule type="cellIs" dxfId="770" priority="16" operator="greaterThan">
      <formula>0.01</formula>
    </cfRule>
  </conditionalFormatting>
  <conditionalFormatting sqref="BG6:BH21">
    <cfRule type="cellIs" dxfId="769" priority="13" operator="lessThan">
      <formula>-1</formula>
    </cfRule>
    <cfRule type="cellIs" dxfId="768" priority="14" operator="greaterThan">
      <formula>1</formula>
    </cfRule>
  </conditionalFormatting>
  <conditionalFormatting sqref="BN6:BO21">
    <cfRule type="cellIs" dxfId="767" priority="11" operator="lessThan">
      <formula>-0.01</formula>
    </cfRule>
    <cfRule type="cellIs" dxfId="766" priority="12" operator="greaterThan">
      <formula>0.01</formula>
    </cfRule>
  </conditionalFormatting>
  <conditionalFormatting sqref="BL6:BM21">
    <cfRule type="cellIs" dxfId="765" priority="9" operator="lessThan">
      <formula>-1</formula>
    </cfRule>
    <cfRule type="cellIs" dxfId="764" priority="10" operator="greaterThan">
      <formula>1</formula>
    </cfRule>
  </conditionalFormatting>
  <conditionalFormatting sqref="BS6:BT21">
    <cfRule type="cellIs" dxfId="763" priority="7" operator="lessThan">
      <formula>-0.01</formula>
    </cfRule>
    <cfRule type="cellIs" dxfId="762" priority="8" operator="greaterThan">
      <formula>0.01</formula>
    </cfRule>
  </conditionalFormatting>
  <conditionalFormatting sqref="BQ6:BR21">
    <cfRule type="cellIs" dxfId="761" priority="5" operator="lessThan">
      <formula>-1</formula>
    </cfRule>
    <cfRule type="cellIs" dxfId="760" priority="6" operator="greaterThan">
      <formula>1</formula>
    </cfRule>
  </conditionalFormatting>
  <conditionalFormatting sqref="BX6:BY21">
    <cfRule type="cellIs" dxfId="759" priority="3" operator="lessThan">
      <formula>-0.01</formula>
    </cfRule>
    <cfRule type="cellIs" dxfId="758" priority="4" operator="greaterThan">
      <formula>0.01</formula>
    </cfRule>
  </conditionalFormatting>
  <conditionalFormatting sqref="BV6:BW21">
    <cfRule type="cellIs" dxfId="757" priority="1" operator="lessThan">
      <formula>-1</formula>
    </cfRule>
    <cfRule type="cellIs" dxfId="756" priority="2" operator="greaterThan">
      <formula>1</formula>
    </cfRule>
  </conditionalFormatting>
  <pageMargins left="0.7" right="0.7" top="0.75" bottom="0.75" header="0.3" footer="0.3"/>
  <pageSetup paperSize="5" scale="1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BY37"/>
  <sheetViews>
    <sheetView zoomScale="80" zoomScaleNormal="80" workbookViewId="0">
      <pane xSplit="2" ySplit="3" topLeftCell="AY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44</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65054</v>
      </c>
      <c r="D6" s="28">
        <v>10824857097.559999</v>
      </c>
      <c r="E6" s="17">
        <v>0.88729999999999998</v>
      </c>
      <c r="F6" s="17">
        <v>0.88570000000000004</v>
      </c>
      <c r="G6" s="8"/>
      <c r="H6" s="23">
        <v>200494</v>
      </c>
      <c r="I6" s="28">
        <v>32261729721</v>
      </c>
      <c r="J6" s="17">
        <v>0.79800000000000004</v>
      </c>
      <c r="K6" s="17">
        <v>0.77600000000000002</v>
      </c>
      <c r="L6" s="8"/>
      <c r="M6" s="23">
        <v>131183</v>
      </c>
      <c r="N6" s="28">
        <v>18507612485</v>
      </c>
      <c r="O6" s="17">
        <v>0.89039999999999997</v>
      </c>
      <c r="P6" s="17">
        <v>0.879</v>
      </c>
      <c r="Q6" s="8"/>
      <c r="R6" s="23">
        <v>290538</v>
      </c>
      <c r="S6" s="28">
        <v>46373055106</v>
      </c>
      <c r="T6" s="17">
        <v>0.87119999999999997</v>
      </c>
      <c r="U6" s="17">
        <v>0.86140000000000005</v>
      </c>
      <c r="V6" s="8"/>
      <c r="W6" s="23">
        <v>282963</v>
      </c>
      <c r="X6" s="28">
        <v>45734936923</v>
      </c>
      <c r="Y6" s="17">
        <v>0.89749999999999996</v>
      </c>
      <c r="Z6" s="17">
        <v>0.89470000000000005</v>
      </c>
      <c r="AA6" s="8"/>
      <c r="AB6" s="34" t="s">
        <v>80</v>
      </c>
      <c r="AC6" s="23">
        <f>VLOOKUP($AB6,[1]IL!$C$8:$K$14,5,FALSE)</f>
        <v>65054</v>
      </c>
      <c r="AD6" s="23">
        <f>VLOOKUP($AB6,[1]IL!$C$8:$K$14,6,FALSE)</f>
        <v>10824857097.559999</v>
      </c>
      <c r="AE6" s="35">
        <f>VLOOKUP($AB6,[1]IL!$C$8:$K$14,8,FALSE)</f>
        <v>0.88726132024004367</v>
      </c>
      <c r="AF6" s="35">
        <f>VLOOKUP($AB6,[1]IL!$C$8:$K$14,9,FALSE)</f>
        <v>0.88569326858093878</v>
      </c>
      <c r="AG6" s="8"/>
      <c r="AH6" s="23">
        <f>VLOOKUP($AB6,[2]IL!$C$8:$K$23,5,FALSE)</f>
        <v>200494</v>
      </c>
      <c r="AI6" s="23">
        <f>VLOOKUP($AB6,[2]IL!$C$8:$K$23,6,FALSE)</f>
        <v>32261729720.509998</v>
      </c>
      <c r="AJ6" s="35">
        <f>VLOOKUP($AB6,[2]IL!$C$8:$K$23,8,FALSE)</f>
        <v>0.79797018964796718</v>
      </c>
      <c r="AK6" s="35">
        <f>VLOOKUP($AB6,[2]IL!$C$8:$K$23,9,FALSE)</f>
        <v>0.77602711226281584</v>
      </c>
      <c r="AL6" s="8"/>
      <c r="AM6" s="23">
        <f>VLOOKUP($AB6,[3]IL!$C$8:$K$14,5,FALSE)</f>
        <v>131183</v>
      </c>
      <c r="AN6" s="23">
        <f>VLOOKUP($AB6,[3]IL!$C$8:$K$14,6,FALSE)</f>
        <v>18507612485</v>
      </c>
      <c r="AO6" s="35">
        <f>VLOOKUP($AB6,[3]IL!$C$8:$K$14,8,FALSE)</f>
        <v>0.89037832407998152</v>
      </c>
      <c r="AP6" s="35">
        <f>VLOOKUP($AB6,[3]IL!$C$8:$K$14,9,FALSE)</f>
        <v>0.8790151379636435</v>
      </c>
      <c r="AQ6" s="8"/>
      <c r="AR6" s="23">
        <f>VLOOKUP($AB6,[4]IL!$C$8:$K$14,5,FALSE)</f>
        <v>290538</v>
      </c>
      <c r="AS6" s="23">
        <f>VLOOKUP($AB6,[4]IL!$C$8:$K$14,6,FALSE)</f>
        <v>46373055105.860001</v>
      </c>
      <c r="AT6" s="35">
        <f>VLOOKUP($AB6,[4]IL!$C$8:$K$14,8,FALSE)</f>
        <v>0.87115490136697959</v>
      </c>
      <c r="AU6" s="35">
        <f>VLOOKUP($AB6,[4]IL!$C$8:$K$14,9,FALSE)</f>
        <v>0.86141218707601463</v>
      </c>
      <c r="AV6" s="8"/>
      <c r="AW6" s="23">
        <f>VLOOKUP($AB6,[5]IL!$C$8:$K$14,5,FALSE)</f>
        <v>282963</v>
      </c>
      <c r="AX6" s="23">
        <f>VLOOKUP($AB6,[5]IL!$C$8:$K$14,6,FALSE)</f>
        <v>45734936923.419998</v>
      </c>
      <c r="AY6" s="35">
        <f>VLOOKUP($AB6,[5]IL!$C$8:$K$14,8,FALSE)</f>
        <v>0.89746899679659997</v>
      </c>
      <c r="AZ6" s="35">
        <f>VLOOKUP($AB6,[5]IL!$C$8:$K$14,9,FALSE)</f>
        <v>0.89465341096543016</v>
      </c>
      <c r="BB6" s="36">
        <f>AC6-C6</f>
        <v>0</v>
      </c>
      <c r="BC6" s="36">
        <f t="shared" ref="BC6:BY21" si="0">AD6-D6</f>
        <v>0</v>
      </c>
      <c r="BD6" s="35">
        <f t="shared" si="0"/>
        <v>-3.8679759956306015E-5</v>
      </c>
      <c r="BE6" s="35">
        <f t="shared" si="0"/>
        <v>-6.7314190612677294E-6</v>
      </c>
      <c r="BF6" s="23"/>
      <c r="BG6" s="36">
        <f t="shared" si="0"/>
        <v>0</v>
      </c>
      <c r="BH6" s="36">
        <f t="shared" si="0"/>
        <v>-0.49000167846679688</v>
      </c>
      <c r="BI6" s="35">
        <f t="shared" si="0"/>
        <v>-2.9810352032866305E-5</v>
      </c>
      <c r="BJ6" s="35">
        <f t="shared" si="0"/>
        <v>2.7112262815820465E-5</v>
      </c>
      <c r="BK6" s="23"/>
      <c r="BL6" s="36">
        <f t="shared" si="0"/>
        <v>0</v>
      </c>
      <c r="BM6" s="36">
        <f t="shared" si="0"/>
        <v>0</v>
      </c>
      <c r="BN6" s="35">
        <f t="shared" si="0"/>
        <v>-2.1675920018449091E-5</v>
      </c>
      <c r="BO6" s="35">
        <f t="shared" si="0"/>
        <v>1.5137963643496732E-5</v>
      </c>
      <c r="BP6" s="23"/>
      <c r="BQ6" s="36">
        <f t="shared" si="0"/>
        <v>0</v>
      </c>
      <c r="BR6" s="36">
        <f t="shared" si="0"/>
        <v>-0.1399993896484375</v>
      </c>
      <c r="BS6" s="35">
        <f t="shared" si="0"/>
        <v>-4.509863302037953E-5</v>
      </c>
      <c r="BT6" s="35">
        <f t="shared" si="0"/>
        <v>1.2187076014580356E-5</v>
      </c>
      <c r="BU6" s="23"/>
      <c r="BV6" s="36">
        <f t="shared" si="0"/>
        <v>0</v>
      </c>
      <c r="BW6" s="36">
        <f t="shared" si="0"/>
        <v>0.4199981689453125</v>
      </c>
      <c r="BX6" s="35">
        <f t="shared" si="0"/>
        <v>-3.1003203399992962E-5</v>
      </c>
      <c r="BY6" s="35">
        <f t="shared" si="0"/>
        <v>-4.6589034569888277E-5</v>
      </c>
    </row>
    <row r="7" spans="1:77" x14ac:dyDescent="0.2">
      <c r="A7" s="1" t="s">
        <v>22</v>
      </c>
      <c r="B7" s="2" t="s">
        <v>8</v>
      </c>
      <c r="C7" s="23">
        <v>2084</v>
      </c>
      <c r="D7" s="28">
        <v>300022192.45999998</v>
      </c>
      <c r="E7" s="17">
        <v>2.8400000000000002E-2</v>
      </c>
      <c r="F7" s="17">
        <v>2.46E-2</v>
      </c>
      <c r="G7" s="8"/>
      <c r="H7" s="23">
        <v>7103</v>
      </c>
      <c r="I7" s="28">
        <v>1074181522</v>
      </c>
      <c r="J7" s="17">
        <v>2.8299999999999999E-2</v>
      </c>
      <c r="K7" s="17">
        <v>2.58E-2</v>
      </c>
      <c r="L7" s="8"/>
      <c r="M7" s="23">
        <v>3416</v>
      </c>
      <c r="N7" s="28">
        <v>457448877</v>
      </c>
      <c r="O7" s="17">
        <v>2.3199999999999998E-2</v>
      </c>
      <c r="P7" s="17">
        <v>2.1700000000000001E-2</v>
      </c>
      <c r="Q7" s="8"/>
      <c r="R7" s="23">
        <v>8702</v>
      </c>
      <c r="S7" s="28">
        <v>1245637553</v>
      </c>
      <c r="T7" s="17">
        <v>2.6100000000000002E-2</v>
      </c>
      <c r="U7" s="17">
        <v>2.3099999999999999E-2</v>
      </c>
      <c r="V7" s="8"/>
      <c r="W7" s="23">
        <v>7569</v>
      </c>
      <c r="X7" s="28">
        <v>1058225787</v>
      </c>
      <c r="Y7" s="17">
        <v>2.4E-2</v>
      </c>
      <c r="Z7" s="17">
        <v>2.07E-2</v>
      </c>
      <c r="AA7" s="8"/>
      <c r="AB7" s="34" t="s">
        <v>8</v>
      </c>
      <c r="AC7" s="23">
        <f>VLOOKUP($AB7,[1]IL!$C$8:$K$14,5,FALSE)</f>
        <v>2084</v>
      </c>
      <c r="AD7" s="23">
        <f>VLOOKUP($AB7,[1]IL!$C$8:$K$14,6,FALSE)</f>
        <v>300022192.45999998</v>
      </c>
      <c r="AE7" s="35">
        <f>VLOOKUP($AB7,[1]IL!$C$8:$K$14,8,FALSE)</f>
        <v>2.8423349699945446E-2</v>
      </c>
      <c r="AF7" s="35">
        <f>VLOOKUP($AB7,[1]IL!$C$8:$K$14,9,FALSE)</f>
        <v>2.4547911708378469E-2</v>
      </c>
      <c r="AG7" s="8"/>
      <c r="AH7" s="23">
        <f>VLOOKUP($AB7,[2]IL!$C$8:$K$23,5,FALSE)</f>
        <v>7103</v>
      </c>
      <c r="AI7" s="23">
        <f>VLOOKUP($AB7,[2]IL!$C$8:$K$23,6,FALSE)</f>
        <v>1074181522.3099999</v>
      </c>
      <c r="AJ7" s="35">
        <f>VLOOKUP($AB7,[2]IL!$C$8:$K$23,8,FALSE)</f>
        <v>2.8270084177429305E-2</v>
      </c>
      <c r="AK7" s="35">
        <f>VLOOKUP($AB7,[2]IL!$C$8:$K$23,9,FALSE)</f>
        <v>2.5838477726578858E-2</v>
      </c>
      <c r="AL7" s="8"/>
      <c r="AM7" s="23">
        <f>VLOOKUP($AB7,[3]IL!$C$8:$K$14,5,FALSE)</f>
        <v>3416</v>
      </c>
      <c r="AN7" s="23">
        <f>VLOOKUP($AB7,[3]IL!$C$8:$K$14,6,FALSE)</f>
        <v>457448877</v>
      </c>
      <c r="AO7" s="35">
        <f>VLOOKUP($AB7,[3]IL!$C$8:$K$14,8,FALSE)</f>
        <v>2.3185415450608822E-2</v>
      </c>
      <c r="AP7" s="35">
        <f>VLOOKUP($AB7,[3]IL!$C$8:$K$14,9,FALSE)</f>
        <v>2.1726437597143624E-2</v>
      </c>
      <c r="AQ7" s="8"/>
      <c r="AR7" s="23">
        <f>VLOOKUP($AB7,[4]IL!$C$8:$K$14,5,FALSE)</f>
        <v>8702</v>
      </c>
      <c r="AS7" s="23">
        <f>VLOOKUP($AB7,[4]IL!$C$8:$K$14,6,FALSE)</f>
        <v>1245637553.02</v>
      </c>
      <c r="AT7" s="35">
        <f>VLOOKUP($AB7,[4]IL!$C$8:$K$14,8,FALSE)</f>
        <v>2.6092249384574329E-2</v>
      </c>
      <c r="AU7" s="35">
        <f>VLOOKUP($AB7,[4]IL!$C$8:$K$14,9,FALSE)</f>
        <v>2.3138595600430498E-2</v>
      </c>
      <c r="AV7" s="8"/>
      <c r="AW7" s="23">
        <f>VLOOKUP($AB7,[5]IL!$C$8:$K$14,5,FALSE)</f>
        <v>7569</v>
      </c>
      <c r="AX7" s="23">
        <f>VLOOKUP($AB7,[5]IL!$C$8:$K$14,6,FALSE)</f>
        <v>1058225787.3099999</v>
      </c>
      <c r="AY7" s="35">
        <f>VLOOKUP($AB7,[5]IL!$C$8:$K$14,8,FALSE)</f>
        <v>2.4006470233753054E-2</v>
      </c>
      <c r="AZ7" s="35">
        <f>VLOOKUP($AB7,[5]IL!$C$8:$K$14,9,FALSE)</f>
        <v>2.0700702217513255E-2</v>
      </c>
      <c r="BB7" s="36">
        <f t="shared" ref="BB7:BB21" si="1">AC7-C7</f>
        <v>0</v>
      </c>
      <c r="BC7" s="36">
        <f t="shared" si="0"/>
        <v>0</v>
      </c>
      <c r="BD7" s="35">
        <f t="shared" si="0"/>
        <v>2.3349699945444252E-5</v>
      </c>
      <c r="BE7" s="35">
        <f t="shared" si="0"/>
        <v>-5.2088291621531224E-5</v>
      </c>
      <c r="BF7" s="23"/>
      <c r="BG7" s="36">
        <f t="shared" si="0"/>
        <v>0</v>
      </c>
      <c r="BH7" s="36">
        <f t="shared" si="0"/>
        <v>0.30999994277954102</v>
      </c>
      <c r="BI7" s="35">
        <f t="shared" si="0"/>
        <v>-2.9915822570694001E-5</v>
      </c>
      <c r="BJ7" s="35">
        <f t="shared" si="0"/>
        <v>3.8477726578858146E-5</v>
      </c>
      <c r="BK7" s="23"/>
      <c r="BL7" s="36">
        <f t="shared" si="0"/>
        <v>0</v>
      </c>
      <c r="BM7" s="36">
        <f t="shared" si="0"/>
        <v>0</v>
      </c>
      <c r="BN7" s="35">
        <f t="shared" si="0"/>
        <v>-1.4584549391176427E-5</v>
      </c>
      <c r="BO7" s="35">
        <f t="shared" si="0"/>
        <v>2.6437597143623426E-5</v>
      </c>
      <c r="BP7" s="23"/>
      <c r="BQ7" s="36">
        <f t="shared" si="0"/>
        <v>0</v>
      </c>
      <c r="BR7" s="36">
        <f t="shared" si="0"/>
        <v>1.9999980926513672E-2</v>
      </c>
      <c r="BS7" s="35">
        <f t="shared" si="0"/>
        <v>-7.7506154256730408E-6</v>
      </c>
      <c r="BT7" s="35">
        <f t="shared" si="0"/>
        <v>3.8595600430499366E-5</v>
      </c>
      <c r="BU7" s="23"/>
      <c r="BV7" s="36">
        <f t="shared" si="0"/>
        <v>0</v>
      </c>
      <c r="BW7" s="36">
        <f t="shared" si="0"/>
        <v>0.30999994277954102</v>
      </c>
      <c r="BX7" s="35">
        <f t="shared" si="0"/>
        <v>6.4702337530531118E-6</v>
      </c>
      <c r="BY7" s="35">
        <f t="shared" si="0"/>
        <v>7.0221751325566517E-7</v>
      </c>
    </row>
    <row r="8" spans="1:77" x14ac:dyDescent="0.2">
      <c r="A8" s="1" t="s">
        <v>23</v>
      </c>
      <c r="B8" s="2" t="s">
        <v>9</v>
      </c>
      <c r="C8" s="23">
        <v>1924</v>
      </c>
      <c r="D8" s="28">
        <v>307148250.31999999</v>
      </c>
      <c r="E8" s="17">
        <v>2.6200000000000001E-2</v>
      </c>
      <c r="F8" s="17">
        <v>2.5100000000000001E-2</v>
      </c>
      <c r="G8" s="8"/>
      <c r="H8" s="23">
        <v>5674</v>
      </c>
      <c r="I8" s="28">
        <v>928175926</v>
      </c>
      <c r="J8" s="17">
        <v>2.2599999999999999E-2</v>
      </c>
      <c r="K8" s="17">
        <v>2.23E-2</v>
      </c>
      <c r="L8" s="8"/>
      <c r="M8" s="23">
        <v>3296</v>
      </c>
      <c r="N8" s="28">
        <v>501991629</v>
      </c>
      <c r="O8" s="17">
        <v>2.24E-2</v>
      </c>
      <c r="P8" s="17">
        <v>2.3800000000000002E-2</v>
      </c>
      <c r="Q8" s="8"/>
      <c r="R8" s="23">
        <v>6982</v>
      </c>
      <c r="S8" s="28">
        <v>1107380390</v>
      </c>
      <c r="T8" s="17">
        <v>2.0899999999999998E-2</v>
      </c>
      <c r="U8" s="17">
        <v>2.06E-2</v>
      </c>
      <c r="V8" s="8"/>
      <c r="W8" s="23">
        <v>6272</v>
      </c>
      <c r="X8" s="28">
        <v>964957602</v>
      </c>
      <c r="Y8" s="17">
        <v>1.9900000000000001E-2</v>
      </c>
      <c r="Z8" s="17">
        <v>1.89E-2</v>
      </c>
      <c r="AA8" s="8"/>
      <c r="AB8" s="34" t="s">
        <v>9</v>
      </c>
      <c r="AC8" s="23">
        <f>VLOOKUP($AB8,[1]IL!$C$8:$K$14,5,FALSE)</f>
        <v>1924</v>
      </c>
      <c r="AD8" s="23">
        <f>VLOOKUP($AB8,[1]IL!$C$8:$K$14,6,FALSE)</f>
        <v>307148250.31999999</v>
      </c>
      <c r="AE8" s="35">
        <f>VLOOKUP($AB8,[1]IL!$C$8:$K$14,8,FALSE)</f>
        <v>2.6241134751773049E-2</v>
      </c>
      <c r="AF8" s="35">
        <f>VLOOKUP($AB8,[1]IL!$C$8:$K$14,9,FALSE)</f>
        <v>2.5130968040784275E-2</v>
      </c>
      <c r="AG8" s="8"/>
      <c r="AH8" s="23">
        <f>VLOOKUP($AB8,[2]IL!$C$8:$K$23,5,FALSE)</f>
        <v>5674</v>
      </c>
      <c r="AI8" s="23">
        <f>VLOOKUP($AB8,[2]IL!$C$8:$K$23,6,FALSE)</f>
        <v>928175926.00999999</v>
      </c>
      <c r="AJ8" s="35">
        <f>VLOOKUP($AB8,[2]IL!$C$8:$K$23,8,FALSE)</f>
        <v>2.2582635171439373E-2</v>
      </c>
      <c r="AK8" s="35">
        <f>VLOOKUP($AB8,[2]IL!$C$8:$K$23,9,FALSE)</f>
        <v>2.2326443429209253E-2</v>
      </c>
      <c r="AL8" s="8"/>
      <c r="AM8" s="23">
        <f>VLOOKUP($AB8,[3]IL!$C$8:$K$14,5,FALSE)</f>
        <v>3296</v>
      </c>
      <c r="AN8" s="23">
        <f>VLOOKUP($AB8,[3]IL!$C$8:$K$14,6,FALSE)</f>
        <v>501991629</v>
      </c>
      <c r="AO8" s="35">
        <f>VLOOKUP($AB8,[3]IL!$C$8:$K$14,8,FALSE)</f>
        <v>2.2370939498011323E-2</v>
      </c>
      <c r="AP8" s="35">
        <f>VLOOKUP($AB8,[3]IL!$C$8:$K$14,9,FALSE)</f>
        <v>2.3841986176210406E-2</v>
      </c>
      <c r="AQ8" s="8"/>
      <c r="AR8" s="23">
        <f>VLOOKUP($AB8,[4]IL!$C$8:$K$14,5,FALSE)</f>
        <v>6982</v>
      </c>
      <c r="AS8" s="23">
        <f>VLOOKUP($AB8,[4]IL!$C$8:$K$14,6,FALSE)</f>
        <v>1107380389.6199999</v>
      </c>
      <c r="AT8" s="35">
        <f>VLOOKUP($AB8,[4]IL!$C$8:$K$14,8,FALSE)</f>
        <v>2.0934967272247525E-2</v>
      </c>
      <c r="AU8" s="35">
        <f>VLOOKUP($AB8,[4]IL!$C$8:$K$14,9,FALSE)</f>
        <v>2.057037133244885E-2</v>
      </c>
      <c r="AV8" s="8"/>
      <c r="AW8" s="23">
        <f>VLOOKUP($AB8,[5]IL!$C$8:$K$14,5,FALSE)</f>
        <v>6272</v>
      </c>
      <c r="AX8" s="23">
        <f>VLOOKUP($AB8,[5]IL!$C$8:$K$14,6,FALSE)</f>
        <v>964957602.05999994</v>
      </c>
      <c r="AY8" s="35">
        <f>VLOOKUP($AB8,[5]IL!$C$8:$K$14,8,FALSE)</f>
        <v>1.989279710742491E-2</v>
      </c>
      <c r="AZ8" s="35">
        <f>VLOOKUP($AB8,[5]IL!$C$8:$K$14,9,FALSE)</f>
        <v>1.887621735579393E-2</v>
      </c>
      <c r="BB8" s="36">
        <f t="shared" si="1"/>
        <v>0</v>
      </c>
      <c r="BC8" s="36">
        <f t="shared" si="0"/>
        <v>0</v>
      </c>
      <c r="BD8" s="35">
        <f t="shared" si="0"/>
        <v>4.1134751773048289E-5</v>
      </c>
      <c r="BE8" s="35">
        <f t="shared" si="0"/>
        <v>3.0968040784274536E-5</v>
      </c>
      <c r="BF8" s="23"/>
      <c r="BG8" s="36">
        <f t="shared" si="0"/>
        <v>0</v>
      </c>
      <c r="BH8" s="36">
        <f t="shared" si="0"/>
        <v>9.9999904632568359E-3</v>
      </c>
      <c r="BI8" s="35">
        <f t="shared" si="0"/>
        <v>-1.7364828560625239E-5</v>
      </c>
      <c r="BJ8" s="35">
        <f t="shared" si="0"/>
        <v>2.6443429209252467E-5</v>
      </c>
      <c r="BK8" s="23"/>
      <c r="BL8" s="36">
        <f t="shared" si="0"/>
        <v>0</v>
      </c>
      <c r="BM8" s="36">
        <f t="shared" si="0"/>
        <v>0</v>
      </c>
      <c r="BN8" s="35">
        <f t="shared" si="0"/>
        <v>-2.9060501988677212E-5</v>
      </c>
      <c r="BO8" s="35">
        <f t="shared" si="0"/>
        <v>4.1986176210404708E-5</v>
      </c>
      <c r="BP8" s="23"/>
      <c r="BQ8" s="36">
        <f t="shared" si="0"/>
        <v>0</v>
      </c>
      <c r="BR8" s="36">
        <f t="shared" si="0"/>
        <v>-0.38000011444091797</v>
      </c>
      <c r="BS8" s="35">
        <f t="shared" si="0"/>
        <v>3.4967272247526937E-5</v>
      </c>
      <c r="BT8" s="35">
        <f t="shared" si="0"/>
        <v>-2.9628667551150067E-5</v>
      </c>
      <c r="BU8" s="23"/>
      <c r="BV8" s="36">
        <f t="shared" si="0"/>
        <v>0</v>
      </c>
      <c r="BW8" s="36">
        <f t="shared" si="0"/>
        <v>5.9999942779541016E-2</v>
      </c>
      <c r="BX8" s="35">
        <f t="shared" si="0"/>
        <v>-7.2028925750915185E-6</v>
      </c>
      <c r="BY8" s="35">
        <f t="shared" si="0"/>
        <v>-2.3782644206070402E-5</v>
      </c>
    </row>
    <row r="9" spans="1:77" x14ac:dyDescent="0.2">
      <c r="A9" s="1" t="s">
        <v>24</v>
      </c>
      <c r="B9" s="2" t="s">
        <v>10</v>
      </c>
      <c r="C9" s="23">
        <v>266</v>
      </c>
      <c r="D9" s="28">
        <v>48312055.780000001</v>
      </c>
      <c r="E9" s="17">
        <v>3.5999999999999999E-3</v>
      </c>
      <c r="F9" s="17">
        <v>4.0000000000000001E-3</v>
      </c>
      <c r="G9" s="8"/>
      <c r="H9" s="23">
        <v>9427</v>
      </c>
      <c r="I9" s="28">
        <v>1815823012</v>
      </c>
      <c r="J9" s="17">
        <v>3.7499999999999999E-2</v>
      </c>
      <c r="K9" s="17">
        <v>4.3700000000000003E-2</v>
      </c>
      <c r="L9" s="8"/>
      <c r="M9" s="23">
        <v>1906</v>
      </c>
      <c r="N9" s="28">
        <v>325252350</v>
      </c>
      <c r="O9" s="17">
        <v>1.29E-2</v>
      </c>
      <c r="P9" s="17">
        <v>1.55E-2</v>
      </c>
      <c r="Q9" s="8"/>
      <c r="R9" s="23">
        <v>1292</v>
      </c>
      <c r="S9" s="28">
        <v>248709726</v>
      </c>
      <c r="T9" s="17">
        <v>3.8999999999999998E-3</v>
      </c>
      <c r="U9" s="17">
        <v>4.5999999999999999E-3</v>
      </c>
      <c r="V9" s="8"/>
      <c r="W9" s="23">
        <v>2561</v>
      </c>
      <c r="X9" s="28">
        <v>451831256</v>
      </c>
      <c r="Y9" s="17">
        <v>8.0999999999999996E-3</v>
      </c>
      <c r="Z9" s="17">
        <v>8.8000000000000005E-3</v>
      </c>
      <c r="AA9" s="8"/>
      <c r="AB9" s="34" t="s">
        <v>10</v>
      </c>
      <c r="AC9" s="23">
        <f>VLOOKUP($AB9,[1]IL!$C$8:$K$14,5,FALSE)</f>
        <v>266</v>
      </c>
      <c r="AD9" s="23">
        <f>VLOOKUP($AB9,[1]IL!$C$8:$K$14,6,FALSE)</f>
        <v>48312055.780000001</v>
      </c>
      <c r="AE9" s="35">
        <f>VLOOKUP($AB9,[1]IL!$C$8:$K$14,8,FALSE)</f>
        <v>3.6279323513366065E-3</v>
      </c>
      <c r="AF9" s="35">
        <f>VLOOKUP($AB9,[1]IL!$C$8:$K$14,9,FALSE)</f>
        <v>3.9529078499611729E-3</v>
      </c>
      <c r="AG9" s="8"/>
      <c r="AH9" s="23">
        <f>VLOOKUP($AB9,[2]IL!$C$8:$K$23,5,FALSE)</f>
        <v>9427</v>
      </c>
      <c r="AI9" s="23">
        <f>VLOOKUP($AB9,[2]IL!$C$8:$K$23,6,FALSE)</f>
        <v>1815823012.4100001</v>
      </c>
      <c r="AJ9" s="35">
        <f>VLOOKUP($AB9,[2]IL!$C$8:$K$23,8,FALSE)</f>
        <v>3.7519651350221887E-2</v>
      </c>
      <c r="AK9" s="35">
        <f>VLOOKUP($AB9,[2]IL!$C$8:$K$23,9,FALSE)</f>
        <v>4.3678001796818224E-2</v>
      </c>
      <c r="AL9" s="8"/>
      <c r="AM9" s="23">
        <f>VLOOKUP($AB9,[3]IL!$C$8:$K$14,5,FALSE)</f>
        <v>1906</v>
      </c>
      <c r="AN9" s="23">
        <f>VLOOKUP($AB9,[3]IL!$C$8:$K$14,6,FALSE)</f>
        <v>325252350</v>
      </c>
      <c r="AO9" s="35">
        <f>VLOOKUP($AB9,[3]IL!$C$8:$K$14,8,FALSE)</f>
        <v>1.2936593047090285E-2</v>
      </c>
      <c r="AP9" s="35">
        <f>VLOOKUP($AB9,[3]IL!$C$8:$K$14,9,FALSE)</f>
        <v>1.5447791525782493E-2</v>
      </c>
      <c r="AQ9" s="8"/>
      <c r="AR9" s="23">
        <f>VLOOKUP($AB9,[4]IL!$C$8:$K$14,5,FALSE)</f>
        <v>1292</v>
      </c>
      <c r="AS9" s="23">
        <f>VLOOKUP($AB9,[4]IL!$C$8:$K$14,6,FALSE)</f>
        <v>248709725.58000001</v>
      </c>
      <c r="AT9" s="35">
        <f>VLOOKUP($AB9,[4]IL!$C$8:$K$14,8,FALSE)</f>
        <v>3.8739584239105992E-3</v>
      </c>
      <c r="AU9" s="35">
        <f>VLOOKUP($AB9,[4]IL!$C$8:$K$14,9,FALSE)</f>
        <v>4.619958468767572E-3</v>
      </c>
      <c r="AV9" s="8"/>
      <c r="AW9" s="23">
        <f>VLOOKUP($AB9,[5]IL!$C$8:$K$14,5,FALSE)</f>
        <v>2561</v>
      </c>
      <c r="AX9" s="23">
        <f>VLOOKUP($AB9,[5]IL!$C$8:$K$14,6,FALSE)</f>
        <v>451831256.18000001</v>
      </c>
      <c r="AY9" s="35">
        <f>VLOOKUP($AB9,[5]IL!$C$8:$K$14,8,FALSE)</f>
        <v>8.1226807066510191E-3</v>
      </c>
      <c r="AZ9" s="35">
        <f>VLOOKUP($AB9,[5]IL!$C$8:$K$14,9,FALSE)</f>
        <v>8.8385904018866666E-3</v>
      </c>
      <c r="BB9" s="36">
        <f t="shared" si="1"/>
        <v>0</v>
      </c>
      <c r="BC9" s="36">
        <f t="shared" si="0"/>
        <v>0</v>
      </c>
      <c r="BD9" s="35">
        <f t="shared" si="0"/>
        <v>2.7932351336606553E-5</v>
      </c>
      <c r="BE9" s="35">
        <f t="shared" si="0"/>
        <v>-4.7092150038827163E-5</v>
      </c>
      <c r="BF9" s="23"/>
      <c r="BG9" s="36">
        <f t="shared" si="0"/>
        <v>0</v>
      </c>
      <c r="BH9" s="36">
        <f t="shared" si="0"/>
        <v>0.41000008583068848</v>
      </c>
      <c r="BI9" s="35">
        <f t="shared" si="0"/>
        <v>1.9651350221888686E-5</v>
      </c>
      <c r="BJ9" s="35">
        <f t="shared" si="0"/>
        <v>-2.1998203181779197E-5</v>
      </c>
      <c r="BK9" s="23"/>
      <c r="BL9" s="36">
        <f t="shared" si="0"/>
        <v>0</v>
      </c>
      <c r="BM9" s="36">
        <f t="shared" si="0"/>
        <v>0</v>
      </c>
      <c r="BN9" s="35">
        <f t="shared" si="0"/>
        <v>3.6593047090284492E-5</v>
      </c>
      <c r="BO9" s="35">
        <f t="shared" si="0"/>
        <v>-5.2208474217507045E-5</v>
      </c>
      <c r="BP9" s="23"/>
      <c r="BQ9" s="36">
        <f t="shared" si="0"/>
        <v>0</v>
      </c>
      <c r="BR9" s="36">
        <f t="shared" si="0"/>
        <v>-0.41999998688697815</v>
      </c>
      <c r="BS9" s="35">
        <f t="shared" si="0"/>
        <v>-2.6041576089400661E-5</v>
      </c>
      <c r="BT9" s="35">
        <f t="shared" si="0"/>
        <v>1.995846876757211E-5</v>
      </c>
      <c r="BU9" s="23"/>
      <c r="BV9" s="36">
        <f t="shared" si="0"/>
        <v>0</v>
      </c>
      <c r="BW9" s="36">
        <f t="shared" si="0"/>
        <v>0.18000000715255737</v>
      </c>
      <c r="BX9" s="35">
        <f t="shared" si="0"/>
        <v>2.2680706651019567E-5</v>
      </c>
      <c r="BY9" s="35">
        <f t="shared" si="0"/>
        <v>3.8590401886666112E-5</v>
      </c>
    </row>
    <row r="10" spans="1:77" x14ac:dyDescent="0.2">
      <c r="A10" s="1" t="s">
        <v>25</v>
      </c>
      <c r="B10" s="2" t="s">
        <v>11</v>
      </c>
      <c r="C10" s="23">
        <v>1122</v>
      </c>
      <c r="D10" s="28">
        <v>173456180.40000001</v>
      </c>
      <c r="E10" s="17">
        <v>1.5299999999999999E-2</v>
      </c>
      <c r="F10" s="17">
        <v>1.4200000000000001E-2</v>
      </c>
      <c r="G10" s="8"/>
      <c r="H10" s="23">
        <v>6392</v>
      </c>
      <c r="I10" s="28">
        <v>1077950490</v>
      </c>
      <c r="J10" s="17">
        <v>2.5399999999999999E-2</v>
      </c>
      <c r="K10" s="17">
        <v>2.5899999999999999E-2</v>
      </c>
      <c r="L10" s="8"/>
      <c r="M10" s="23">
        <v>2440</v>
      </c>
      <c r="N10" s="28">
        <v>347472582</v>
      </c>
      <c r="O10" s="17">
        <v>1.66E-2</v>
      </c>
      <c r="P10" s="17">
        <v>1.6500000000000001E-2</v>
      </c>
      <c r="Q10" s="8"/>
      <c r="R10" s="23">
        <v>4437</v>
      </c>
      <c r="S10" s="28">
        <v>684568476</v>
      </c>
      <c r="T10" s="17">
        <v>1.3299999999999999E-2</v>
      </c>
      <c r="U10" s="17">
        <v>1.2699999999999999E-2</v>
      </c>
      <c r="V10" s="8"/>
      <c r="W10" s="23">
        <v>2750</v>
      </c>
      <c r="X10" s="28">
        <v>438947940</v>
      </c>
      <c r="Y10" s="17">
        <v>8.6999999999999994E-3</v>
      </c>
      <c r="Z10" s="17">
        <v>8.6E-3</v>
      </c>
      <c r="AA10" s="8"/>
      <c r="AB10" s="34" t="s">
        <v>11</v>
      </c>
      <c r="AC10" s="23">
        <f>VLOOKUP($AB10,[1]IL!$C$8:$K$14,5,FALSE)</f>
        <v>1122</v>
      </c>
      <c r="AD10" s="23">
        <f>VLOOKUP($AB10,[1]IL!$C$8:$K$14,6,FALSE)</f>
        <v>173456180.39999998</v>
      </c>
      <c r="AE10" s="35">
        <f>VLOOKUP($AB10,[1]IL!$C$8:$K$14,8,FALSE)</f>
        <v>1.5302782324058919E-2</v>
      </c>
      <c r="AF10" s="35">
        <f>VLOOKUP($AB10,[1]IL!$C$8:$K$14,9,FALSE)</f>
        <v>1.4192240136700745E-2</v>
      </c>
      <c r="AG10" s="8"/>
      <c r="AH10" s="23">
        <f>VLOOKUP($AB10,[2]IL!$C$8:$K$23,5,FALSE)</f>
        <v>6392</v>
      </c>
      <c r="AI10" s="23">
        <f>VLOOKUP($AB10,[2]IL!$C$8:$K$23,6,FALSE)</f>
        <v>1077950489.6799996</v>
      </c>
      <c r="AJ10" s="35">
        <f>VLOOKUP($AB10,[2]IL!$C$8:$K$23,8,FALSE)</f>
        <v>2.5440289745477702E-2</v>
      </c>
      <c r="AK10" s="35">
        <f>VLOOKUP($AB10,[2]IL!$C$8:$K$23,9,FALSE)</f>
        <v>2.592913687256055E-2</v>
      </c>
      <c r="AL10" s="8"/>
      <c r="AM10" s="23">
        <f>VLOOKUP($AB10,[3]IL!$C$8:$K$14,5,FALSE)</f>
        <v>2440</v>
      </c>
      <c r="AN10" s="23">
        <f>VLOOKUP($AB10,[3]IL!$C$8:$K$14,6,FALSE)</f>
        <v>347472582</v>
      </c>
      <c r="AO10" s="35">
        <f>VLOOKUP($AB10,[3]IL!$C$8:$K$14,8,FALSE)</f>
        <v>1.6561011036149157E-2</v>
      </c>
      <c r="AP10" s="35">
        <f>VLOOKUP($AB10,[3]IL!$C$8:$K$14,9,FALSE)</f>
        <v>1.6503136741860165E-2</v>
      </c>
      <c r="AQ10" s="8"/>
      <c r="AR10" s="23">
        <f>VLOOKUP($AB10,[4]IL!$C$8:$K$14,5,FALSE)</f>
        <v>4437</v>
      </c>
      <c r="AS10" s="23">
        <f>VLOOKUP($AB10,[4]IL!$C$8:$K$14,6,FALSE)</f>
        <v>684568475.51999998</v>
      </c>
      <c r="AT10" s="35">
        <f>VLOOKUP($AB10,[4]IL!$C$8:$K$14,8,FALSE)</f>
        <v>1.3303988797903505E-2</v>
      </c>
      <c r="AU10" s="35">
        <f>VLOOKUP($AB10,[4]IL!$C$8:$K$14,9,FALSE)</f>
        <v>1.271634198684612E-2</v>
      </c>
      <c r="AV10" s="8"/>
      <c r="AW10" s="23">
        <f>VLOOKUP($AB10,[5]IL!$C$8:$K$14,5,FALSE)</f>
        <v>2750</v>
      </c>
      <c r="AX10" s="23">
        <f>VLOOKUP($AB10,[5]IL!$C$8:$K$14,6,FALSE)</f>
        <v>438947939.50999999</v>
      </c>
      <c r="AY10" s="35">
        <f>VLOOKUP($AB10,[5]IL!$C$8:$K$14,8,FALSE)</f>
        <v>8.7221288337720835E-3</v>
      </c>
      <c r="AZ10" s="35">
        <f>VLOOKUP($AB10,[5]IL!$C$8:$K$14,9,FALSE)</f>
        <v>8.5865707429842626E-3</v>
      </c>
      <c r="BB10" s="36">
        <f t="shared" si="1"/>
        <v>0</v>
      </c>
      <c r="BC10" s="36">
        <f t="shared" si="0"/>
        <v>0</v>
      </c>
      <c r="BD10" s="35">
        <f t="shared" si="0"/>
        <v>2.7823240589201076E-6</v>
      </c>
      <c r="BE10" s="35">
        <f t="shared" si="0"/>
        <v>-7.7598632992562783E-6</v>
      </c>
      <c r="BF10" s="23"/>
      <c r="BG10" s="36">
        <f t="shared" si="0"/>
        <v>0</v>
      </c>
      <c r="BH10" s="36">
        <f t="shared" si="0"/>
        <v>-0.32000041007995605</v>
      </c>
      <c r="BI10" s="35">
        <f t="shared" si="0"/>
        <v>4.0289745477702782E-5</v>
      </c>
      <c r="BJ10" s="35">
        <f t="shared" si="0"/>
        <v>2.9136872560550642E-5</v>
      </c>
      <c r="BK10" s="23"/>
      <c r="BL10" s="36">
        <f t="shared" si="0"/>
        <v>0</v>
      </c>
      <c r="BM10" s="36">
        <f t="shared" si="0"/>
        <v>0</v>
      </c>
      <c r="BN10" s="35">
        <f t="shared" si="0"/>
        <v>-3.8988963850843106E-5</v>
      </c>
      <c r="BO10" s="35">
        <f t="shared" si="0"/>
        <v>3.1367418601643826E-6</v>
      </c>
      <c r="BP10" s="23"/>
      <c r="BQ10" s="36">
        <f t="shared" si="0"/>
        <v>0</v>
      </c>
      <c r="BR10" s="36">
        <f t="shared" si="0"/>
        <v>-0.48000001907348633</v>
      </c>
      <c r="BS10" s="35">
        <f t="shared" si="0"/>
        <v>3.9887979035053284E-6</v>
      </c>
      <c r="BT10" s="35">
        <f t="shared" si="0"/>
        <v>1.6341986846120024E-5</v>
      </c>
      <c r="BU10" s="23"/>
      <c r="BV10" s="36">
        <f t="shared" si="0"/>
        <v>0</v>
      </c>
      <c r="BW10" s="36">
        <f t="shared" si="0"/>
        <v>-0.49000000953674316</v>
      </c>
      <c r="BX10" s="35">
        <f t="shared" si="0"/>
        <v>2.2128833772084092E-5</v>
      </c>
      <c r="BY10" s="35">
        <f t="shared" si="0"/>
        <v>-1.3429257015737384E-5</v>
      </c>
    </row>
    <row r="11" spans="1:77" x14ac:dyDescent="0.2">
      <c r="A11" s="1" t="s">
        <v>26</v>
      </c>
      <c r="B11" s="13" t="s">
        <v>12</v>
      </c>
      <c r="C11" s="23">
        <v>2870</v>
      </c>
      <c r="D11" s="28">
        <v>568107089.36000001</v>
      </c>
      <c r="E11" s="17">
        <v>3.9100000000000003E-2</v>
      </c>
      <c r="F11" s="17">
        <v>4.65E-2</v>
      </c>
      <c r="G11" s="8"/>
      <c r="H11" s="23">
        <v>22165</v>
      </c>
      <c r="I11" s="28">
        <v>4415080803</v>
      </c>
      <c r="J11" s="17">
        <v>8.8200000000000001E-2</v>
      </c>
      <c r="K11" s="17">
        <v>0.1062</v>
      </c>
      <c r="L11" s="8"/>
      <c r="M11" s="23">
        <v>5093</v>
      </c>
      <c r="N11" s="28">
        <v>915163779</v>
      </c>
      <c r="O11" s="17">
        <v>3.4599999999999999E-2</v>
      </c>
      <c r="P11" s="17">
        <v>4.3499999999999997E-2</v>
      </c>
      <c r="Q11" s="8"/>
      <c r="R11" s="23">
        <v>21558</v>
      </c>
      <c r="S11" s="28">
        <v>4174406621</v>
      </c>
      <c r="T11" s="17">
        <v>6.4600000000000005E-2</v>
      </c>
      <c r="U11" s="17">
        <v>7.7499999999999999E-2</v>
      </c>
      <c r="V11" s="8"/>
      <c r="W11" s="23">
        <v>13175</v>
      </c>
      <c r="X11" s="28">
        <v>2471385021</v>
      </c>
      <c r="Y11" s="17">
        <v>4.1799999999999997E-2</v>
      </c>
      <c r="Z11" s="17">
        <v>4.8300000000000003E-2</v>
      </c>
      <c r="AA11" s="8"/>
      <c r="AB11" s="34" t="s">
        <v>12</v>
      </c>
      <c r="AC11" s="23">
        <f>VLOOKUP($AB11,[1]IL!$C$8:$K$14,5,FALSE)</f>
        <v>2870</v>
      </c>
      <c r="AD11" s="23">
        <f>VLOOKUP($AB11,[1]IL!$C$8:$K$14,6,FALSE)</f>
        <v>568107089.36000001</v>
      </c>
      <c r="AE11" s="35">
        <f>VLOOKUP($AB11,[1]IL!$C$8:$K$14,8,FALSE)</f>
        <v>3.9143480632842335E-2</v>
      </c>
      <c r="AF11" s="35">
        <f>VLOOKUP($AB11,[1]IL!$C$8:$K$14,9,FALSE)</f>
        <v>4.6482703683236586E-2</v>
      </c>
      <c r="AG11" s="8"/>
      <c r="AH11" s="23">
        <f>VLOOKUP($AB11,[2]IL!$C$8:$K$23,5,FALSE)</f>
        <v>22165</v>
      </c>
      <c r="AI11" s="23">
        <f>VLOOKUP($AB11,[2]IL!$C$8:$K$23,6,FALSE)</f>
        <v>4415080803.3000002</v>
      </c>
      <c r="AJ11" s="35">
        <f>VLOOKUP($AB11,[2]IL!$C$8:$K$23,8,FALSE)</f>
        <v>8.8217149907464529E-2</v>
      </c>
      <c r="AK11" s="35">
        <f>VLOOKUP($AB11,[2]IL!$C$8:$K$23,9,FALSE)</f>
        <v>0.10620082791201718</v>
      </c>
      <c r="AL11" s="8"/>
      <c r="AM11" s="23">
        <f>VLOOKUP($AB11,[3]IL!$C$8:$K$14,5,FALSE)</f>
        <v>5093</v>
      </c>
      <c r="AN11" s="23">
        <f>VLOOKUP($AB11,[3]IL!$C$8:$K$14,6,FALSE)</f>
        <v>915163779</v>
      </c>
      <c r="AO11" s="35">
        <f>VLOOKUP($AB11,[3]IL!$C$8:$K$14,8,FALSE)</f>
        <v>3.4567716888158878E-2</v>
      </c>
      <c r="AP11" s="35">
        <f>VLOOKUP($AB11,[3]IL!$C$8:$K$14,9,FALSE)</f>
        <v>4.3465509995359856E-2</v>
      </c>
      <c r="AQ11" s="8"/>
      <c r="AR11" s="23">
        <f>VLOOKUP($AB11,[4]IL!$C$8:$K$14,5,FALSE)</f>
        <v>21558</v>
      </c>
      <c r="AS11" s="23">
        <f>VLOOKUP($AB11,[4]IL!$C$8:$K$14,6,FALSE)</f>
        <v>4174406621.0300002</v>
      </c>
      <c r="AT11" s="35">
        <f>VLOOKUP($AB11,[4]IL!$C$8:$K$14,8,FALSE)</f>
        <v>6.463993475438444E-2</v>
      </c>
      <c r="AU11" s="35">
        <f>VLOOKUP($AB11,[4]IL!$C$8:$K$14,9,FALSE)</f>
        <v>7.7542545535492419E-2</v>
      </c>
      <c r="AV11" s="8"/>
      <c r="AW11" s="23">
        <f>VLOOKUP($AB11,[5]IL!$C$8:$K$14,5,FALSE)</f>
        <v>13175</v>
      </c>
      <c r="AX11" s="23">
        <f>VLOOKUP($AB11,[5]IL!$C$8:$K$14,6,FALSE)</f>
        <v>2471385020.5500002</v>
      </c>
      <c r="AY11" s="35">
        <f>VLOOKUP($AB11,[5]IL!$C$8:$K$14,8,FALSE)</f>
        <v>4.1786926321798978E-2</v>
      </c>
      <c r="AZ11" s="35">
        <f>VLOOKUP($AB11,[5]IL!$C$8:$K$14,9,FALSE)</f>
        <v>4.8344508316391692E-2</v>
      </c>
      <c r="BB11" s="36">
        <f t="shared" si="1"/>
        <v>0</v>
      </c>
      <c r="BC11" s="36">
        <f t="shared" si="0"/>
        <v>0</v>
      </c>
      <c r="BD11" s="35">
        <f t="shared" si="0"/>
        <v>4.3480632842332612E-5</v>
      </c>
      <c r="BE11" s="35">
        <f t="shared" si="0"/>
        <v>-1.7296316763414088E-5</v>
      </c>
      <c r="BF11" s="23"/>
      <c r="BG11" s="36">
        <f t="shared" si="0"/>
        <v>0</v>
      </c>
      <c r="BH11" s="36">
        <f t="shared" si="0"/>
        <v>0.30000019073486328</v>
      </c>
      <c r="BI11" s="35">
        <f t="shared" si="0"/>
        <v>1.7149907464528158E-5</v>
      </c>
      <c r="BJ11" s="35">
        <f t="shared" si="0"/>
        <v>8.2791201717891116E-7</v>
      </c>
      <c r="BK11" s="23"/>
      <c r="BL11" s="36">
        <f t="shared" si="0"/>
        <v>0</v>
      </c>
      <c r="BM11" s="36">
        <f t="shared" si="0"/>
        <v>0</v>
      </c>
      <c r="BN11" s="35">
        <f t="shared" si="0"/>
        <v>-3.2283111841120704E-5</v>
      </c>
      <c r="BO11" s="35">
        <f t="shared" si="0"/>
        <v>-3.449000464014057E-5</v>
      </c>
      <c r="BP11" s="23"/>
      <c r="BQ11" s="36">
        <f t="shared" si="0"/>
        <v>0</v>
      </c>
      <c r="BR11" s="36">
        <f t="shared" si="0"/>
        <v>3.0000209808349609E-2</v>
      </c>
      <c r="BS11" s="35">
        <f t="shared" si="0"/>
        <v>3.9934754384435278E-5</v>
      </c>
      <c r="BT11" s="35">
        <f t="shared" si="0"/>
        <v>4.254553549241924E-5</v>
      </c>
      <c r="BU11" s="23"/>
      <c r="BV11" s="36">
        <f t="shared" si="0"/>
        <v>0</v>
      </c>
      <c r="BW11" s="36">
        <f t="shared" si="0"/>
        <v>-0.44999980926513672</v>
      </c>
      <c r="BX11" s="35">
        <f t="shared" si="0"/>
        <v>-1.3073678201018513E-5</v>
      </c>
      <c r="BY11" s="35">
        <f t="shared" si="0"/>
        <v>4.4508316391689284E-5</v>
      </c>
    </row>
    <row r="12" spans="1:77" x14ac:dyDescent="0.2">
      <c r="A12" s="1" t="s">
        <v>27</v>
      </c>
      <c r="B12" s="13" t="s">
        <v>13</v>
      </c>
      <c r="C12" s="23">
        <v>73320</v>
      </c>
      <c r="D12" s="28">
        <v>12221902865.879999</v>
      </c>
      <c r="E12" s="17">
        <v>1</v>
      </c>
      <c r="F12" s="17">
        <v>1</v>
      </c>
      <c r="G12" s="8"/>
      <c r="H12" s="23">
        <v>251255</v>
      </c>
      <c r="I12" s="28">
        <v>41572941474</v>
      </c>
      <c r="J12" s="17">
        <v>1</v>
      </c>
      <c r="K12" s="17">
        <v>1</v>
      </c>
      <c r="L12" s="8"/>
      <c r="M12" s="23">
        <v>147334</v>
      </c>
      <c r="N12" s="28">
        <v>21054941702</v>
      </c>
      <c r="O12" s="17">
        <v>1</v>
      </c>
      <c r="P12" s="17">
        <v>1</v>
      </c>
      <c r="Q12" s="8"/>
      <c r="R12" s="23">
        <v>333509</v>
      </c>
      <c r="S12" s="28">
        <v>53833757871</v>
      </c>
      <c r="T12" s="17">
        <v>1</v>
      </c>
      <c r="U12" s="17">
        <v>1</v>
      </c>
      <c r="V12" s="8"/>
      <c r="W12" s="23">
        <v>315290</v>
      </c>
      <c r="X12" s="28">
        <v>51120284529</v>
      </c>
      <c r="Y12" s="17">
        <v>1</v>
      </c>
      <c r="Z12" s="17">
        <v>1</v>
      </c>
      <c r="AA12" s="8"/>
      <c r="AB12" s="34" t="s">
        <v>13</v>
      </c>
      <c r="AC12" s="23">
        <f>VLOOKUP($AB12,[1]IL!$C$8:$K$14,5,FALSE)</f>
        <v>73320</v>
      </c>
      <c r="AD12" s="23">
        <f>VLOOKUP($AB12,[1]IL!$C$8:$K$14,6,FALSE)</f>
        <v>12221902865.879999</v>
      </c>
      <c r="AE12" s="35">
        <f>VLOOKUP($AB12,[1]IL!$C$8:$K$14,8,FALSE)</f>
        <v>1</v>
      </c>
      <c r="AF12" s="35">
        <f>VLOOKUP($AB12,[1]IL!$C$8:$K$14,9,FALSE)</f>
        <v>1</v>
      </c>
      <c r="AG12" s="8"/>
      <c r="AH12" s="23">
        <f>VLOOKUP($AB12,[2]IL!$C$8:$K$23,5,FALSE)</f>
        <v>251255</v>
      </c>
      <c r="AI12" s="23">
        <f>VLOOKUP($AB12,[2]IL!$C$8:$K$23,6,FALSE)</f>
        <v>41572941474.220001</v>
      </c>
      <c r="AJ12" s="35">
        <f>VLOOKUP($AB12,[2]IL!$C$8:$K$23,8,FALSE)</f>
        <v>0.99999999999999989</v>
      </c>
      <c r="AK12" s="35">
        <f>VLOOKUP($AB12,[2]IL!$C$8:$K$23,9,FALSE)</f>
        <v>1</v>
      </c>
      <c r="AL12" s="8"/>
      <c r="AM12" s="23">
        <f>VLOOKUP($AB12,[3]IL!$C$8:$K$14,5,FALSE)</f>
        <v>147334</v>
      </c>
      <c r="AN12" s="23">
        <f>VLOOKUP($AB12,[3]IL!$C$8:$K$14,6,FALSE)</f>
        <v>21054941702</v>
      </c>
      <c r="AO12" s="35">
        <f>VLOOKUP($AB12,[3]IL!$C$8:$K$14,8,FALSE)</f>
        <v>1</v>
      </c>
      <c r="AP12" s="35">
        <f>VLOOKUP($AB12,[3]IL!$C$8:$K$14,9,FALSE)</f>
        <v>1</v>
      </c>
      <c r="AQ12" s="8"/>
      <c r="AR12" s="23">
        <f>VLOOKUP($AB12,[4]IL!$C$8:$K$14,5,FALSE)</f>
        <v>333509</v>
      </c>
      <c r="AS12" s="23">
        <f>VLOOKUP($AB12,[4]IL!$C$8:$K$14,6,FALSE)</f>
        <v>53833757870.629997</v>
      </c>
      <c r="AT12" s="35">
        <f>VLOOKUP($AB12,[4]IL!$C$8:$K$14,8,FALSE)</f>
        <v>1</v>
      </c>
      <c r="AU12" s="35">
        <f>VLOOKUP($AB12,[4]IL!$C$8:$K$14,9,FALSE)</f>
        <v>1.0000000000000002</v>
      </c>
      <c r="AV12" s="8"/>
      <c r="AW12" s="23">
        <f>VLOOKUP($AB12,[5]IL!$C$8:$K$14,5,FALSE)</f>
        <v>315290</v>
      </c>
      <c r="AX12" s="23">
        <f>VLOOKUP($AB12,[5]IL!$C$8:$K$14,6,FALSE)</f>
        <v>51120284529.029999</v>
      </c>
      <c r="AY12" s="35">
        <f>VLOOKUP($AB12,[5]IL!$C$8:$K$14,8,FALSE)</f>
        <v>1</v>
      </c>
      <c r="AZ12" s="35">
        <f>VLOOKUP($AB12,[5]IL!$C$8:$K$14,9,FALSE)</f>
        <v>1</v>
      </c>
      <c r="BB12" s="36">
        <f t="shared" si="1"/>
        <v>0</v>
      </c>
      <c r="BC12" s="36">
        <f t="shared" si="0"/>
        <v>0</v>
      </c>
      <c r="BD12" s="35">
        <f t="shared" si="0"/>
        <v>0</v>
      </c>
      <c r="BE12" s="35">
        <f t="shared" si="0"/>
        <v>0</v>
      </c>
      <c r="BF12" s="23"/>
      <c r="BG12" s="36">
        <f t="shared" si="0"/>
        <v>0</v>
      </c>
      <c r="BH12" s="36">
        <f t="shared" si="0"/>
        <v>0.220001220703125</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-0.37000274658203125</v>
      </c>
      <c r="BS12" s="35">
        <f t="shared" si="0"/>
        <v>0</v>
      </c>
      <c r="BT12" s="35">
        <f t="shared" si="0"/>
        <v>0</v>
      </c>
      <c r="BU12" s="23"/>
      <c r="BV12" s="36">
        <f t="shared" si="0"/>
        <v>0</v>
      </c>
      <c r="BW12" s="36">
        <f t="shared" si="0"/>
        <v>2.9998779296875E-2</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7876</v>
      </c>
      <c r="D15" s="30">
        <v>279579631.83999997</v>
      </c>
      <c r="E15" s="19">
        <v>0.92269999999999996</v>
      </c>
      <c r="F15" s="19">
        <v>0.91420000000000001</v>
      </c>
      <c r="H15" s="25">
        <v>54182</v>
      </c>
      <c r="I15" s="30">
        <v>2552875197</v>
      </c>
      <c r="J15" s="19">
        <v>0.92330000000000001</v>
      </c>
      <c r="K15" s="19">
        <v>0.90769999999999995</v>
      </c>
      <c r="M15" s="25">
        <v>25056</v>
      </c>
      <c r="N15" s="30">
        <v>1201044725</v>
      </c>
      <c r="O15" s="19">
        <v>0.92889999999999995</v>
      </c>
      <c r="P15" s="19">
        <v>0.92010000000000003</v>
      </c>
      <c r="R15" s="25">
        <v>79369</v>
      </c>
      <c r="S15" s="30">
        <v>3581613890</v>
      </c>
      <c r="T15" s="19">
        <v>0.95509999999999995</v>
      </c>
      <c r="U15" s="19">
        <v>0.94420000000000004</v>
      </c>
      <c r="W15" s="25">
        <v>21095</v>
      </c>
      <c r="X15" s="30">
        <v>1047681093</v>
      </c>
      <c r="Y15" s="19">
        <v>0.9244</v>
      </c>
      <c r="Z15" s="19">
        <v>0.90769999999999995</v>
      </c>
      <c r="AB15" s="34" t="s">
        <v>80</v>
      </c>
      <c r="AC15" s="23">
        <f>VLOOKUP($AB15,[1]IL!$C$17:$K$24,5,FALSE)</f>
        <v>7876</v>
      </c>
      <c r="AD15" s="23">
        <f>VLOOKUP($AB15,[1]IL!$C$17:$K$24,6,FALSE)</f>
        <v>279579631.83999997</v>
      </c>
      <c r="AE15" s="35">
        <f>VLOOKUP($AB15,[1]IL!$C$17:$K$24,8,FALSE)</f>
        <v>0.92268041237113407</v>
      </c>
      <c r="AF15" s="35">
        <f>VLOOKUP($AB15,[1]IL!$C$17:$K$24,9,FALSE)</f>
        <v>0.91424125064821471</v>
      </c>
      <c r="AH15" s="23">
        <f>VLOOKUP($AB15,[2]IL!$C$17:$K$23,5,FALSE)</f>
        <v>54182</v>
      </c>
      <c r="AI15" s="23">
        <f>VLOOKUP($AB15,[2]IL!$C$17:$K$23,6,FALSE)</f>
        <v>2552875197.3800001</v>
      </c>
      <c r="AJ15" s="35">
        <f>VLOOKUP($AB15,[2]IL!$C$17:$K$23,8,FALSE)</f>
        <v>0.92326829683905598</v>
      </c>
      <c r="AK15" s="35">
        <f>VLOOKUP($AB15,[2]IL!$C$17:$K$23,9,FALSE)</f>
        <v>0.9077113517572174</v>
      </c>
      <c r="AM15" s="23">
        <f>VLOOKUP($AB15,[3]IL!$C$17:$K$23,5,FALSE)</f>
        <v>25056</v>
      </c>
      <c r="AN15" s="23">
        <f>VLOOKUP($AB15,[3]IL!$C$17:$K$23,6,FALSE)</f>
        <v>1201044725</v>
      </c>
      <c r="AO15" s="35">
        <f>VLOOKUP($AB15,[3]IL!$C$17:$K$23,8,FALSE)</f>
        <v>0.92892892892892898</v>
      </c>
      <c r="AP15" s="35">
        <f>VLOOKUP($AB15,[3]IL!$C$17:$K$23,9,FALSE)</f>
        <v>0.92014137423522058</v>
      </c>
      <c r="AQ15" s="23"/>
      <c r="AR15" s="23">
        <f>VLOOKUP($AB15,[4]IL!$C$17:$K$23,5,FALSE)</f>
        <v>79369</v>
      </c>
      <c r="AS15" s="23">
        <f>VLOOKUP($AB15,[4]IL!$C$17:$K$23,6,FALSE)</f>
        <v>3581613890.48</v>
      </c>
      <c r="AT15" s="35">
        <f>VLOOKUP($AB15,[4]IL!$C$17:$K$23,8,FALSE)</f>
        <v>0.95512527377313539</v>
      </c>
      <c r="AU15" s="35">
        <f>VLOOKUP($AB15,[4]IL!$C$17:$K$23,9,FALSE)</f>
        <v>0.94424733870600785</v>
      </c>
      <c r="AW15" s="23">
        <f>VLOOKUP($AB15,[5]IL!$C$17:$K$23,5,FALSE)</f>
        <v>21095</v>
      </c>
      <c r="AX15" s="23">
        <f>VLOOKUP($AB15,[5]IL!$C$17:$K$23,6,FALSE)</f>
        <v>1047681092.58</v>
      </c>
      <c r="AY15" s="35">
        <f>VLOOKUP($AB15,[5]IL!$C$17:$K$23,8,FALSE)</f>
        <v>0.92436790675255243</v>
      </c>
      <c r="AZ15" s="35">
        <f>VLOOKUP($AB15,[5]IL!$C$17:$K$23,9,FALSE)</f>
        <v>0.90768417333913243</v>
      </c>
      <c r="BB15" s="36">
        <f t="shared" si="1"/>
        <v>0</v>
      </c>
      <c r="BC15" s="36">
        <f t="shared" si="0"/>
        <v>0</v>
      </c>
      <c r="BD15" s="35">
        <f t="shared" si="0"/>
        <v>-1.9587628865891382E-5</v>
      </c>
      <c r="BE15" s="35">
        <f t="shared" si="0"/>
        <v>4.1250648214696817E-5</v>
      </c>
      <c r="BF15" s="23"/>
      <c r="BG15" s="36">
        <f t="shared" si="0"/>
        <v>0</v>
      </c>
      <c r="BH15" s="36">
        <f t="shared" si="0"/>
        <v>0.38000011444091797</v>
      </c>
      <c r="BI15" s="35">
        <f t="shared" si="0"/>
        <v>-3.1703160944029918E-5</v>
      </c>
      <c r="BJ15" s="35">
        <f t="shared" si="0"/>
        <v>1.1351757217448188E-5</v>
      </c>
      <c r="BK15" s="23"/>
      <c r="BL15" s="36">
        <f t="shared" si="0"/>
        <v>0</v>
      </c>
      <c r="BM15" s="36">
        <f t="shared" si="0"/>
        <v>0</v>
      </c>
      <c r="BN15" s="35">
        <f t="shared" si="0"/>
        <v>2.892892892902843E-5</v>
      </c>
      <c r="BO15" s="35">
        <f t="shared" si="0"/>
        <v>4.1374235220548172E-5</v>
      </c>
      <c r="BP15" s="23"/>
      <c r="BQ15" s="36">
        <f t="shared" si="0"/>
        <v>0</v>
      </c>
      <c r="BR15" s="36">
        <f t="shared" si="0"/>
        <v>0.48000001907348633</v>
      </c>
      <c r="BS15" s="35">
        <f t="shared" si="0"/>
        <v>2.5273773135436883E-5</v>
      </c>
      <c r="BT15" s="35">
        <f t="shared" si="0"/>
        <v>4.7338706007815645E-5</v>
      </c>
      <c r="BU15" s="23"/>
      <c r="BV15" s="36">
        <f t="shared" si="0"/>
        <v>0</v>
      </c>
      <c r="BW15" s="36">
        <f t="shared" si="0"/>
        <v>-0.41999995708465576</v>
      </c>
      <c r="BX15" s="35">
        <f t="shared" si="0"/>
        <v>-3.2093247447573248E-5</v>
      </c>
      <c r="BY15" s="35">
        <f t="shared" si="0"/>
        <v>-1.5826660867523934E-5</v>
      </c>
    </row>
    <row r="16" spans="1:77" x14ac:dyDescent="0.2">
      <c r="A16" s="1" t="s">
        <v>22</v>
      </c>
      <c r="B16" s="13" t="s">
        <v>8</v>
      </c>
      <c r="C16" s="25">
        <v>161</v>
      </c>
      <c r="D16" s="30">
        <v>6288488.1500000004</v>
      </c>
      <c r="E16" s="19">
        <v>1.89E-2</v>
      </c>
      <c r="F16" s="19">
        <v>2.06E-2</v>
      </c>
      <c r="H16" s="25">
        <v>900</v>
      </c>
      <c r="I16" s="30">
        <v>44437905</v>
      </c>
      <c r="J16" s="19">
        <v>1.5299999999999999E-2</v>
      </c>
      <c r="K16" s="19">
        <v>1.5800000000000002E-2</v>
      </c>
      <c r="M16" s="25">
        <v>316</v>
      </c>
      <c r="N16" s="30">
        <v>15133263</v>
      </c>
      <c r="O16" s="19">
        <v>1.17E-2</v>
      </c>
      <c r="P16" s="19">
        <v>1.1599999999999999E-2</v>
      </c>
      <c r="R16" s="25">
        <v>833</v>
      </c>
      <c r="S16" s="30">
        <v>43111055</v>
      </c>
      <c r="T16" s="19">
        <v>0.01</v>
      </c>
      <c r="U16" s="19">
        <v>1.14E-2</v>
      </c>
      <c r="W16" s="25">
        <v>247</v>
      </c>
      <c r="X16" s="30">
        <v>17809581</v>
      </c>
      <c r="Y16" s="19">
        <v>1.0800000000000001E-2</v>
      </c>
      <c r="Z16" s="19">
        <v>1.54E-2</v>
      </c>
      <c r="AB16" s="34" t="s">
        <v>8</v>
      </c>
      <c r="AC16" s="23">
        <f>VLOOKUP($AB16,[1]IL!$C$17:$K$24,5,FALSE)</f>
        <v>161</v>
      </c>
      <c r="AD16" s="23">
        <f>VLOOKUP($AB16,[1]IL!$C$17:$K$24,6,FALSE)</f>
        <v>6288488.1500000004</v>
      </c>
      <c r="AE16" s="35">
        <f>VLOOKUP($AB16,[1]IL!$C$17:$K$24,8,FALSE)</f>
        <v>1.8861293345829429E-2</v>
      </c>
      <c r="AF16" s="35">
        <f>VLOOKUP($AB16,[1]IL!$C$17:$K$24,9,FALSE)</f>
        <v>2.056371286100224E-2</v>
      </c>
      <c r="AH16" s="23">
        <f>VLOOKUP($AB16,[2]IL!$C$17:$K$23,5,FALSE)</f>
        <v>900</v>
      </c>
      <c r="AI16" s="23">
        <f>VLOOKUP($AB16,[2]IL!$C$17:$K$23,6,FALSE)</f>
        <v>44437904.629999995</v>
      </c>
      <c r="AJ16" s="35">
        <f>VLOOKUP($AB16,[2]IL!$C$17:$K$23,8,FALSE)</f>
        <v>1.5336116554485813E-2</v>
      </c>
      <c r="AK16" s="35">
        <f>VLOOKUP($AB16,[2]IL!$C$17:$K$23,9,FALSE)</f>
        <v>1.5800533658031149E-2</v>
      </c>
      <c r="AM16" s="23">
        <f>VLOOKUP($AB16,[3]IL!$C$17:$K$23,5,FALSE)</f>
        <v>316</v>
      </c>
      <c r="AN16" s="23">
        <f>VLOOKUP($AB16,[3]IL!$C$17:$K$23,6,FALSE)</f>
        <v>15133263</v>
      </c>
      <c r="AO16" s="35">
        <f>VLOOKUP($AB16,[3]IL!$C$17:$K$23,8,FALSE)</f>
        <v>1.171541912282653E-2</v>
      </c>
      <c r="AP16" s="35">
        <f>VLOOKUP($AB16,[3]IL!$C$17:$K$23,9,FALSE)</f>
        <v>1.1593857517240265E-2</v>
      </c>
      <c r="AR16" s="23">
        <f>VLOOKUP($AB16,[4]IL!$C$17:$K$23,5,FALSE)</f>
        <v>833</v>
      </c>
      <c r="AS16" s="23">
        <f>VLOOKUP($AB16,[4]IL!$C$17:$K$23,6,FALSE)</f>
        <v>43111054.939999998</v>
      </c>
      <c r="AT16" s="35">
        <f>VLOOKUP($AB16,[4]IL!$C$17:$K$23,8,FALSE)</f>
        <v>1.0024308647620881E-2</v>
      </c>
      <c r="AU16" s="35">
        <f>VLOOKUP($AB16,[4]IL!$C$17:$K$23,9,FALSE)</f>
        <v>1.1365686012136824E-2</v>
      </c>
      <c r="AW16" s="23">
        <f>VLOOKUP($AB16,[5]IL!$C$17:$K$23,5,FALSE)</f>
        <v>247</v>
      </c>
      <c r="AX16" s="23">
        <f>VLOOKUP($AB16,[5]IL!$C$17:$K$23,6,FALSE)</f>
        <v>17809580.719999999</v>
      </c>
      <c r="AY16" s="35">
        <f>VLOOKUP($AB16,[5]IL!$C$17:$K$23,8,FALSE)</f>
        <v>1.0823364445028702E-2</v>
      </c>
      <c r="AZ16" s="35">
        <f>VLOOKUP($AB16,[5]IL!$C$17:$K$23,9,FALSE)</f>
        <v>1.5429766431635177E-2</v>
      </c>
      <c r="BB16" s="36">
        <f t="shared" si="1"/>
        <v>0</v>
      </c>
      <c r="BC16" s="36">
        <f t="shared" si="0"/>
        <v>0</v>
      </c>
      <c r="BD16" s="35">
        <f t="shared" si="0"/>
        <v>-3.8706654170571342E-5</v>
      </c>
      <c r="BE16" s="35">
        <f t="shared" si="0"/>
        <v>-3.6287138997760648E-5</v>
      </c>
      <c r="BF16" s="23"/>
      <c r="BG16" s="36">
        <f t="shared" si="0"/>
        <v>0</v>
      </c>
      <c r="BH16" s="36">
        <f t="shared" si="0"/>
        <v>-0.37000000476837158</v>
      </c>
      <c r="BI16" s="35">
        <f t="shared" si="0"/>
        <v>3.6116554485814134E-5</v>
      </c>
      <c r="BJ16" s="35">
        <f t="shared" si="0"/>
        <v>5.3365803114741039E-7</v>
      </c>
      <c r="BK16" s="23"/>
      <c r="BL16" s="36">
        <f t="shared" si="0"/>
        <v>0</v>
      </c>
      <c r="BM16" s="36">
        <f t="shared" si="0"/>
        <v>0</v>
      </c>
      <c r="BN16" s="35">
        <f t="shared" si="0"/>
        <v>1.5419122826529352E-5</v>
      </c>
      <c r="BO16" s="35">
        <f t="shared" si="0"/>
        <v>-6.1424827597338777E-6</v>
      </c>
      <c r="BP16" s="23"/>
      <c r="BQ16" s="36">
        <f t="shared" si="0"/>
        <v>0</v>
      </c>
      <c r="BR16" s="36">
        <f t="shared" si="0"/>
        <v>-6.0000002384185791E-2</v>
      </c>
      <c r="BS16" s="35">
        <f t="shared" si="0"/>
        <v>2.4308647620881196E-5</v>
      </c>
      <c r="BT16" s="35">
        <f t="shared" si="0"/>
        <v>-3.4313987863176035E-5</v>
      </c>
      <c r="BU16" s="23"/>
      <c r="BV16" s="36">
        <f t="shared" si="0"/>
        <v>0</v>
      </c>
      <c r="BW16" s="36">
        <f t="shared" si="0"/>
        <v>-0.2800000011920929</v>
      </c>
      <c r="BX16" s="35">
        <f t="shared" si="0"/>
        <v>2.3364445028701067E-5</v>
      </c>
      <c r="BY16" s="35">
        <f t="shared" si="0"/>
        <v>2.9766431635176033E-5</v>
      </c>
    </row>
    <row r="17" spans="1:77" x14ac:dyDescent="0.2">
      <c r="A17" s="1" t="s">
        <v>23</v>
      </c>
      <c r="B17" s="13" t="s">
        <v>9</v>
      </c>
      <c r="C17" s="25">
        <v>216</v>
      </c>
      <c r="D17" s="30">
        <v>8533787.8900000006</v>
      </c>
      <c r="E17" s="19">
        <v>2.53E-2</v>
      </c>
      <c r="F17" s="19">
        <v>2.7900000000000001E-2</v>
      </c>
      <c r="H17" s="25">
        <v>1089</v>
      </c>
      <c r="I17" s="30">
        <v>60648895</v>
      </c>
      <c r="J17" s="19">
        <v>1.8599999999999998E-2</v>
      </c>
      <c r="K17" s="19">
        <v>2.1600000000000001E-2</v>
      </c>
      <c r="M17" s="25">
        <v>549</v>
      </c>
      <c r="N17" s="30">
        <v>28137120</v>
      </c>
      <c r="O17" s="19">
        <v>2.0400000000000001E-2</v>
      </c>
      <c r="P17" s="19">
        <v>2.1600000000000001E-2</v>
      </c>
      <c r="R17" s="25">
        <v>1046</v>
      </c>
      <c r="S17" s="30">
        <v>55955759</v>
      </c>
      <c r="T17" s="19">
        <v>1.26E-2</v>
      </c>
      <c r="U17" s="19">
        <v>1.4800000000000001E-2</v>
      </c>
      <c r="W17" s="25">
        <v>354</v>
      </c>
      <c r="X17" s="30">
        <v>21991434</v>
      </c>
      <c r="Y17" s="19">
        <v>1.55E-2</v>
      </c>
      <c r="Z17" s="19">
        <v>1.9099999999999999E-2</v>
      </c>
      <c r="AB17" s="34" t="s">
        <v>9</v>
      </c>
      <c r="AC17" s="23">
        <f>VLOOKUP($AB17,[1]IL!$C$17:$K$24,5,FALSE)</f>
        <v>216</v>
      </c>
      <c r="AD17" s="23">
        <f>VLOOKUP($AB17,[1]IL!$C$17:$K$24,6,FALSE)</f>
        <v>8533787.8900000006</v>
      </c>
      <c r="AE17" s="35">
        <f>VLOOKUP($AB17,[1]IL!$C$17:$K$24,8,FALSE)</f>
        <v>2.5304592314901592E-2</v>
      </c>
      <c r="AF17" s="35">
        <f>VLOOKUP($AB17,[1]IL!$C$17:$K$24,9,FALSE)</f>
        <v>2.7905970338301132E-2</v>
      </c>
      <c r="AH17" s="23">
        <f>VLOOKUP($AB17,[2]IL!$C$17:$K$23,5,FALSE)</f>
        <v>1089</v>
      </c>
      <c r="AI17" s="23">
        <f>VLOOKUP($AB17,[2]IL!$C$17:$K$23,6,FALSE)</f>
        <v>60648895.080000006</v>
      </c>
      <c r="AJ17" s="35">
        <f>VLOOKUP($AB17,[2]IL!$C$17:$K$23,8,FALSE)</f>
        <v>1.8556701030927835E-2</v>
      </c>
      <c r="AK17" s="35">
        <f>VLOOKUP($AB17,[2]IL!$C$17:$K$23,9,FALSE)</f>
        <v>2.1564583569203721E-2</v>
      </c>
      <c r="AM17" s="23">
        <f>VLOOKUP($AB17,[3]IL!$C$17:$K$23,5,FALSE)</f>
        <v>549</v>
      </c>
      <c r="AN17" s="23">
        <f>VLOOKUP($AB17,[3]IL!$C$17:$K$23,6,FALSE)</f>
        <v>28137120</v>
      </c>
      <c r="AO17" s="35">
        <f>VLOOKUP($AB17,[3]IL!$C$17:$K$23,8,FALSE)</f>
        <v>2.0353687020353686E-2</v>
      </c>
      <c r="AP17" s="35">
        <f>VLOOKUP($AB17,[3]IL!$C$17:$K$23,9,FALSE)</f>
        <v>2.155633984722868E-2</v>
      </c>
      <c r="AR17" s="23">
        <f>VLOOKUP($AB17,[4]IL!$C$17:$K$23,5,FALSE)</f>
        <v>1046</v>
      </c>
      <c r="AS17" s="23">
        <f>VLOOKUP($AB17,[4]IL!$C$17:$K$23,6,FALSE)</f>
        <v>55955758.619999997</v>
      </c>
      <c r="AT17" s="35">
        <f>VLOOKUP($AB17,[4]IL!$C$17:$K$23,8,FALSE)</f>
        <v>1.2587547233387085E-2</v>
      </c>
      <c r="AU17" s="35">
        <f>VLOOKUP($AB17,[4]IL!$C$17:$K$23,9,FALSE)</f>
        <v>1.4752030167922366E-2</v>
      </c>
      <c r="AW17" s="23">
        <f>VLOOKUP($AB17,[5]IL!$C$17:$K$23,5,FALSE)</f>
        <v>354</v>
      </c>
      <c r="AX17" s="23">
        <f>VLOOKUP($AB17,[5]IL!$C$17:$K$23,6,FALSE)</f>
        <v>21991434.02</v>
      </c>
      <c r="AY17" s="35">
        <f>VLOOKUP($AB17,[5]IL!$C$17:$K$23,8,FALSE)</f>
        <v>1.5512028394899435E-2</v>
      </c>
      <c r="AZ17" s="35">
        <f>VLOOKUP($AB17,[5]IL!$C$17:$K$23,9,FALSE)</f>
        <v>1.9052817455958382E-2</v>
      </c>
      <c r="BB17" s="36">
        <f t="shared" si="1"/>
        <v>0</v>
      </c>
      <c r="BC17" s="36">
        <f t="shared" si="0"/>
        <v>0</v>
      </c>
      <c r="BD17" s="35">
        <f t="shared" si="0"/>
        <v>4.5923149015920928E-6</v>
      </c>
      <c r="BE17" s="35">
        <f t="shared" si="0"/>
        <v>5.9703383011311395E-6</v>
      </c>
      <c r="BF17" s="23"/>
      <c r="BG17" s="36">
        <f t="shared" si="0"/>
        <v>0</v>
      </c>
      <c r="BH17" s="36">
        <f t="shared" si="0"/>
        <v>8.0000005662441254E-2</v>
      </c>
      <c r="BI17" s="35">
        <f t="shared" si="0"/>
        <v>-4.3298969072163435E-5</v>
      </c>
      <c r="BJ17" s="35">
        <f t="shared" si="0"/>
        <v>-3.5416430796280512E-5</v>
      </c>
      <c r="BK17" s="23"/>
      <c r="BL17" s="36">
        <f t="shared" si="0"/>
        <v>0</v>
      </c>
      <c r="BM17" s="36">
        <f t="shared" si="0"/>
        <v>0</v>
      </c>
      <c r="BN17" s="35">
        <f t="shared" si="0"/>
        <v>-4.63129796463152E-5</v>
      </c>
      <c r="BO17" s="35">
        <f t="shared" si="0"/>
        <v>-4.366015277132082E-5</v>
      </c>
      <c r="BP17" s="23"/>
      <c r="BQ17" s="36">
        <f t="shared" si="0"/>
        <v>0</v>
      </c>
      <c r="BR17" s="36">
        <f t="shared" si="0"/>
        <v>-0.38000000268220901</v>
      </c>
      <c r="BS17" s="35">
        <f t="shared" si="0"/>
        <v>-1.2452766612915112E-5</v>
      </c>
      <c r="BT17" s="35">
        <f t="shared" si="0"/>
        <v>-4.7969832077634361E-5</v>
      </c>
      <c r="BU17" s="23"/>
      <c r="BV17" s="36">
        <f t="shared" si="0"/>
        <v>0</v>
      </c>
      <c r="BW17" s="36">
        <f t="shared" si="0"/>
        <v>1.9999999552965164E-2</v>
      </c>
      <c r="BX17" s="35">
        <f t="shared" si="0"/>
        <v>1.2028394899435066E-5</v>
      </c>
      <c r="BY17" s="35">
        <f t="shared" si="0"/>
        <v>-4.7182544041617092E-5</v>
      </c>
    </row>
    <row r="18" spans="1:77" x14ac:dyDescent="0.2">
      <c r="A18" s="1" t="s">
        <v>24</v>
      </c>
      <c r="B18" s="13" t="s">
        <v>10</v>
      </c>
      <c r="C18" s="25">
        <v>50</v>
      </c>
      <c r="D18" s="30">
        <v>1719407.42</v>
      </c>
      <c r="E18" s="19">
        <v>5.8999999999999999E-3</v>
      </c>
      <c r="F18" s="19">
        <v>5.5999999999999999E-3</v>
      </c>
      <c r="H18" s="25">
        <v>952</v>
      </c>
      <c r="I18" s="30">
        <v>61649625</v>
      </c>
      <c r="J18" s="19">
        <v>1.6199999999999999E-2</v>
      </c>
      <c r="K18" s="19">
        <v>2.1899999999999999E-2</v>
      </c>
      <c r="M18" s="25">
        <v>158</v>
      </c>
      <c r="N18" s="30">
        <v>9034081</v>
      </c>
      <c r="O18" s="19">
        <v>5.8999999999999999E-3</v>
      </c>
      <c r="P18" s="19">
        <v>6.8999999999999999E-3</v>
      </c>
      <c r="R18" s="25">
        <v>176</v>
      </c>
      <c r="S18" s="30">
        <v>10948476</v>
      </c>
      <c r="T18" s="19">
        <v>2.0999999999999999E-3</v>
      </c>
      <c r="U18" s="19">
        <v>2.8999999999999998E-3</v>
      </c>
      <c r="W18" s="25">
        <v>239</v>
      </c>
      <c r="X18" s="30">
        <v>11680646</v>
      </c>
      <c r="Y18" s="19">
        <v>1.0500000000000001E-2</v>
      </c>
      <c r="Z18" s="19">
        <v>1.01E-2</v>
      </c>
      <c r="AB18" s="34" t="s">
        <v>10</v>
      </c>
      <c r="AC18" s="23">
        <f>VLOOKUP($AB18,[1]IL!$C$17:$K$24,5,FALSE)</f>
        <v>50</v>
      </c>
      <c r="AD18" s="23">
        <f>VLOOKUP($AB18,[1]IL!$C$17:$K$24,6,FALSE)</f>
        <v>1719407.42</v>
      </c>
      <c r="AE18" s="35">
        <f>VLOOKUP($AB18,[1]IL!$C$17:$K$24,8,FALSE)</f>
        <v>5.857544517338332E-3</v>
      </c>
      <c r="AF18" s="35">
        <f>VLOOKUP($AB18,[1]IL!$C$17:$K$24,9,FALSE)</f>
        <v>5.6225597683533315E-3</v>
      </c>
      <c r="AH18" s="23">
        <f>VLOOKUP($AB18,[2]IL!$C$17:$K$23,5,FALSE)</f>
        <v>952</v>
      </c>
      <c r="AI18" s="23">
        <f>VLOOKUP($AB18,[2]IL!$C$17:$K$23,6,FALSE)</f>
        <v>61649625.280000001</v>
      </c>
      <c r="AJ18" s="35">
        <f>VLOOKUP($AB18,[2]IL!$C$17:$K$23,8,FALSE)</f>
        <v>1.6222203288744994E-2</v>
      </c>
      <c r="AK18" s="35">
        <f>VLOOKUP($AB18,[2]IL!$C$17:$K$23,9,FALSE)</f>
        <v>2.1920407529387332E-2</v>
      </c>
      <c r="AM18" s="23">
        <f>VLOOKUP($AB18,[3]IL!$C$17:$K$23,5,FALSE)</f>
        <v>158</v>
      </c>
      <c r="AN18" s="23">
        <f>VLOOKUP($AB18,[3]IL!$C$17:$K$23,6,FALSE)</f>
        <v>9034081</v>
      </c>
      <c r="AO18" s="35">
        <f>VLOOKUP($AB18,[3]IL!$C$17:$K$23,8,FALSE)</f>
        <v>5.8577095614132648E-3</v>
      </c>
      <c r="AP18" s="35">
        <f>VLOOKUP($AB18,[3]IL!$C$17:$K$23,9,FALSE)</f>
        <v>6.921167491320772E-3</v>
      </c>
      <c r="AR18" s="23">
        <f>VLOOKUP($AB18,[4]IL!$C$17:$K$23,5,FALSE)</f>
        <v>176</v>
      </c>
      <c r="AS18" s="23">
        <f>VLOOKUP($AB18,[4]IL!$C$17:$K$23,6,FALSE)</f>
        <v>10948475.57</v>
      </c>
      <c r="AT18" s="35">
        <f>VLOOKUP($AB18,[4]IL!$C$17:$K$23,8,FALSE)</f>
        <v>2.1179811788490698E-3</v>
      </c>
      <c r="AU18" s="35">
        <f>VLOOKUP($AB18,[4]IL!$C$17:$K$23,9,FALSE)</f>
        <v>2.886427525685846E-3</v>
      </c>
      <c r="AW18" s="23">
        <f>VLOOKUP($AB18,[5]IL!$C$17:$K$23,5,FALSE)</f>
        <v>239</v>
      </c>
      <c r="AX18" s="23">
        <f>VLOOKUP($AB18,[5]IL!$C$17:$K$23,6,FALSE)</f>
        <v>11680646.300000001</v>
      </c>
      <c r="AY18" s="35">
        <f>VLOOKUP($AB18,[5]IL!$C$17:$K$23,8,FALSE)</f>
        <v>1.0472810131019675E-2</v>
      </c>
      <c r="AZ18" s="35">
        <f>VLOOKUP($AB18,[5]IL!$C$17:$K$23,9,FALSE)</f>
        <v>1.0119813992990154E-2</v>
      </c>
      <c r="BB18" s="36">
        <f t="shared" si="1"/>
        <v>0</v>
      </c>
      <c r="BC18" s="36">
        <f t="shared" si="0"/>
        <v>0</v>
      </c>
      <c r="BD18" s="35">
        <f t="shared" si="0"/>
        <v>-4.2455482661667848E-5</v>
      </c>
      <c r="BE18" s="35">
        <f t="shared" si="0"/>
        <v>2.2559768353331601E-5</v>
      </c>
      <c r="BF18" s="23"/>
      <c r="BG18" s="36">
        <f t="shared" si="0"/>
        <v>0</v>
      </c>
      <c r="BH18" s="36">
        <f t="shared" si="0"/>
        <v>0.2800000011920929</v>
      </c>
      <c r="BI18" s="35">
        <f t="shared" si="0"/>
        <v>2.2203288744995081E-5</v>
      </c>
      <c r="BJ18" s="35">
        <f t="shared" si="0"/>
        <v>2.0407529387332646E-5</v>
      </c>
      <c r="BK18" s="23"/>
      <c r="BL18" s="36">
        <f t="shared" si="0"/>
        <v>0</v>
      </c>
      <c r="BM18" s="36">
        <f t="shared" si="0"/>
        <v>0</v>
      </c>
      <c r="BN18" s="35">
        <f t="shared" si="0"/>
        <v>-4.2290438586735021E-5</v>
      </c>
      <c r="BO18" s="35">
        <f t="shared" si="0"/>
        <v>2.1167491320772149E-5</v>
      </c>
      <c r="BP18" s="23"/>
      <c r="BQ18" s="36">
        <f t="shared" si="0"/>
        <v>0</v>
      </c>
      <c r="BR18" s="36">
        <f t="shared" si="0"/>
        <v>-0.42999999970197678</v>
      </c>
      <c r="BS18" s="35">
        <f t="shared" si="0"/>
        <v>1.7981178849069916E-5</v>
      </c>
      <c r="BT18" s="35">
        <f t="shared" si="0"/>
        <v>-1.3572474314153815E-5</v>
      </c>
      <c r="BU18" s="23"/>
      <c r="BV18" s="36">
        <f t="shared" si="0"/>
        <v>0</v>
      </c>
      <c r="BW18" s="36">
        <f t="shared" si="0"/>
        <v>0.30000000074505806</v>
      </c>
      <c r="BX18" s="35">
        <f t="shared" si="0"/>
        <v>-2.7189868980325577E-5</v>
      </c>
      <c r="BY18" s="35">
        <f t="shared" si="0"/>
        <v>1.9813992990154114E-5</v>
      </c>
    </row>
    <row r="19" spans="1:77" x14ac:dyDescent="0.2">
      <c r="A19" s="1" t="s">
        <v>25</v>
      </c>
      <c r="B19" s="13" t="s">
        <v>11</v>
      </c>
      <c r="C19" s="25">
        <v>217</v>
      </c>
      <c r="D19" s="30">
        <v>8322077.4699999997</v>
      </c>
      <c r="E19" s="19">
        <v>2.5399999999999999E-2</v>
      </c>
      <c r="F19" s="19">
        <v>2.7199999999999998E-2</v>
      </c>
      <c r="H19" s="25">
        <v>1349</v>
      </c>
      <c r="I19" s="30">
        <v>67947382</v>
      </c>
      <c r="J19" s="19">
        <v>2.3E-2</v>
      </c>
      <c r="K19" s="19">
        <v>2.4199999999999999E-2</v>
      </c>
      <c r="M19" s="25">
        <v>814</v>
      </c>
      <c r="N19" s="30">
        <v>42777884</v>
      </c>
      <c r="O19" s="19">
        <v>3.0200000000000001E-2</v>
      </c>
      <c r="P19" s="19">
        <v>3.2800000000000003E-2</v>
      </c>
      <c r="R19" s="25">
        <v>1470</v>
      </c>
      <c r="S19" s="30">
        <v>78825561</v>
      </c>
      <c r="T19" s="19">
        <v>1.77E-2</v>
      </c>
      <c r="U19" s="19">
        <v>2.0799999999999999E-2</v>
      </c>
      <c r="W19" s="25">
        <v>587</v>
      </c>
      <c r="X19" s="30">
        <v>28346005</v>
      </c>
      <c r="Y19" s="19">
        <v>2.5700000000000001E-2</v>
      </c>
      <c r="Z19" s="19">
        <v>2.46E-2</v>
      </c>
      <c r="AB19" s="34" t="s">
        <v>11</v>
      </c>
      <c r="AC19" s="23">
        <f>VLOOKUP($AB19,[1]IL!$C$17:$K$24,5,FALSE)</f>
        <v>217</v>
      </c>
      <c r="AD19" s="23">
        <f>VLOOKUP($AB19,[1]IL!$C$17:$K$24,6,FALSE)</f>
        <v>8322077.4699999997</v>
      </c>
      <c r="AE19" s="35">
        <f>VLOOKUP($AB19,[1]IL!$C$17:$K$24,8,FALSE)</f>
        <v>2.542174320524836E-2</v>
      </c>
      <c r="AF19" s="35">
        <f>VLOOKUP($AB19,[1]IL!$C$17:$K$24,9,FALSE)</f>
        <v>2.7213665259128453E-2</v>
      </c>
      <c r="AH19" s="23">
        <f>VLOOKUP($AB19,[2]IL!$C$17:$K$23,5,FALSE)</f>
        <v>1349</v>
      </c>
      <c r="AI19" s="23">
        <f>VLOOKUP($AB19,[2]IL!$C$17:$K$23,6,FALSE)</f>
        <v>67947381.650000006</v>
      </c>
      <c r="AJ19" s="35">
        <f>VLOOKUP($AB19,[2]IL!$C$17:$K$23,8,FALSE)</f>
        <v>2.2987134702223737E-2</v>
      </c>
      <c r="AK19" s="35">
        <f>VLOOKUP($AB19,[2]IL!$C$17:$K$23,9,FALSE)</f>
        <v>2.4159665035401408E-2</v>
      </c>
      <c r="AM19" s="23">
        <f>VLOOKUP($AB19,[3]IL!$C$17:$K$23,5,FALSE)</f>
        <v>814</v>
      </c>
      <c r="AN19" s="23">
        <f>VLOOKUP($AB19,[3]IL!$C$17:$K$23,6,FALSE)</f>
        <v>42777884</v>
      </c>
      <c r="AO19" s="35">
        <f>VLOOKUP($AB19,[3]IL!$C$17:$K$23,8,FALSE)</f>
        <v>3.017832647462277E-2</v>
      </c>
      <c r="AP19" s="35">
        <f>VLOOKUP($AB19,[3]IL!$C$17:$K$23,9,FALSE)</f>
        <v>3.2772885265063598E-2</v>
      </c>
      <c r="AR19" s="23">
        <f>VLOOKUP($AB19,[4]IL!$C$17:$K$23,5,FALSE)</f>
        <v>1470</v>
      </c>
      <c r="AS19" s="23">
        <f>VLOOKUP($AB19,[4]IL!$C$17:$K$23,6,FALSE)</f>
        <v>78825560.689999998</v>
      </c>
      <c r="AT19" s="35">
        <f>VLOOKUP($AB19,[4]IL!$C$17:$K$23,8,FALSE)</f>
        <v>1.7689956436978026E-2</v>
      </c>
      <c r="AU19" s="35">
        <f>VLOOKUP($AB19,[4]IL!$C$17:$K$23,9,FALSE)</f>
        <v>2.0781365099510028E-2</v>
      </c>
      <c r="AW19" s="23">
        <f>VLOOKUP($AB19,[5]IL!$C$17:$K$23,5,FALSE)</f>
        <v>587</v>
      </c>
      <c r="AX19" s="23">
        <f>VLOOKUP($AB19,[5]IL!$C$17:$K$23,6,FALSE)</f>
        <v>28346004.600000001</v>
      </c>
      <c r="AY19" s="35">
        <f>VLOOKUP($AB19,[5]IL!$C$17:$K$23,8,FALSE)</f>
        <v>2.5721922790412341E-2</v>
      </c>
      <c r="AZ19" s="35">
        <f>VLOOKUP($AB19,[5]IL!$C$17:$K$23,9,FALSE)</f>
        <v>2.4558255307879945E-2</v>
      </c>
      <c r="BB19" s="36">
        <f t="shared" si="1"/>
        <v>0</v>
      </c>
      <c r="BC19" s="36">
        <f t="shared" si="0"/>
        <v>0</v>
      </c>
      <c r="BD19" s="35">
        <f t="shared" si="0"/>
        <v>2.1743205248361125E-5</v>
      </c>
      <c r="BE19" s="35">
        <f t="shared" si="0"/>
        <v>1.3665259128454316E-5</v>
      </c>
      <c r="BF19" s="23"/>
      <c r="BG19" s="36">
        <f t="shared" si="0"/>
        <v>0</v>
      </c>
      <c r="BH19" s="36">
        <f t="shared" si="0"/>
        <v>-0.34999999403953552</v>
      </c>
      <c r="BI19" s="35">
        <f t="shared" si="0"/>
        <v>-1.2865297776262774E-5</v>
      </c>
      <c r="BJ19" s="35">
        <f t="shared" si="0"/>
        <v>-4.0334964598591483E-5</v>
      </c>
      <c r="BK19" s="23"/>
      <c r="BL19" s="36">
        <f t="shared" si="0"/>
        <v>0</v>
      </c>
      <c r="BM19" s="36">
        <f t="shared" si="0"/>
        <v>0</v>
      </c>
      <c r="BN19" s="35">
        <f t="shared" si="0"/>
        <v>-2.1673525377231134E-5</v>
      </c>
      <c r="BO19" s="35">
        <f t="shared" si="0"/>
        <v>-2.7114734936405094E-5</v>
      </c>
      <c r="BP19" s="23"/>
      <c r="BQ19" s="36">
        <f t="shared" si="0"/>
        <v>0</v>
      </c>
      <c r="BR19" s="36">
        <f t="shared" si="0"/>
        <v>-0.31000000238418579</v>
      </c>
      <c r="BS19" s="35">
        <f t="shared" si="0"/>
        <v>-1.0043563021974039E-5</v>
      </c>
      <c r="BT19" s="35">
        <f t="shared" si="0"/>
        <v>-1.8634900489970796E-5</v>
      </c>
      <c r="BU19" s="23"/>
      <c r="BV19" s="36">
        <f t="shared" si="0"/>
        <v>0</v>
      </c>
      <c r="BW19" s="36">
        <f t="shared" si="0"/>
        <v>-0.39999999850988388</v>
      </c>
      <c r="BX19" s="35">
        <f t="shared" si="0"/>
        <v>2.1922790412340354E-5</v>
      </c>
      <c r="BY19" s="35">
        <f t="shared" si="0"/>
        <v>-4.1744692120055521E-5</v>
      </c>
    </row>
    <row r="20" spans="1:77" x14ac:dyDescent="0.2">
      <c r="A20" s="1" t="s">
        <v>26</v>
      </c>
      <c r="B20" s="13" t="s">
        <v>12</v>
      </c>
      <c r="C20" s="23">
        <v>16</v>
      </c>
      <c r="D20" s="28">
        <v>1361701.5</v>
      </c>
      <c r="E20" s="17">
        <v>1.9E-3</v>
      </c>
      <c r="F20" s="17">
        <v>4.4999999999999997E-3</v>
      </c>
      <c r="G20" s="8"/>
      <c r="H20" s="23">
        <v>213</v>
      </c>
      <c r="I20" s="28">
        <v>24871613</v>
      </c>
      <c r="J20" s="17">
        <v>3.5999999999999999E-3</v>
      </c>
      <c r="K20" s="17">
        <v>8.8000000000000005E-3</v>
      </c>
      <c r="L20" s="8"/>
      <c r="M20" s="23">
        <v>80</v>
      </c>
      <c r="N20" s="28">
        <v>9155745</v>
      </c>
      <c r="O20" s="17">
        <v>3.0000000000000001E-3</v>
      </c>
      <c r="P20" s="17">
        <v>7.0000000000000001E-3</v>
      </c>
      <c r="Q20" s="8"/>
      <c r="R20" s="23">
        <v>204</v>
      </c>
      <c r="S20" s="28">
        <v>22633939</v>
      </c>
      <c r="T20" s="17">
        <v>2.5000000000000001E-3</v>
      </c>
      <c r="U20" s="17">
        <v>6.0000000000000001E-3</v>
      </c>
      <c r="V20" s="8"/>
      <c r="W20" s="23">
        <v>299</v>
      </c>
      <c r="X20" s="28">
        <v>26726518</v>
      </c>
      <c r="Y20" s="17">
        <v>1.3100000000000001E-2</v>
      </c>
      <c r="Z20" s="17">
        <v>2.3199999999999998E-2</v>
      </c>
      <c r="AA20" s="8"/>
      <c r="AB20" s="34" t="s">
        <v>12</v>
      </c>
      <c r="AC20" s="23">
        <f>VLOOKUP($AB20,[1]IL!$C$17:$K$24,5,FALSE)</f>
        <v>16</v>
      </c>
      <c r="AD20" s="23">
        <f>VLOOKUP($AB20,[1]IL!$C$17:$K$24,6,FALSE)</f>
        <v>1361701.5</v>
      </c>
      <c r="AE20" s="35">
        <f>VLOOKUP($AB20,[1]IL!$C$17:$K$24,8,FALSE)</f>
        <v>1.8744142455482662E-3</v>
      </c>
      <c r="AF20" s="35">
        <f>VLOOKUP($AB20,[1]IL!$C$17:$K$24,9,FALSE)</f>
        <v>4.4528411250001378E-3</v>
      </c>
      <c r="AG20" s="8"/>
      <c r="AH20" s="23">
        <f>VLOOKUP($AB20,[2]IL!$C$17:$K$23,5,FALSE)</f>
        <v>213</v>
      </c>
      <c r="AI20" s="23">
        <f>VLOOKUP($AB20,[2]IL!$C$17:$K$23,6,FALSE)</f>
        <v>24871613.309999999</v>
      </c>
      <c r="AJ20" s="35">
        <f>VLOOKUP($AB20,[2]IL!$C$17:$K$23,8,FALSE)</f>
        <v>3.6295475845616425E-3</v>
      </c>
      <c r="AK20" s="35">
        <f>VLOOKUP($AB20,[2]IL!$C$17:$K$23,9,FALSE)</f>
        <v>8.8434584507588766E-3</v>
      </c>
      <c r="AL20" s="8"/>
      <c r="AM20" s="23">
        <f>VLOOKUP($AB20,[3]IL!$C$17:$K$23,5,FALSE)</f>
        <v>80</v>
      </c>
      <c r="AN20" s="23">
        <f>VLOOKUP($AB20,[3]IL!$C$17:$K$23,6,FALSE)</f>
        <v>9155745</v>
      </c>
      <c r="AO20" s="35">
        <f>VLOOKUP($AB20,[3]IL!$C$17:$K$23,8,FALSE)</f>
        <v>2.9659288918548179E-3</v>
      </c>
      <c r="AP20" s="35">
        <f>VLOOKUP($AB20,[3]IL!$C$17:$K$23,9,FALSE)</f>
        <v>7.0143764100435565E-3</v>
      </c>
      <c r="AQ20" s="8"/>
      <c r="AR20" s="23">
        <f>VLOOKUP($AB20,[4]IL!$C$17:$K$23,5,FALSE)</f>
        <v>204</v>
      </c>
      <c r="AS20" s="23">
        <f>VLOOKUP($AB20,[4]IL!$C$17:$K$23,6,FALSE)</f>
        <v>22633938.550000001</v>
      </c>
      <c r="AT20" s="35">
        <f>VLOOKUP($AB20,[4]IL!$C$17:$K$23,8,FALSE)</f>
        <v>2.4549327300296036E-3</v>
      </c>
      <c r="AU20" s="35">
        <f>VLOOKUP($AB20,[4]IL!$C$17:$K$23,9,FALSE)</f>
        <v>5.9671524887370212E-3</v>
      </c>
      <c r="AV20" s="8"/>
      <c r="AW20" s="23">
        <f>VLOOKUP($AB20,[5]IL!$C$17:$K$23,5,FALSE)</f>
        <v>299</v>
      </c>
      <c r="AX20" s="23">
        <f>VLOOKUP($AB20,[5]IL!$C$17:$K$23,6,FALSE)</f>
        <v>26726518.050000001</v>
      </c>
      <c r="AY20" s="35">
        <f>VLOOKUP($AB20,[5]IL!$C$17:$K$23,8,FALSE)</f>
        <v>1.3101967486087376E-2</v>
      </c>
      <c r="AZ20" s="35">
        <f>VLOOKUP($AB20,[5]IL!$C$17:$K$23,9,FALSE)</f>
        <v>2.3155173472403996E-2</v>
      </c>
      <c r="BB20" s="36">
        <f t="shared" si="1"/>
        <v>0</v>
      </c>
      <c r="BC20" s="36">
        <f t="shared" si="0"/>
        <v>0</v>
      </c>
      <c r="BD20" s="35">
        <f t="shared" si="0"/>
        <v>-2.5585754451733786E-5</v>
      </c>
      <c r="BE20" s="35">
        <f t="shared" si="0"/>
        <v>-4.7158874999861898E-5</v>
      </c>
      <c r="BF20" s="23"/>
      <c r="BG20" s="36">
        <f t="shared" si="0"/>
        <v>0</v>
      </c>
      <c r="BH20" s="36">
        <f t="shared" si="0"/>
        <v>0.30999999865889549</v>
      </c>
      <c r="BI20" s="35">
        <f t="shared" si="0"/>
        <v>2.9547584561642574E-5</v>
      </c>
      <c r="BJ20" s="35">
        <f t="shared" si="0"/>
        <v>4.3458450758876097E-5</v>
      </c>
      <c r="BK20" s="23"/>
      <c r="BL20" s="36">
        <f t="shared" si="0"/>
        <v>0</v>
      </c>
      <c r="BM20" s="36">
        <f t="shared" si="0"/>
        <v>0</v>
      </c>
      <c r="BN20" s="35">
        <f t="shared" si="0"/>
        <v>-3.4071108145182147E-5</v>
      </c>
      <c r="BO20" s="35">
        <f t="shared" si="0"/>
        <v>1.4376410043556373E-5</v>
      </c>
      <c r="BP20" s="23"/>
      <c r="BQ20" s="36">
        <f t="shared" si="0"/>
        <v>0</v>
      </c>
      <c r="BR20" s="36">
        <f t="shared" si="0"/>
        <v>-0.44999999925494194</v>
      </c>
      <c r="BS20" s="35">
        <f t="shared" si="0"/>
        <v>-4.5067269970396496E-5</v>
      </c>
      <c r="BT20" s="35">
        <f t="shared" si="0"/>
        <v>-3.2847511262978912E-5</v>
      </c>
      <c r="BU20" s="23"/>
      <c r="BV20" s="36">
        <f t="shared" si="0"/>
        <v>0</v>
      </c>
      <c r="BW20" s="36">
        <f t="shared" si="0"/>
        <v>5.000000074505806E-2</v>
      </c>
      <c r="BX20" s="35">
        <f t="shared" si="0"/>
        <v>1.9674860873755001E-6</v>
      </c>
      <c r="BY20" s="35">
        <f t="shared" si="0"/>
        <v>-4.4826527596002891E-5</v>
      </c>
    </row>
    <row r="21" spans="1:77" x14ac:dyDescent="0.2">
      <c r="A21" s="1" t="s">
        <v>27</v>
      </c>
      <c r="B21" s="13" t="s">
        <v>13</v>
      </c>
      <c r="C21" s="23">
        <v>8536</v>
      </c>
      <c r="D21" s="28">
        <v>305805094.26999998</v>
      </c>
      <c r="E21" s="17">
        <v>1</v>
      </c>
      <c r="F21" s="17">
        <v>1</v>
      </c>
      <c r="G21" s="8"/>
      <c r="H21" s="23">
        <v>58685</v>
      </c>
      <c r="I21" s="28">
        <v>2812430617</v>
      </c>
      <c r="J21" s="17">
        <v>1</v>
      </c>
      <c r="K21" s="17">
        <v>1</v>
      </c>
      <c r="L21" s="8"/>
      <c r="M21" s="23">
        <v>26973</v>
      </c>
      <c r="N21" s="28">
        <v>1305282817</v>
      </c>
      <c r="O21" s="17">
        <v>1</v>
      </c>
      <c r="P21" s="17">
        <v>1</v>
      </c>
      <c r="Q21" s="8"/>
      <c r="R21" s="23">
        <v>83098</v>
      </c>
      <c r="S21" s="28">
        <v>3793088679</v>
      </c>
      <c r="T21" s="17">
        <v>1</v>
      </c>
      <c r="U21" s="17">
        <v>1</v>
      </c>
      <c r="V21" s="8"/>
      <c r="W21" s="23">
        <v>22821</v>
      </c>
      <c r="X21" s="28">
        <v>1154235276</v>
      </c>
      <c r="Y21" s="17">
        <v>1</v>
      </c>
      <c r="Z21" s="17">
        <v>1</v>
      </c>
      <c r="AA21" s="8"/>
      <c r="AB21" s="34" t="s">
        <v>13</v>
      </c>
      <c r="AC21" s="23">
        <f>VLOOKUP($AB21,[1]IL!$C$17:$K$24,5,FALSE)</f>
        <v>8536</v>
      </c>
      <c r="AD21" s="23">
        <f>VLOOKUP($AB21,[1]IL!$C$17:$K$24,6,FALSE)</f>
        <v>305805094.26999998</v>
      </c>
      <c r="AE21" s="35">
        <f>VLOOKUP($AB21,[1]IL!$C$17:$K$24,8,FALSE)</f>
        <v>1</v>
      </c>
      <c r="AF21" s="35">
        <f>VLOOKUP($AB21,[1]IL!$C$17:$K$24,9,FALSE)</f>
        <v>1</v>
      </c>
      <c r="AG21" s="8"/>
      <c r="AH21" s="23">
        <f>VLOOKUP($AB21,[2]IL!$C$17:$K$23,5,FALSE)</f>
        <v>58685</v>
      </c>
      <c r="AI21" s="23">
        <f>VLOOKUP($AB21,[2]IL!$C$17:$K$23,6,FALSE)</f>
        <v>2812430617.3300004</v>
      </c>
      <c r="AJ21" s="35">
        <f>VLOOKUP($AB21,[2]IL!$C$17:$K$23,8,FALSE)</f>
        <v>1</v>
      </c>
      <c r="AK21" s="35">
        <f>VLOOKUP($AB21,[2]IL!$C$17:$K$23,9,FALSE)</f>
        <v>0.99999999999999989</v>
      </c>
      <c r="AL21" s="8"/>
      <c r="AM21" s="23">
        <f>VLOOKUP($AB21,[3]IL!$C$17:$K$23,5,FALSE)</f>
        <v>26973</v>
      </c>
      <c r="AN21" s="23">
        <f>VLOOKUP($AB21,[3]IL!$C$17:$K$23,6,FALSE)</f>
        <v>1305282817</v>
      </c>
      <c r="AO21" s="35">
        <f>VLOOKUP($AB21,[3]IL!$C$17:$K$23,8,FALSE)</f>
        <v>1</v>
      </c>
      <c r="AP21" s="35">
        <f>VLOOKUP($AB21,[3]IL!$C$17:$K$23,9,FALSE)</f>
        <v>1</v>
      </c>
      <c r="AQ21" s="8"/>
      <c r="AR21" s="23">
        <f>VLOOKUP($AB21,[4]IL!$C$17:$K$23,5,FALSE)</f>
        <v>83098</v>
      </c>
      <c r="AS21" s="23">
        <f>VLOOKUP($AB21,[4]IL!$C$17:$K$23,6,FALSE)</f>
        <v>3793088678.8500004</v>
      </c>
      <c r="AT21" s="35">
        <f>VLOOKUP($AB21,[4]IL!$C$17:$K$23,8,FALSE)</f>
        <v>1</v>
      </c>
      <c r="AU21" s="35">
        <f>VLOOKUP($AB21,[4]IL!$C$17:$K$23,9,FALSE)</f>
        <v>0.99999999999999989</v>
      </c>
      <c r="AV21" s="8"/>
      <c r="AW21" s="23">
        <f>VLOOKUP($AB21,[5]IL!$C$17:$K$23,5,FALSE)</f>
        <v>22821</v>
      </c>
      <c r="AX21" s="23">
        <f>VLOOKUP($AB21,[5]IL!$C$17:$K$23,6,FALSE)</f>
        <v>1154235276.27</v>
      </c>
      <c r="AY21" s="35">
        <f>VLOOKUP($AB21,[5]IL!$C$17:$K$23,8,FALSE)</f>
        <v>1</v>
      </c>
      <c r="AZ21" s="35">
        <f>VLOOKUP($AB21,[5]IL!$C$17:$K$23,9,FALSE)</f>
        <v>1</v>
      </c>
      <c r="BB21" s="36">
        <f t="shared" si="1"/>
        <v>0</v>
      </c>
      <c r="BC21" s="36">
        <f t="shared" si="0"/>
        <v>0</v>
      </c>
      <c r="BD21" s="35">
        <f t="shared" si="0"/>
        <v>0</v>
      </c>
      <c r="BE21" s="35">
        <f t="shared" si="0"/>
        <v>0</v>
      </c>
      <c r="BF21" s="23"/>
      <c r="BG21" s="36">
        <f t="shared" si="0"/>
        <v>0</v>
      </c>
      <c r="BH21" s="36">
        <f t="shared" si="0"/>
        <v>0.33000040054321289</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-0.14999961853027344</v>
      </c>
      <c r="BS21" s="35">
        <f t="shared" si="3"/>
        <v>0</v>
      </c>
      <c r="BT21" s="35">
        <f t="shared" si="3"/>
        <v>0</v>
      </c>
      <c r="BU21" s="23"/>
      <c r="BV21" s="36">
        <f t="shared" ref="BV21:BY21" si="4">AW21-W21</f>
        <v>0</v>
      </c>
      <c r="BW21" s="36">
        <f t="shared" si="4"/>
        <v>0.26999998092651367</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pane xSplit="7" ySplit="13" topLeftCell="N14" activePane="bottomRight" state="frozen"/>
      <selection pane="bottomRight" activeCell="S7" sqref="S7:T15"/>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755" priority="21" operator="lessThan">
      <formula>-1</formula>
    </cfRule>
  </conditionalFormatting>
  <conditionalFormatting sqref="BD6:BE21">
    <cfRule type="cellIs" dxfId="754" priority="19" operator="lessThan">
      <formula>-0.01</formula>
    </cfRule>
    <cfRule type="cellIs" dxfId="753" priority="20" operator="greaterThan">
      <formula>0.01</formula>
    </cfRule>
  </conditionalFormatting>
  <conditionalFormatting sqref="BB6:BC21">
    <cfRule type="cellIs" dxfId="752" priority="17" operator="lessThan">
      <formula>-1</formula>
    </cfRule>
    <cfRule type="cellIs" dxfId="751" priority="18" operator="greaterThan">
      <formula>1</formula>
    </cfRule>
  </conditionalFormatting>
  <conditionalFormatting sqref="BI6:BJ21">
    <cfRule type="cellIs" dxfId="750" priority="15" operator="lessThan">
      <formula>-0.01</formula>
    </cfRule>
    <cfRule type="cellIs" dxfId="749" priority="16" operator="greaterThan">
      <formula>0.01</formula>
    </cfRule>
  </conditionalFormatting>
  <conditionalFormatting sqref="BG6:BH21">
    <cfRule type="cellIs" dxfId="748" priority="13" operator="lessThan">
      <formula>-1</formula>
    </cfRule>
    <cfRule type="cellIs" dxfId="747" priority="14" operator="greaterThan">
      <formula>1</formula>
    </cfRule>
  </conditionalFormatting>
  <conditionalFormatting sqref="BN6:BO21">
    <cfRule type="cellIs" dxfId="746" priority="11" operator="lessThan">
      <formula>-0.01</formula>
    </cfRule>
    <cfRule type="cellIs" dxfId="745" priority="12" operator="greaterThan">
      <formula>0.01</formula>
    </cfRule>
  </conditionalFormatting>
  <conditionalFormatting sqref="BL6:BM21">
    <cfRule type="cellIs" dxfId="744" priority="9" operator="lessThan">
      <formula>-1</formula>
    </cfRule>
    <cfRule type="cellIs" dxfId="743" priority="10" operator="greaterThan">
      <formula>1</formula>
    </cfRule>
  </conditionalFormatting>
  <conditionalFormatting sqref="BS6:BT21">
    <cfRule type="cellIs" dxfId="742" priority="7" operator="lessThan">
      <formula>-0.01</formula>
    </cfRule>
    <cfRule type="cellIs" dxfId="741" priority="8" operator="greaterThan">
      <formula>0.01</formula>
    </cfRule>
  </conditionalFormatting>
  <conditionalFormatting sqref="BQ6:BR21">
    <cfRule type="cellIs" dxfId="740" priority="5" operator="lessThan">
      <formula>-1</formula>
    </cfRule>
    <cfRule type="cellIs" dxfId="739" priority="6" operator="greaterThan">
      <formula>1</formula>
    </cfRule>
  </conditionalFormatting>
  <conditionalFormatting sqref="BX6:BY21">
    <cfRule type="cellIs" dxfId="738" priority="3" operator="lessThan">
      <formula>-0.01</formula>
    </cfRule>
    <cfRule type="cellIs" dxfId="737" priority="4" operator="greaterThan">
      <formula>0.01</formula>
    </cfRule>
  </conditionalFormatting>
  <conditionalFormatting sqref="BV6:BW21">
    <cfRule type="cellIs" dxfId="736" priority="1" operator="lessThan">
      <formula>-1</formula>
    </cfRule>
    <cfRule type="cellIs" dxfId="735" priority="2" operator="greaterThan">
      <formula>1</formula>
    </cfRule>
  </conditionalFormatting>
  <pageMargins left="0.7" right="0.7" top="0.75" bottom="0.75" header="0.3" footer="0.3"/>
  <pageSetup paperSize="5" scale="12"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BY37"/>
  <sheetViews>
    <sheetView zoomScale="80" zoomScaleNormal="80" workbookViewId="0">
      <pane xSplit="2" ySplit="3" topLeftCell="BS4" activePane="bottomRight" state="frozen"/>
      <selection activeCell="BB10" sqref="BB10"/>
      <selection pane="topRight" activeCell="BB10" sqref="BB10"/>
      <selection pane="bottomLeft" activeCell="BB10" sqref="BB10"/>
      <selection pane="bottomRight" activeCell="BV6" sqref="BV6:BW21"/>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45</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44508</v>
      </c>
      <c r="D6" s="28">
        <v>4787391676.7600002</v>
      </c>
      <c r="E6" s="17">
        <v>0.88970000000000005</v>
      </c>
      <c r="F6" s="17">
        <v>0.8952</v>
      </c>
      <c r="G6" s="8"/>
      <c r="H6" s="23">
        <v>91744</v>
      </c>
      <c r="I6" s="28">
        <v>9377320001</v>
      </c>
      <c r="J6" s="17">
        <v>0.81020000000000003</v>
      </c>
      <c r="K6" s="17">
        <v>0.80220000000000002</v>
      </c>
      <c r="L6" s="8"/>
      <c r="M6" s="23">
        <v>44135</v>
      </c>
      <c r="N6" s="28">
        <v>3787308963</v>
      </c>
      <c r="O6" s="17">
        <v>0.84319999999999995</v>
      </c>
      <c r="P6" s="17">
        <v>0.83240000000000003</v>
      </c>
      <c r="Q6" s="8"/>
      <c r="R6" s="23">
        <v>113891</v>
      </c>
      <c r="S6" s="28">
        <v>10937492242</v>
      </c>
      <c r="T6" s="17">
        <v>0.86499999999999999</v>
      </c>
      <c r="U6" s="17">
        <v>0.86319999999999997</v>
      </c>
      <c r="V6" s="8"/>
      <c r="W6" s="23">
        <v>131457</v>
      </c>
      <c r="X6" s="28">
        <v>14126570679</v>
      </c>
      <c r="Y6" s="17">
        <v>0.90310000000000001</v>
      </c>
      <c r="Z6" s="17">
        <v>0.90990000000000004</v>
      </c>
      <c r="AA6" s="8"/>
      <c r="AB6" s="34" t="s">
        <v>80</v>
      </c>
      <c r="AC6" s="23">
        <f>VLOOKUP($AB6,[1]IN!$C$8:$K$14,5,FALSE)</f>
        <v>44508</v>
      </c>
      <c r="AD6" s="23">
        <f>VLOOKUP($AB6,[1]IN!$C$8:$K$14,6,FALSE)</f>
        <v>4787391676.7600002</v>
      </c>
      <c r="AE6" s="35">
        <f>VLOOKUP($AB6,[1]IN!$C$8:$K$14,8,FALSE)</f>
        <v>0.88966178939793716</v>
      </c>
      <c r="AF6" s="35">
        <f>VLOOKUP($AB6,[1]IN!$C$8:$K$14,9,FALSE)</f>
        <v>0.89522263245101408</v>
      </c>
      <c r="AG6" s="8"/>
      <c r="AH6" s="23">
        <f>VLOOKUP($AB6,[2]IN!$C$8:$K$23,5,FALSE)</f>
        <v>91744</v>
      </c>
      <c r="AI6" s="23">
        <f>VLOOKUP($AB6,[2]IN!$C$8:$K$23,6,FALSE)</f>
        <v>9377320001.25</v>
      </c>
      <c r="AJ6" s="35">
        <f>VLOOKUP($AB6,[2]IN!$C$8:$K$23,8,FALSE)</f>
        <v>0.81019454771850186</v>
      </c>
      <c r="AK6" s="35">
        <f>VLOOKUP($AB6,[2]IN!$C$8:$K$23,9,FALSE)</f>
        <v>0.80220595449507948</v>
      </c>
      <c r="AL6" s="8"/>
      <c r="AM6" s="23">
        <f>VLOOKUP($AB6,[3]IN!$C$8:$K$14,5,FALSE)</f>
        <v>44135</v>
      </c>
      <c r="AN6" s="23">
        <f>VLOOKUP($AB6,[3]IN!$C$8:$K$14,6,FALSE)</f>
        <v>3787308963</v>
      </c>
      <c r="AO6" s="35">
        <f>VLOOKUP($AB6,[3]IN!$C$8:$K$14,8,FALSE)</f>
        <v>0.84320431011424857</v>
      </c>
      <c r="AP6" s="35">
        <f>VLOOKUP($AB6,[3]IN!$C$8:$K$14,9,FALSE)</f>
        <v>0.832371742474038</v>
      </c>
      <c r="AQ6" s="8"/>
      <c r="AR6" s="23">
        <f>VLOOKUP($AB6,[4]IN!$C$8:$K$14,5,FALSE)</f>
        <v>113891</v>
      </c>
      <c r="AS6" s="23">
        <f>VLOOKUP($AB6,[4]IN!$C$8:$K$14,6,FALSE)</f>
        <v>10937492241.93</v>
      </c>
      <c r="AT6" s="35">
        <f>VLOOKUP($AB6,[4]IN!$C$8:$K$14,8,FALSE)</f>
        <v>0.86501902584628942</v>
      </c>
      <c r="AU6" s="35">
        <f>VLOOKUP($AB6,[4]IN!$C$8:$K$14,9,FALSE)</f>
        <v>0.8631526627503896</v>
      </c>
      <c r="AV6" s="8"/>
      <c r="AW6" s="23">
        <f>VLOOKUP($AB6,[5]IN!$C$8:$K$14,5,FALSE)</f>
        <v>131457</v>
      </c>
      <c r="AX6" s="23">
        <f>VLOOKUP($AB6,[5]IN!$C$8:$K$14,6,FALSE)</f>
        <v>14126570679.08</v>
      </c>
      <c r="AY6" s="35">
        <f>VLOOKUP($AB6,[5]IN!$C$8:$K$14,8,FALSE)</f>
        <v>0.90309350590465987</v>
      </c>
      <c r="AZ6" s="35">
        <f>VLOOKUP($AB6,[5]IN!$C$8:$K$14,9,FALSE)</f>
        <v>0.90992548208567359</v>
      </c>
      <c r="BB6" s="36">
        <f>AC6-C6</f>
        <v>0</v>
      </c>
      <c r="BC6" s="36">
        <f t="shared" ref="BC6:BY21" si="0">AD6-D6</f>
        <v>0</v>
      </c>
      <c r="BD6" s="35">
        <f t="shared" si="0"/>
        <v>-3.8210602062882515E-5</v>
      </c>
      <c r="BE6" s="35">
        <f t="shared" si="0"/>
        <v>2.2632451014081845E-5</v>
      </c>
      <c r="BF6" s="23"/>
      <c r="BG6" s="36">
        <f t="shared" si="0"/>
        <v>0</v>
      </c>
      <c r="BH6" s="36">
        <f t="shared" si="0"/>
        <v>0.25</v>
      </c>
      <c r="BI6" s="35">
        <f t="shared" si="0"/>
        <v>-5.4522814981750045E-6</v>
      </c>
      <c r="BJ6" s="35">
        <f t="shared" si="0"/>
        <v>5.9544950794521156E-6</v>
      </c>
      <c r="BK6" s="23"/>
      <c r="BL6" s="36">
        <f t="shared" si="0"/>
        <v>0</v>
      </c>
      <c r="BM6" s="36">
        <f t="shared" si="0"/>
        <v>0</v>
      </c>
      <c r="BN6" s="35">
        <f t="shared" si="0"/>
        <v>4.3101142486179356E-6</v>
      </c>
      <c r="BO6" s="35">
        <f t="shared" si="0"/>
        <v>-2.8257525962027685E-5</v>
      </c>
      <c r="BP6" s="23"/>
      <c r="BQ6" s="36">
        <f t="shared" si="0"/>
        <v>0</v>
      </c>
      <c r="BR6" s="36">
        <f t="shared" si="0"/>
        <v>-6.999969482421875E-2</v>
      </c>
      <c r="BS6" s="35">
        <f t="shared" si="0"/>
        <v>1.9025846289433268E-5</v>
      </c>
      <c r="BT6" s="35">
        <f t="shared" si="0"/>
        <v>-4.7337249610368559E-5</v>
      </c>
      <c r="BU6" s="23"/>
      <c r="BV6" s="36">
        <f t="shared" si="0"/>
        <v>0</v>
      </c>
      <c r="BW6" s="36">
        <f t="shared" si="0"/>
        <v>7.9999923706054688E-2</v>
      </c>
      <c r="BX6" s="35">
        <f t="shared" si="0"/>
        <v>-6.4940953401482204E-6</v>
      </c>
      <c r="BY6" s="35">
        <f t="shared" si="0"/>
        <v>2.548208567354493E-5</v>
      </c>
    </row>
    <row r="7" spans="1:77" x14ac:dyDescent="0.2">
      <c r="A7" s="1" t="s">
        <v>22</v>
      </c>
      <c r="B7" s="2" t="s">
        <v>8</v>
      </c>
      <c r="C7" s="23">
        <v>1862</v>
      </c>
      <c r="D7" s="28">
        <v>178130116.19999999</v>
      </c>
      <c r="E7" s="17">
        <v>3.7199999999999997E-2</v>
      </c>
      <c r="F7" s="17">
        <v>3.3300000000000003E-2</v>
      </c>
      <c r="G7" s="8"/>
      <c r="H7" s="23">
        <v>5099</v>
      </c>
      <c r="I7" s="28">
        <v>499334316</v>
      </c>
      <c r="J7" s="17">
        <v>4.4999999999999998E-2</v>
      </c>
      <c r="K7" s="17">
        <v>4.2700000000000002E-2</v>
      </c>
      <c r="L7" s="8"/>
      <c r="M7" s="23">
        <v>2272</v>
      </c>
      <c r="N7" s="28">
        <v>199160196</v>
      </c>
      <c r="O7" s="17">
        <v>4.3400000000000001E-2</v>
      </c>
      <c r="P7" s="17">
        <v>4.3799999999999999E-2</v>
      </c>
      <c r="Q7" s="8"/>
      <c r="R7" s="23">
        <v>5038</v>
      </c>
      <c r="S7" s="28">
        <v>465699619</v>
      </c>
      <c r="T7" s="17">
        <v>3.8300000000000001E-2</v>
      </c>
      <c r="U7" s="17">
        <v>3.6799999999999999E-2</v>
      </c>
      <c r="V7" s="8"/>
      <c r="W7" s="23">
        <v>4924</v>
      </c>
      <c r="X7" s="28">
        <v>467918895</v>
      </c>
      <c r="Y7" s="17">
        <v>3.3799999999999997E-2</v>
      </c>
      <c r="Z7" s="17">
        <v>3.0099999999999998E-2</v>
      </c>
      <c r="AA7" s="8"/>
      <c r="AB7" s="34" t="s">
        <v>8</v>
      </c>
      <c r="AC7" s="23">
        <f>VLOOKUP($AB7,[1]IN!$C$8:$K$14,5,FALSE)</f>
        <v>1862</v>
      </c>
      <c r="AD7" s="23">
        <f>VLOOKUP($AB7,[1]IN!$C$8:$K$14,6,FALSE)</f>
        <v>178130116.19999999</v>
      </c>
      <c r="AE7" s="35">
        <f>VLOOKUP($AB7,[1]IN!$C$8:$K$14,8,FALSE)</f>
        <v>3.7219157271927719E-2</v>
      </c>
      <c r="AF7" s="35">
        <f>VLOOKUP($AB7,[1]IN!$C$8:$K$14,9,FALSE)</f>
        <v>3.330960203600724E-2</v>
      </c>
      <c r="AG7" s="8"/>
      <c r="AH7" s="23">
        <f>VLOOKUP($AB7,[2]IN!$C$8:$K$23,5,FALSE)</f>
        <v>5099</v>
      </c>
      <c r="AI7" s="23">
        <f>VLOOKUP($AB7,[2]IN!$C$8:$K$23,6,FALSE)</f>
        <v>499334316.26000005</v>
      </c>
      <c r="AJ7" s="35">
        <f>VLOOKUP($AB7,[2]IN!$C$8:$K$23,8,FALSE)</f>
        <v>4.5029451504366949E-2</v>
      </c>
      <c r="AK7" s="35">
        <f>VLOOKUP($AB7,[2]IN!$C$8:$K$23,9,FALSE)</f>
        <v>4.2716784937925252E-2</v>
      </c>
      <c r="AL7" s="8"/>
      <c r="AM7" s="23">
        <f>VLOOKUP($AB7,[3]IN!$C$8:$K$14,5,FALSE)</f>
        <v>2272</v>
      </c>
      <c r="AN7" s="23">
        <f>VLOOKUP($AB7,[3]IN!$C$8:$K$14,6,FALSE)</f>
        <v>199160196</v>
      </c>
      <c r="AO7" s="35">
        <f>VLOOKUP($AB7,[3]IN!$C$8:$K$14,8,FALSE)</f>
        <v>4.3406824347560276E-2</v>
      </c>
      <c r="AP7" s="35">
        <f>VLOOKUP($AB7,[3]IN!$C$8:$K$14,9,FALSE)</f>
        <v>4.3771268992186245E-2</v>
      </c>
      <c r="AQ7" s="8"/>
      <c r="AR7" s="23">
        <f>VLOOKUP($AB7,[4]IN!$C$8:$K$14,5,FALSE)</f>
        <v>5038</v>
      </c>
      <c r="AS7" s="23">
        <f>VLOOKUP($AB7,[4]IN!$C$8:$K$14,6,FALSE)</f>
        <v>465699618.97000003</v>
      </c>
      <c r="AT7" s="35">
        <f>VLOOKUP($AB7,[4]IN!$C$8:$K$14,8,FALSE)</f>
        <v>3.8264356728921568E-2</v>
      </c>
      <c r="AU7" s="35">
        <f>VLOOKUP($AB7,[4]IN!$C$8:$K$14,9,FALSE)</f>
        <v>3.6751556688177991E-2</v>
      </c>
      <c r="AV7" s="8"/>
      <c r="AW7" s="23">
        <f>VLOOKUP($AB7,[5]IN!$C$8:$K$14,5,FALSE)</f>
        <v>4924</v>
      </c>
      <c r="AX7" s="23">
        <f>VLOOKUP($AB7,[5]IN!$C$8:$K$14,6,FALSE)</f>
        <v>467918894.64999998</v>
      </c>
      <c r="AY7" s="35">
        <f>VLOOKUP($AB7,[5]IN!$C$8:$K$14,8,FALSE)</f>
        <v>3.3827277536187084E-2</v>
      </c>
      <c r="AZ7" s="35">
        <f>VLOOKUP($AB7,[5]IN!$C$8:$K$14,9,FALSE)</f>
        <v>3.0139751215199052E-2</v>
      </c>
      <c r="BB7" s="36">
        <f t="shared" ref="BB7:BB21" si="1">AC7-C7</f>
        <v>0</v>
      </c>
      <c r="BC7" s="36">
        <f t="shared" si="0"/>
        <v>0</v>
      </c>
      <c r="BD7" s="35">
        <f t="shared" si="0"/>
        <v>1.9157271927722208E-5</v>
      </c>
      <c r="BE7" s="35">
        <f t="shared" si="0"/>
        <v>9.6020360072363031E-6</v>
      </c>
      <c r="BF7" s="23"/>
      <c r="BG7" s="36">
        <f t="shared" si="0"/>
        <v>0</v>
      </c>
      <c r="BH7" s="36">
        <f t="shared" si="0"/>
        <v>0.26000005006790161</v>
      </c>
      <c r="BI7" s="35">
        <f t="shared" si="0"/>
        <v>2.9451504366950765E-5</v>
      </c>
      <c r="BJ7" s="35">
        <f t="shared" si="0"/>
        <v>1.678493792525021E-5</v>
      </c>
      <c r="BK7" s="23"/>
      <c r="BL7" s="36">
        <f t="shared" si="0"/>
        <v>0</v>
      </c>
      <c r="BM7" s="36">
        <f t="shared" si="0"/>
        <v>0</v>
      </c>
      <c r="BN7" s="35">
        <f t="shared" si="0"/>
        <v>6.8243475602747239E-6</v>
      </c>
      <c r="BO7" s="35">
        <f t="shared" si="0"/>
        <v>-2.8731007813753706E-5</v>
      </c>
      <c r="BP7" s="23"/>
      <c r="BQ7" s="36">
        <f t="shared" si="0"/>
        <v>0</v>
      </c>
      <c r="BR7" s="36">
        <f t="shared" si="0"/>
        <v>-2.9999971389770508E-2</v>
      </c>
      <c r="BS7" s="35">
        <f t="shared" si="0"/>
        <v>-3.5643271078432404E-5</v>
      </c>
      <c r="BT7" s="35">
        <f t="shared" si="0"/>
        <v>-4.8443311822007895E-5</v>
      </c>
      <c r="BU7" s="23"/>
      <c r="BV7" s="36">
        <f t="shared" si="0"/>
        <v>0</v>
      </c>
      <c r="BW7" s="36">
        <f t="shared" si="0"/>
        <v>-0.35000002384185791</v>
      </c>
      <c r="BX7" s="35">
        <f t="shared" si="0"/>
        <v>2.7277536187086948E-5</v>
      </c>
      <c r="BY7" s="35">
        <f t="shared" si="0"/>
        <v>3.9751215199054085E-5</v>
      </c>
    </row>
    <row r="8" spans="1:77" x14ac:dyDescent="0.2">
      <c r="A8" s="1" t="s">
        <v>23</v>
      </c>
      <c r="B8" s="2" t="s">
        <v>9</v>
      </c>
      <c r="C8" s="23">
        <v>1368</v>
      </c>
      <c r="D8" s="28">
        <v>135949541.15000001</v>
      </c>
      <c r="E8" s="17">
        <v>2.7300000000000001E-2</v>
      </c>
      <c r="F8" s="17">
        <v>2.5399999999999999E-2</v>
      </c>
      <c r="G8" s="8"/>
      <c r="H8" s="23">
        <v>2812</v>
      </c>
      <c r="I8" s="28">
        <v>290332655</v>
      </c>
      <c r="J8" s="17">
        <v>2.4799999999999999E-2</v>
      </c>
      <c r="K8" s="17">
        <v>2.4799999999999999E-2</v>
      </c>
      <c r="L8" s="8"/>
      <c r="M8" s="23">
        <v>1729</v>
      </c>
      <c r="N8" s="28">
        <v>155956313</v>
      </c>
      <c r="O8" s="17">
        <v>3.3000000000000002E-2</v>
      </c>
      <c r="P8" s="17">
        <v>3.4299999999999997E-2</v>
      </c>
      <c r="Q8" s="8"/>
      <c r="R8" s="23">
        <v>2958</v>
      </c>
      <c r="S8" s="28">
        <v>283023181</v>
      </c>
      <c r="T8" s="17">
        <v>2.2499999999999999E-2</v>
      </c>
      <c r="U8" s="17">
        <v>2.23E-2</v>
      </c>
      <c r="V8" s="8"/>
      <c r="W8" s="23">
        <v>3285</v>
      </c>
      <c r="X8" s="28">
        <v>321148376</v>
      </c>
      <c r="Y8" s="17">
        <v>2.2599999999999999E-2</v>
      </c>
      <c r="Z8" s="17">
        <v>2.07E-2</v>
      </c>
      <c r="AA8" s="8"/>
      <c r="AB8" s="34" t="s">
        <v>9</v>
      </c>
      <c r="AC8" s="23">
        <f>VLOOKUP($AB8,[1]IN!$C$8:$K$14,5,FALSE)</f>
        <v>1368</v>
      </c>
      <c r="AD8" s="23">
        <f>VLOOKUP($AB8,[1]IN!$C$8:$K$14,6,FALSE)</f>
        <v>135949541.15000001</v>
      </c>
      <c r="AE8" s="35">
        <f>VLOOKUP($AB8,[1]IN!$C$8:$K$14,8,FALSE)</f>
        <v>2.7344686975293835E-2</v>
      </c>
      <c r="AF8" s="35">
        <f>VLOOKUP($AB8,[1]IN!$C$8:$K$14,9,FALSE)</f>
        <v>2.5422007290445425E-2</v>
      </c>
      <c r="AG8" s="8"/>
      <c r="AH8" s="23">
        <f>VLOOKUP($AB8,[2]IN!$C$8:$K$23,5,FALSE)</f>
        <v>2812</v>
      </c>
      <c r="AI8" s="23">
        <f>VLOOKUP($AB8,[2]IN!$C$8:$K$23,6,FALSE)</f>
        <v>290332655.03999996</v>
      </c>
      <c r="AJ8" s="35">
        <f>VLOOKUP($AB8,[2]IN!$C$8:$K$23,8,FALSE)</f>
        <v>2.4832872647632842E-2</v>
      </c>
      <c r="AK8" s="35">
        <f>VLOOKUP($AB8,[2]IN!$C$8:$K$23,9,FALSE)</f>
        <v>2.4837222642120273E-2</v>
      </c>
      <c r="AL8" s="8"/>
      <c r="AM8" s="23">
        <f>VLOOKUP($AB8,[3]IN!$C$8:$K$14,5,FALSE)</f>
        <v>1729</v>
      </c>
      <c r="AN8" s="23">
        <f>VLOOKUP($AB8,[3]IN!$C$8:$K$14,6,FALSE)</f>
        <v>155956313</v>
      </c>
      <c r="AO8" s="35">
        <f>VLOOKUP($AB8,[3]IN!$C$8:$K$14,8,FALSE)</f>
        <v>3.3032746169424171E-2</v>
      </c>
      <c r="AP8" s="35">
        <f>VLOOKUP($AB8,[3]IN!$C$8:$K$14,9,FALSE)</f>
        <v>3.427595405335207E-2</v>
      </c>
      <c r="AQ8" s="8"/>
      <c r="AR8" s="23">
        <f>VLOOKUP($AB8,[4]IN!$C$8:$K$14,5,FALSE)</f>
        <v>2958</v>
      </c>
      <c r="AS8" s="23">
        <f>VLOOKUP($AB8,[4]IN!$C$8:$K$14,6,FALSE)</f>
        <v>283023180.67000002</v>
      </c>
      <c r="AT8" s="35">
        <f>VLOOKUP($AB8,[4]IN!$C$8:$K$14,8,FALSE)</f>
        <v>2.2466448432741166E-2</v>
      </c>
      <c r="AU8" s="35">
        <f>VLOOKUP($AB8,[4]IN!$C$8:$K$14,9,FALSE)</f>
        <v>2.2335303798331013E-2</v>
      </c>
      <c r="AV8" s="8"/>
      <c r="AW8" s="23">
        <f>VLOOKUP($AB8,[5]IN!$C$8:$K$14,5,FALSE)</f>
        <v>3285</v>
      </c>
      <c r="AX8" s="23">
        <f>VLOOKUP($AB8,[5]IN!$C$8:$K$14,6,FALSE)</f>
        <v>321148375.52999997</v>
      </c>
      <c r="AY8" s="35">
        <f>VLOOKUP($AB8,[5]IN!$C$8:$K$14,8,FALSE)</f>
        <v>2.2567548071968837E-2</v>
      </c>
      <c r="AZ8" s="35">
        <f>VLOOKUP($AB8,[5]IN!$C$8:$K$14,9,FALSE)</f>
        <v>2.0685918547656834E-2</v>
      </c>
      <c r="BB8" s="36">
        <f t="shared" si="1"/>
        <v>0</v>
      </c>
      <c r="BC8" s="36">
        <f t="shared" si="0"/>
        <v>0</v>
      </c>
      <c r="BD8" s="35">
        <f t="shared" si="0"/>
        <v>4.4686975293833919E-5</v>
      </c>
      <c r="BE8" s="35">
        <f t="shared" si="0"/>
        <v>2.2007290445425626E-5</v>
      </c>
      <c r="BF8" s="23"/>
      <c r="BG8" s="36">
        <f t="shared" si="0"/>
        <v>0</v>
      </c>
      <c r="BH8" s="36">
        <f t="shared" si="0"/>
        <v>3.9999961853027344E-2</v>
      </c>
      <c r="BI8" s="35">
        <f t="shared" si="0"/>
        <v>3.287264763284295E-5</v>
      </c>
      <c r="BJ8" s="35">
        <f t="shared" si="0"/>
        <v>3.7222642120273569E-5</v>
      </c>
      <c r="BK8" s="23"/>
      <c r="BL8" s="36">
        <f t="shared" si="0"/>
        <v>0</v>
      </c>
      <c r="BM8" s="36">
        <f t="shared" si="0"/>
        <v>0</v>
      </c>
      <c r="BN8" s="35">
        <f t="shared" si="0"/>
        <v>3.2746169424169302E-5</v>
      </c>
      <c r="BO8" s="35">
        <f t="shared" si="0"/>
        <v>-2.404594664792703E-5</v>
      </c>
      <c r="BP8" s="23"/>
      <c r="BQ8" s="36">
        <f t="shared" si="0"/>
        <v>0</v>
      </c>
      <c r="BR8" s="36">
        <f t="shared" si="0"/>
        <v>-0.32999998331069946</v>
      </c>
      <c r="BS8" s="35">
        <f t="shared" si="0"/>
        <v>-3.3551567258833376E-5</v>
      </c>
      <c r="BT8" s="35">
        <f t="shared" si="0"/>
        <v>3.5303798331012826E-5</v>
      </c>
      <c r="BU8" s="23"/>
      <c r="BV8" s="36">
        <f t="shared" si="0"/>
        <v>0</v>
      </c>
      <c r="BW8" s="36">
        <f t="shared" si="0"/>
        <v>-0.47000002861022949</v>
      </c>
      <c r="BX8" s="35">
        <f t="shared" si="0"/>
        <v>-3.2451928031161648E-5</v>
      </c>
      <c r="BY8" s="35">
        <f t="shared" si="0"/>
        <v>-1.4081452343165518E-5</v>
      </c>
    </row>
    <row r="9" spans="1:77" x14ac:dyDescent="0.2">
      <c r="A9" s="1" t="s">
        <v>24</v>
      </c>
      <c r="B9" s="2" t="s">
        <v>10</v>
      </c>
      <c r="C9" s="23">
        <v>158</v>
      </c>
      <c r="D9" s="28">
        <v>15470312.470000001</v>
      </c>
      <c r="E9" s="17">
        <v>3.2000000000000002E-3</v>
      </c>
      <c r="F9" s="17">
        <v>2.8999999999999998E-3</v>
      </c>
      <c r="G9" s="8"/>
      <c r="H9" s="23">
        <v>2979</v>
      </c>
      <c r="I9" s="28">
        <v>347956089</v>
      </c>
      <c r="J9" s="17">
        <v>2.63E-2</v>
      </c>
      <c r="K9" s="17">
        <v>2.98E-2</v>
      </c>
      <c r="L9" s="8"/>
      <c r="M9" s="23">
        <v>758</v>
      </c>
      <c r="N9" s="28">
        <v>75650895</v>
      </c>
      <c r="O9" s="17">
        <v>1.4500000000000001E-2</v>
      </c>
      <c r="P9" s="17">
        <v>1.66E-2</v>
      </c>
      <c r="Q9" s="8"/>
      <c r="R9" s="23">
        <v>448</v>
      </c>
      <c r="S9" s="28">
        <v>44812059</v>
      </c>
      <c r="T9" s="17">
        <v>3.3999999999999998E-3</v>
      </c>
      <c r="U9" s="17">
        <v>3.5000000000000001E-3</v>
      </c>
      <c r="V9" s="8"/>
      <c r="W9" s="23">
        <v>906</v>
      </c>
      <c r="X9" s="28">
        <v>95827712</v>
      </c>
      <c r="Y9" s="17">
        <v>6.1999999999999998E-3</v>
      </c>
      <c r="Z9" s="17">
        <v>6.1999999999999998E-3</v>
      </c>
      <c r="AA9" s="8"/>
      <c r="AB9" s="34" t="s">
        <v>10</v>
      </c>
      <c r="AC9" s="23">
        <f>VLOOKUP($AB9,[1]IN!$C$8:$K$14,5,FALSE)</f>
        <v>158</v>
      </c>
      <c r="AD9" s="23">
        <f>VLOOKUP($AB9,[1]IN!$C$8:$K$14,6,FALSE)</f>
        <v>15470312.470000001</v>
      </c>
      <c r="AE9" s="35">
        <f>VLOOKUP($AB9,[1]IN!$C$8:$K$14,8,FALSE)</f>
        <v>3.1582313904213641E-3</v>
      </c>
      <c r="AF9" s="35">
        <f>VLOOKUP($AB9,[1]IN!$C$8:$K$14,9,FALSE)</f>
        <v>2.8928850591991039E-3</v>
      </c>
      <c r="AG9" s="8"/>
      <c r="AH9" s="23">
        <f>VLOOKUP($AB9,[2]IN!$C$8:$K$23,5,FALSE)</f>
        <v>2979</v>
      </c>
      <c r="AI9" s="23">
        <f>VLOOKUP($AB9,[2]IN!$C$8:$K$23,6,FALSE)</f>
        <v>347956088.69</v>
      </c>
      <c r="AJ9" s="35">
        <f>VLOOKUP($AB9,[2]IN!$C$8:$K$23,8,FALSE)</f>
        <v>2.6307655624928247E-2</v>
      </c>
      <c r="AK9" s="35">
        <f>VLOOKUP($AB9,[2]IN!$C$8:$K$23,9,FALSE)</f>
        <v>2.9766761314824225E-2</v>
      </c>
      <c r="AL9" s="8"/>
      <c r="AM9" s="23">
        <f>VLOOKUP($AB9,[3]IN!$C$8:$K$14,5,FALSE)</f>
        <v>758</v>
      </c>
      <c r="AN9" s="23">
        <f>VLOOKUP($AB9,[3]IN!$C$8:$K$14,6,FALSE)</f>
        <v>75650895</v>
      </c>
      <c r="AO9" s="35">
        <f>VLOOKUP($AB9,[3]IN!$C$8:$K$14,8,FALSE)</f>
        <v>1.4481678193420198E-2</v>
      </c>
      <c r="AP9" s="35">
        <f>VLOOKUP($AB9,[3]IN!$C$8:$K$14,9,FALSE)</f>
        <v>1.6626493350833202E-2</v>
      </c>
      <c r="AQ9" s="8"/>
      <c r="AR9" s="23">
        <f>VLOOKUP($AB9,[4]IN!$C$8:$K$14,5,FALSE)</f>
        <v>448</v>
      </c>
      <c r="AS9" s="23">
        <f>VLOOKUP($AB9,[4]IN!$C$8:$K$14,6,FALSE)</f>
        <v>44812058.57</v>
      </c>
      <c r="AT9" s="35">
        <f>VLOOKUP($AB9,[4]IN!$C$8:$K$14,8,FALSE)</f>
        <v>3.4026264022542401E-3</v>
      </c>
      <c r="AU9" s="35">
        <f>VLOOKUP($AB9,[4]IN!$C$8:$K$14,9,FALSE)</f>
        <v>3.5364274389827234E-3</v>
      </c>
      <c r="AV9" s="8"/>
      <c r="AW9" s="23">
        <f>VLOOKUP($AB9,[5]IN!$C$8:$K$14,5,FALSE)</f>
        <v>906</v>
      </c>
      <c r="AX9" s="23">
        <f>VLOOKUP($AB9,[5]IN!$C$8:$K$14,6,FALSE)</f>
        <v>95827711.870000005</v>
      </c>
      <c r="AY9" s="35">
        <f>VLOOKUP($AB9,[5]IN!$C$8:$K$14,8,FALSE)</f>
        <v>6.2241091486160633E-3</v>
      </c>
      <c r="AZ9" s="35">
        <f>VLOOKUP($AB9,[5]IN!$C$8:$K$14,9,FALSE)</f>
        <v>6.1724872158538243E-3</v>
      </c>
      <c r="BB9" s="36">
        <f t="shared" si="1"/>
        <v>0</v>
      </c>
      <c r="BC9" s="36">
        <f t="shared" si="0"/>
        <v>0</v>
      </c>
      <c r="BD9" s="35">
        <f t="shared" si="0"/>
        <v>-4.1768609578636019E-5</v>
      </c>
      <c r="BE9" s="35">
        <f t="shared" si="0"/>
        <v>-7.1149408008958602E-6</v>
      </c>
      <c r="BF9" s="23"/>
      <c r="BG9" s="36">
        <f t="shared" si="0"/>
        <v>0</v>
      </c>
      <c r="BH9" s="36">
        <f t="shared" si="0"/>
        <v>-0.31000000238418579</v>
      </c>
      <c r="BI9" s="35">
        <f t="shared" si="0"/>
        <v>7.6556249282468125E-6</v>
      </c>
      <c r="BJ9" s="35">
        <f t="shared" si="0"/>
        <v>-3.3238685175775162E-5</v>
      </c>
      <c r="BK9" s="23"/>
      <c r="BL9" s="36">
        <f t="shared" si="0"/>
        <v>0</v>
      </c>
      <c r="BM9" s="36">
        <f t="shared" si="0"/>
        <v>0</v>
      </c>
      <c r="BN9" s="35">
        <f t="shared" si="0"/>
        <v>-1.832180657980291E-5</v>
      </c>
      <c r="BO9" s="35">
        <f t="shared" si="0"/>
        <v>2.6493350833201729E-5</v>
      </c>
      <c r="BP9" s="23"/>
      <c r="BQ9" s="36">
        <f t="shared" si="0"/>
        <v>0</v>
      </c>
      <c r="BR9" s="36">
        <f t="shared" si="0"/>
        <v>-0.42999999970197678</v>
      </c>
      <c r="BS9" s="35">
        <f t="shared" si="0"/>
        <v>2.6264022542402642E-6</v>
      </c>
      <c r="BT9" s="35">
        <f t="shared" si="0"/>
        <v>3.6427438982723336E-5</v>
      </c>
      <c r="BU9" s="23"/>
      <c r="BV9" s="36">
        <f t="shared" si="0"/>
        <v>0</v>
      </c>
      <c r="BW9" s="36">
        <f t="shared" si="0"/>
        <v>-0.12999999523162842</v>
      </c>
      <c r="BX9" s="35">
        <f t="shared" si="0"/>
        <v>2.4109148616063489E-5</v>
      </c>
      <c r="BY9" s="35">
        <f t="shared" si="0"/>
        <v>-2.7512784146175445E-5</v>
      </c>
    </row>
    <row r="10" spans="1:77" x14ac:dyDescent="0.2">
      <c r="A10" s="1" t="s">
        <v>25</v>
      </c>
      <c r="B10" s="2" t="s">
        <v>11</v>
      </c>
      <c r="C10" s="23">
        <v>1059</v>
      </c>
      <c r="D10" s="28">
        <v>111072491.78</v>
      </c>
      <c r="E10" s="17">
        <v>2.12E-2</v>
      </c>
      <c r="F10" s="17">
        <v>2.0799999999999999E-2</v>
      </c>
      <c r="G10" s="8"/>
      <c r="H10" s="23">
        <v>4190</v>
      </c>
      <c r="I10" s="28">
        <v>456027025</v>
      </c>
      <c r="J10" s="17">
        <v>3.6999999999999998E-2</v>
      </c>
      <c r="K10" s="17">
        <v>3.9E-2</v>
      </c>
      <c r="L10" s="8"/>
      <c r="M10" s="23">
        <v>1774</v>
      </c>
      <c r="N10" s="28">
        <v>171049485</v>
      </c>
      <c r="O10" s="17">
        <v>3.39E-2</v>
      </c>
      <c r="P10" s="17">
        <v>3.7600000000000001E-2</v>
      </c>
      <c r="Q10" s="8"/>
      <c r="R10" s="23">
        <v>2910</v>
      </c>
      <c r="S10" s="28">
        <v>292001602</v>
      </c>
      <c r="T10" s="17">
        <v>2.2100000000000002E-2</v>
      </c>
      <c r="U10" s="17">
        <v>2.3E-2</v>
      </c>
      <c r="V10" s="8"/>
      <c r="W10" s="23">
        <v>1727</v>
      </c>
      <c r="X10" s="28">
        <v>179562944</v>
      </c>
      <c r="Y10" s="17">
        <v>1.1900000000000001E-2</v>
      </c>
      <c r="Z10" s="17">
        <v>1.1599999999999999E-2</v>
      </c>
      <c r="AA10" s="8"/>
      <c r="AB10" s="34" t="s">
        <v>11</v>
      </c>
      <c r="AC10" s="23">
        <f>VLOOKUP($AB10,[1]IN!$C$8:$K$14,5,FALSE)</f>
        <v>1059</v>
      </c>
      <c r="AD10" s="23">
        <f>VLOOKUP($AB10,[1]IN!$C$8:$K$14,6,FALSE)</f>
        <v>111072491.78</v>
      </c>
      <c r="AE10" s="35">
        <f>VLOOKUP($AB10,[1]IN!$C$8:$K$14,8,FALSE)</f>
        <v>2.1168145838330536E-2</v>
      </c>
      <c r="AF10" s="35">
        <f>VLOOKUP($AB10,[1]IN!$C$8:$K$14,9,FALSE)</f>
        <v>2.0770100964765923E-2</v>
      </c>
      <c r="AG10" s="8"/>
      <c r="AH10" s="23">
        <f>VLOOKUP($AB10,[2]IN!$C$8:$K$23,5,FALSE)</f>
        <v>4190</v>
      </c>
      <c r="AI10" s="23">
        <f>VLOOKUP($AB10,[2]IN!$C$8:$K$23,6,FALSE)</f>
        <v>456027025.32000005</v>
      </c>
      <c r="AJ10" s="35">
        <f>VLOOKUP($AB10,[2]IN!$C$8:$K$23,8,FALSE)</f>
        <v>3.7002039969267993E-2</v>
      </c>
      <c r="AK10" s="35">
        <f>VLOOKUP($AB10,[2]IN!$C$8:$K$23,9,FALSE)</f>
        <v>3.9011955982478731E-2</v>
      </c>
      <c r="AL10" s="8"/>
      <c r="AM10" s="23">
        <f>VLOOKUP($AB10,[3]IN!$C$8:$K$14,5,FALSE)</f>
        <v>1774</v>
      </c>
      <c r="AN10" s="23">
        <f>VLOOKUP($AB10,[3]IN!$C$8:$K$14,6,FALSE)</f>
        <v>171049485</v>
      </c>
      <c r="AO10" s="35">
        <f>VLOOKUP($AB10,[3]IN!$C$8:$K$14,8,FALSE)</f>
        <v>3.389247640518131E-2</v>
      </c>
      <c r="AP10" s="35">
        <f>VLOOKUP($AB10,[3]IN!$C$8:$K$14,9,FALSE)</f>
        <v>3.7593119354581907E-2</v>
      </c>
      <c r="AQ10" s="8"/>
      <c r="AR10" s="23">
        <f>VLOOKUP($AB10,[4]IN!$C$8:$K$14,5,FALSE)</f>
        <v>2910</v>
      </c>
      <c r="AS10" s="23">
        <f>VLOOKUP($AB10,[4]IN!$C$8:$K$14,6,FALSE)</f>
        <v>292001602.02999997</v>
      </c>
      <c r="AT10" s="35">
        <f>VLOOKUP($AB10,[4]IN!$C$8:$K$14,8,FALSE)</f>
        <v>2.2101881318213924E-2</v>
      </c>
      <c r="AU10" s="35">
        <f>VLOOKUP($AB10,[4]IN!$C$8:$K$14,9,FALSE)</f>
        <v>2.3043852717293395E-2</v>
      </c>
      <c r="AV10" s="8"/>
      <c r="AW10" s="23">
        <f>VLOOKUP($AB10,[5]IN!$C$8:$K$14,5,FALSE)</f>
        <v>1727</v>
      </c>
      <c r="AX10" s="23">
        <f>VLOOKUP($AB10,[5]IN!$C$8:$K$14,6,FALSE)</f>
        <v>179562943.56</v>
      </c>
      <c r="AY10" s="35">
        <f>VLOOKUP($AB10,[5]IN!$C$8:$K$14,8,FALSE)</f>
        <v>1.1864278697196404E-2</v>
      </c>
      <c r="AZ10" s="35">
        <f>VLOOKUP($AB10,[5]IN!$C$8:$K$14,9,FALSE)</f>
        <v>1.1566069479659191E-2</v>
      </c>
      <c r="BB10" s="36">
        <f t="shared" si="1"/>
        <v>0</v>
      </c>
      <c r="BC10" s="36">
        <f t="shared" si="0"/>
        <v>0</v>
      </c>
      <c r="BD10" s="35">
        <f t="shared" si="0"/>
        <v>-3.1854161669463837E-5</v>
      </c>
      <c r="BE10" s="35">
        <f t="shared" si="0"/>
        <v>-2.9899035234075971E-5</v>
      </c>
      <c r="BF10" s="23"/>
      <c r="BG10" s="36">
        <f t="shared" si="0"/>
        <v>0</v>
      </c>
      <c r="BH10" s="36">
        <f t="shared" si="0"/>
        <v>0.3200000524520874</v>
      </c>
      <c r="BI10" s="35">
        <f t="shared" si="0"/>
        <v>2.0399692679945458E-6</v>
      </c>
      <c r="BJ10" s="35">
        <f t="shared" si="0"/>
        <v>1.1955982478731308E-5</v>
      </c>
      <c r="BK10" s="23"/>
      <c r="BL10" s="36">
        <f t="shared" si="0"/>
        <v>0</v>
      </c>
      <c r="BM10" s="36">
        <f t="shared" si="0"/>
        <v>0</v>
      </c>
      <c r="BN10" s="35">
        <f t="shared" si="0"/>
        <v>-7.5235948186896939E-6</v>
      </c>
      <c r="BO10" s="35">
        <f t="shared" si="0"/>
        <v>-6.8806454180947441E-6</v>
      </c>
      <c r="BP10" s="23"/>
      <c r="BQ10" s="36">
        <f t="shared" si="0"/>
        <v>0</v>
      </c>
      <c r="BR10" s="36">
        <f t="shared" si="0"/>
        <v>2.9999971389770508E-2</v>
      </c>
      <c r="BS10" s="35">
        <f t="shared" si="0"/>
        <v>1.8813182139226781E-6</v>
      </c>
      <c r="BT10" s="35">
        <f t="shared" si="0"/>
        <v>4.3852717293395294E-5</v>
      </c>
      <c r="BU10" s="23"/>
      <c r="BV10" s="36">
        <f t="shared" si="0"/>
        <v>0</v>
      </c>
      <c r="BW10" s="36">
        <f t="shared" si="0"/>
        <v>-0.43999999761581421</v>
      </c>
      <c r="BX10" s="35">
        <f t="shared" si="0"/>
        <v>-3.5721302803597144E-5</v>
      </c>
      <c r="BY10" s="35">
        <f t="shared" si="0"/>
        <v>-3.3930520340808359E-5</v>
      </c>
    </row>
    <row r="11" spans="1:77" x14ac:dyDescent="0.2">
      <c r="A11" s="1" t="s">
        <v>26</v>
      </c>
      <c r="B11" s="13" t="s">
        <v>12</v>
      </c>
      <c r="C11" s="23">
        <v>1073</v>
      </c>
      <c r="D11" s="28">
        <v>119696591.04000001</v>
      </c>
      <c r="E11" s="17">
        <v>2.1499999999999998E-2</v>
      </c>
      <c r="F11" s="17">
        <v>2.24E-2</v>
      </c>
      <c r="G11" s="8"/>
      <c r="H11" s="23">
        <v>6413</v>
      </c>
      <c r="I11" s="28">
        <v>718447012</v>
      </c>
      <c r="J11" s="17">
        <v>5.6599999999999998E-2</v>
      </c>
      <c r="K11" s="17">
        <v>6.1499999999999999E-2</v>
      </c>
      <c r="L11" s="8"/>
      <c r="M11" s="23">
        <v>1674</v>
      </c>
      <c r="N11" s="28">
        <v>160895214</v>
      </c>
      <c r="O11" s="17">
        <v>3.2000000000000001E-2</v>
      </c>
      <c r="P11" s="17">
        <v>3.5400000000000001E-2</v>
      </c>
      <c r="Q11" s="8"/>
      <c r="R11" s="23">
        <v>6418</v>
      </c>
      <c r="S11" s="28">
        <v>648533020</v>
      </c>
      <c r="T11" s="17">
        <v>4.8800000000000003E-2</v>
      </c>
      <c r="U11" s="17">
        <v>5.1200000000000002E-2</v>
      </c>
      <c r="V11" s="8"/>
      <c r="W11" s="23">
        <v>3264</v>
      </c>
      <c r="X11" s="28">
        <v>333946745</v>
      </c>
      <c r="Y11" s="17">
        <v>2.24E-2</v>
      </c>
      <c r="Z11" s="17">
        <v>2.1499999999999998E-2</v>
      </c>
      <c r="AA11" s="8"/>
      <c r="AB11" s="34" t="s">
        <v>12</v>
      </c>
      <c r="AC11" s="23">
        <f>VLOOKUP($AB11,[1]IN!$C$8:$K$14,5,FALSE)</f>
        <v>1073</v>
      </c>
      <c r="AD11" s="23">
        <f>VLOOKUP($AB11,[1]IN!$C$8:$K$14,6,FALSE)</f>
        <v>119696591.04000001</v>
      </c>
      <c r="AE11" s="35">
        <f>VLOOKUP($AB11,[1]IN!$C$8:$K$14,8,FALSE)</f>
        <v>2.144798912608939E-2</v>
      </c>
      <c r="AF11" s="35">
        <f>VLOOKUP($AB11,[1]IN!$C$8:$K$14,9,FALSE)</f>
        <v>2.2382772198568355E-2</v>
      </c>
      <c r="AG11" s="8"/>
      <c r="AH11" s="23">
        <f>VLOOKUP($AB11,[2]IN!$C$8:$K$23,5,FALSE)</f>
        <v>6413</v>
      </c>
      <c r="AI11" s="23">
        <f>VLOOKUP($AB11,[2]IN!$C$8:$K$23,6,FALSE)</f>
        <v>718447012.25999999</v>
      </c>
      <c r="AJ11" s="35">
        <f>VLOOKUP($AB11,[2]IN!$C$8:$K$23,8,FALSE)</f>
        <v>5.6633432535302064E-2</v>
      </c>
      <c r="AK11" s="35">
        <f>VLOOKUP($AB11,[2]IN!$C$8:$K$23,9,FALSE)</f>
        <v>6.1461320627572126E-2</v>
      </c>
      <c r="AL11" s="8"/>
      <c r="AM11" s="23">
        <f>VLOOKUP($AB11,[3]IN!$C$8:$K$14,5,FALSE)</f>
        <v>1674</v>
      </c>
      <c r="AN11" s="23">
        <f>VLOOKUP($AB11,[3]IN!$C$8:$K$14,6,FALSE)</f>
        <v>160895214</v>
      </c>
      <c r="AO11" s="35">
        <f>VLOOKUP($AB11,[3]IN!$C$8:$K$14,8,FALSE)</f>
        <v>3.1981964770165447E-2</v>
      </c>
      <c r="AP11" s="35">
        <f>VLOOKUP($AB11,[3]IN!$C$8:$K$14,9,FALSE)</f>
        <v>3.5361421775008547E-2</v>
      </c>
      <c r="AQ11" s="8"/>
      <c r="AR11" s="23">
        <f>VLOOKUP($AB11,[4]IN!$C$8:$K$14,5,FALSE)</f>
        <v>6418</v>
      </c>
      <c r="AS11" s="23">
        <f>VLOOKUP($AB11,[4]IN!$C$8:$K$14,6,FALSE)</f>
        <v>648533020.26999998</v>
      </c>
      <c r="AT11" s="35">
        <f>VLOOKUP($AB11,[4]IN!$C$8:$K$14,8,FALSE)</f>
        <v>4.8745661271579713E-2</v>
      </c>
      <c r="AU11" s="35">
        <f>VLOOKUP($AB11,[4]IN!$C$8:$K$14,9,FALSE)</f>
        <v>5.1180196606825212E-2</v>
      </c>
      <c r="AV11" s="8"/>
      <c r="AW11" s="23">
        <f>VLOOKUP($AB11,[5]IN!$C$8:$K$14,5,FALSE)</f>
        <v>3264</v>
      </c>
      <c r="AX11" s="23">
        <f>VLOOKUP($AB11,[5]IN!$C$8:$K$14,6,FALSE)</f>
        <v>333946744.61000001</v>
      </c>
      <c r="AY11" s="35">
        <f>VLOOKUP($AB11,[5]IN!$C$8:$K$14,8,FALSE)</f>
        <v>2.2423280641371779E-2</v>
      </c>
      <c r="AZ11" s="35">
        <f>VLOOKUP($AB11,[5]IN!$C$8:$K$14,9,FALSE)</f>
        <v>2.1510291455957592E-2</v>
      </c>
      <c r="BB11" s="36">
        <f t="shared" si="1"/>
        <v>0</v>
      </c>
      <c r="BC11" s="36">
        <f t="shared" si="0"/>
        <v>0</v>
      </c>
      <c r="BD11" s="35">
        <f t="shared" si="0"/>
        <v>-5.2010873910608713E-5</v>
      </c>
      <c r="BE11" s="35">
        <f t="shared" si="0"/>
        <v>-1.7227801431644874E-5</v>
      </c>
      <c r="BF11" s="23"/>
      <c r="BG11" s="36">
        <f t="shared" si="0"/>
        <v>0</v>
      </c>
      <c r="BH11" s="36">
        <f t="shared" si="0"/>
        <v>0.25999999046325684</v>
      </c>
      <c r="BI11" s="35">
        <f t="shared" si="0"/>
        <v>3.3432535302066468E-5</v>
      </c>
      <c r="BJ11" s="35">
        <f t="shared" si="0"/>
        <v>-3.867937242787306E-5</v>
      </c>
      <c r="BK11" s="23"/>
      <c r="BL11" s="36">
        <f t="shared" si="0"/>
        <v>0</v>
      </c>
      <c r="BM11" s="36">
        <f t="shared" si="0"/>
        <v>0</v>
      </c>
      <c r="BN11" s="35">
        <f t="shared" si="0"/>
        <v>-1.8035229834553745E-5</v>
      </c>
      <c r="BO11" s="35">
        <f t="shared" si="0"/>
        <v>-3.8578224991453469E-5</v>
      </c>
      <c r="BP11" s="23"/>
      <c r="BQ11" s="36">
        <f t="shared" si="0"/>
        <v>0</v>
      </c>
      <c r="BR11" s="36">
        <f t="shared" si="0"/>
        <v>0.26999998092651367</v>
      </c>
      <c r="BS11" s="35">
        <f t="shared" si="0"/>
        <v>-5.4338728420290361E-5</v>
      </c>
      <c r="BT11" s="35">
        <f t="shared" si="0"/>
        <v>-1.9803393174790129E-5</v>
      </c>
      <c r="BU11" s="23"/>
      <c r="BV11" s="36">
        <f t="shared" si="0"/>
        <v>0</v>
      </c>
      <c r="BW11" s="36">
        <f t="shared" si="0"/>
        <v>-0.38999998569488525</v>
      </c>
      <c r="BX11" s="35">
        <f t="shared" si="0"/>
        <v>2.3280641371779126E-5</v>
      </c>
      <c r="BY11" s="35">
        <f t="shared" si="0"/>
        <v>1.0291455957593676E-5</v>
      </c>
    </row>
    <row r="12" spans="1:77" x14ac:dyDescent="0.2">
      <c r="A12" s="1" t="s">
        <v>27</v>
      </c>
      <c r="B12" s="13" t="s">
        <v>13</v>
      </c>
      <c r="C12" s="23">
        <v>50028</v>
      </c>
      <c r="D12" s="28">
        <v>5347710729.3999996</v>
      </c>
      <c r="E12" s="17">
        <v>1</v>
      </c>
      <c r="F12" s="17">
        <v>1</v>
      </c>
      <c r="G12" s="8"/>
      <c r="H12" s="23">
        <v>113237</v>
      </c>
      <c r="I12" s="28">
        <v>11689417099</v>
      </c>
      <c r="J12" s="17">
        <v>1</v>
      </c>
      <c r="K12" s="17">
        <v>1</v>
      </c>
      <c r="L12" s="8"/>
      <c r="M12" s="23">
        <v>52342</v>
      </c>
      <c r="N12" s="28">
        <v>4550021066</v>
      </c>
      <c r="O12" s="17">
        <v>1</v>
      </c>
      <c r="P12" s="17">
        <v>1</v>
      </c>
      <c r="Q12" s="8"/>
      <c r="R12" s="23">
        <v>131663</v>
      </c>
      <c r="S12" s="28">
        <v>12671561722</v>
      </c>
      <c r="T12" s="17">
        <v>1</v>
      </c>
      <c r="U12" s="17">
        <v>1</v>
      </c>
      <c r="V12" s="8"/>
      <c r="W12" s="23">
        <v>145563</v>
      </c>
      <c r="X12" s="28">
        <v>15524975349</v>
      </c>
      <c r="Y12" s="17">
        <v>1</v>
      </c>
      <c r="Z12" s="17">
        <v>1</v>
      </c>
      <c r="AA12" s="8"/>
      <c r="AB12" s="34" t="s">
        <v>13</v>
      </c>
      <c r="AC12" s="23">
        <f>VLOOKUP($AB12,[1]IN!$C$8:$K$14,5,FALSE)</f>
        <v>50028</v>
      </c>
      <c r="AD12" s="23">
        <f>VLOOKUP($AB12,[1]IN!$C$8:$K$14,6,FALSE)</f>
        <v>5347710729.3999996</v>
      </c>
      <c r="AE12" s="35">
        <f>VLOOKUP($AB12,[1]IN!$C$8:$K$14,8,FALSE)</f>
        <v>0.99999999999999989</v>
      </c>
      <c r="AF12" s="35">
        <f>VLOOKUP($AB12,[1]IN!$C$8:$K$14,9,FALSE)</f>
        <v>1.0000000000000002</v>
      </c>
      <c r="AG12" s="8"/>
      <c r="AH12" s="23">
        <f>VLOOKUP($AB12,[2]IN!$C$8:$K$23,5,FALSE)</f>
        <v>113237</v>
      </c>
      <c r="AI12" s="23">
        <f>VLOOKUP($AB12,[2]IN!$C$8:$K$23,6,FALSE)</f>
        <v>11689417098.82</v>
      </c>
      <c r="AJ12" s="35">
        <f>VLOOKUP($AB12,[2]IN!$C$8:$K$23,8,FALSE)</f>
        <v>1</v>
      </c>
      <c r="AK12" s="35">
        <f>VLOOKUP($AB12,[2]IN!$C$8:$K$23,9,FALSE)</f>
        <v>1.0000000000000002</v>
      </c>
      <c r="AL12" s="8"/>
      <c r="AM12" s="23">
        <f>VLOOKUP($AB12,[3]IN!$C$8:$K$14,5,FALSE)</f>
        <v>52342</v>
      </c>
      <c r="AN12" s="23">
        <f>VLOOKUP($AB12,[3]IN!$C$8:$K$14,6,FALSE)</f>
        <v>4550021066</v>
      </c>
      <c r="AO12" s="35">
        <f>VLOOKUP($AB12,[3]IN!$C$8:$K$14,8,FALSE)</f>
        <v>1</v>
      </c>
      <c r="AP12" s="35">
        <f>VLOOKUP($AB12,[3]IN!$C$8:$K$14,9,FALSE)</f>
        <v>1</v>
      </c>
      <c r="AQ12" s="8"/>
      <c r="AR12" s="23">
        <f>VLOOKUP($AB12,[4]IN!$C$8:$K$14,5,FALSE)</f>
        <v>131663</v>
      </c>
      <c r="AS12" s="23">
        <f>VLOOKUP($AB12,[4]IN!$C$8:$K$14,6,FALSE)</f>
        <v>12671561722.440001</v>
      </c>
      <c r="AT12" s="35">
        <f>VLOOKUP($AB12,[4]IN!$C$8:$K$14,8,FALSE)</f>
        <v>1</v>
      </c>
      <c r="AU12" s="35">
        <f>VLOOKUP($AB12,[4]IN!$C$8:$K$14,9,FALSE)</f>
        <v>1</v>
      </c>
      <c r="AV12" s="8"/>
      <c r="AW12" s="23">
        <f>VLOOKUP($AB12,[5]IN!$C$8:$K$14,5,FALSE)</f>
        <v>145563</v>
      </c>
      <c r="AX12" s="23">
        <f>VLOOKUP($AB12,[5]IN!$C$8:$K$14,6,FALSE)</f>
        <v>15524975349.299999</v>
      </c>
      <c r="AY12" s="35">
        <f>VLOOKUP($AB12,[5]IN!$C$8:$K$14,8,FALSE)</f>
        <v>1</v>
      </c>
      <c r="AZ12" s="35">
        <f>VLOOKUP($AB12,[5]IN!$C$8:$K$14,9,FALSE)</f>
        <v>1</v>
      </c>
      <c r="BB12" s="36">
        <f t="shared" si="1"/>
        <v>0</v>
      </c>
      <c r="BC12" s="36">
        <f t="shared" si="0"/>
        <v>0</v>
      </c>
      <c r="BD12" s="35">
        <f t="shared" si="0"/>
        <v>0</v>
      </c>
      <c r="BE12" s="35">
        <f t="shared" si="0"/>
        <v>0</v>
      </c>
      <c r="BF12" s="23"/>
      <c r="BG12" s="36">
        <f t="shared" si="0"/>
        <v>0</v>
      </c>
      <c r="BH12" s="36">
        <f t="shared" si="0"/>
        <v>-0.18000030517578125</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0.44000053405761719</v>
      </c>
      <c r="BS12" s="35">
        <f t="shared" si="0"/>
        <v>0</v>
      </c>
      <c r="BT12" s="35">
        <f t="shared" si="0"/>
        <v>0</v>
      </c>
      <c r="BU12" s="23"/>
      <c r="BV12" s="36">
        <f t="shared" si="0"/>
        <v>0</v>
      </c>
      <c r="BW12" s="36">
        <f t="shared" si="0"/>
        <v>0.29999923706054688</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6042</v>
      </c>
      <c r="D15" s="30">
        <v>160171928.12</v>
      </c>
      <c r="E15" s="19">
        <v>0.90780000000000005</v>
      </c>
      <c r="F15" s="19">
        <v>0.89290000000000003</v>
      </c>
      <c r="H15" s="25">
        <v>13451</v>
      </c>
      <c r="I15" s="30">
        <v>324357890</v>
      </c>
      <c r="J15" s="19">
        <v>0.90339999999999998</v>
      </c>
      <c r="K15" s="19">
        <v>0.89219999999999999</v>
      </c>
      <c r="M15" s="25">
        <v>4849</v>
      </c>
      <c r="N15" s="30">
        <v>155449828</v>
      </c>
      <c r="O15" s="19">
        <v>0.90469999999999995</v>
      </c>
      <c r="P15" s="19">
        <v>0.89570000000000005</v>
      </c>
      <c r="R15" s="25">
        <v>22563</v>
      </c>
      <c r="S15" s="30">
        <v>555258818</v>
      </c>
      <c r="T15" s="19">
        <v>0.94220000000000004</v>
      </c>
      <c r="U15" s="19">
        <v>0.92959999999999998</v>
      </c>
      <c r="W15" s="25">
        <v>8364</v>
      </c>
      <c r="X15" s="30">
        <v>214593485</v>
      </c>
      <c r="Y15" s="19">
        <v>0.94750000000000001</v>
      </c>
      <c r="Z15" s="19">
        <v>0.94</v>
      </c>
      <c r="AB15" s="34" t="s">
        <v>80</v>
      </c>
      <c r="AC15" s="23">
        <f>VLOOKUP($AB15,[1]IN!$C$17:$K$24,5,FALSE)</f>
        <v>6042</v>
      </c>
      <c r="AD15" s="23">
        <f>VLOOKUP($AB15,[1]IN!$C$17:$K$24,6,FALSE)</f>
        <v>160171928.12</v>
      </c>
      <c r="AE15" s="35">
        <f>VLOOKUP($AB15,[1]IN!$C$17:$K$24,8,FALSE)</f>
        <v>0.90775240384615385</v>
      </c>
      <c r="AF15" s="35">
        <f>VLOOKUP($AB15,[1]IN!$C$17:$K$24,9,FALSE)</f>
        <v>0.89291294911724561</v>
      </c>
      <c r="AH15" s="23">
        <f>VLOOKUP($AB15,[2]IN!$C$17:$K$23,5,FALSE)</f>
        <v>13451</v>
      </c>
      <c r="AI15" s="23">
        <f>VLOOKUP($AB15,[2]IN!$C$17:$K$23,6,FALSE)</f>
        <v>324357889.83999997</v>
      </c>
      <c r="AJ15" s="35">
        <f>VLOOKUP($AB15,[2]IN!$C$17:$K$23,8,FALSE)</f>
        <v>0.90335795836131627</v>
      </c>
      <c r="AK15" s="35">
        <f>VLOOKUP($AB15,[2]IN!$C$17:$K$23,9,FALSE)</f>
        <v>0.89223897956325526</v>
      </c>
      <c r="AM15" s="23">
        <f>VLOOKUP($AB15,[3]IN!$C$17:$K$23,5,FALSE)</f>
        <v>4849</v>
      </c>
      <c r="AN15" s="23">
        <f>VLOOKUP($AB15,[3]IN!$C$17:$K$23,6,FALSE)</f>
        <v>155449828</v>
      </c>
      <c r="AO15" s="35">
        <f>VLOOKUP($AB15,[3]IN!$C$17:$K$23,8,FALSE)</f>
        <v>0.90466417910447761</v>
      </c>
      <c r="AP15" s="35">
        <f>VLOOKUP($AB15,[3]IN!$C$17:$K$23,9,FALSE)</f>
        <v>0.89570062073936729</v>
      </c>
      <c r="AQ15" s="23"/>
      <c r="AR15" s="23">
        <f>VLOOKUP($AB15,[4]IN!$C$17:$K$23,5,FALSE)</f>
        <v>22563</v>
      </c>
      <c r="AS15" s="23">
        <f>VLOOKUP($AB15,[4]IN!$C$17:$K$23,6,FALSE)</f>
        <v>555258817.69000006</v>
      </c>
      <c r="AT15" s="35">
        <f>VLOOKUP($AB15,[4]IN!$C$17:$K$23,8,FALSE)</f>
        <v>0.94224505136557257</v>
      </c>
      <c r="AU15" s="35">
        <f>VLOOKUP($AB15,[4]IN!$C$17:$K$23,9,FALSE)</f>
        <v>0.92961527978092173</v>
      </c>
      <c r="AW15" s="23">
        <f>VLOOKUP($AB15,[5]IN!$C$17:$K$23,5,FALSE)</f>
        <v>8364</v>
      </c>
      <c r="AX15" s="23">
        <f>VLOOKUP($AB15,[5]IN!$C$17:$K$23,6,FALSE)</f>
        <v>214593485.33000001</v>
      </c>
      <c r="AY15" s="35">
        <f>VLOOKUP($AB15,[5]IN!$C$17:$K$23,8,FALSE)</f>
        <v>0.94754729806276194</v>
      </c>
      <c r="AZ15" s="35">
        <f>VLOOKUP($AB15,[5]IN!$C$17:$K$23,9,FALSE)</f>
        <v>0.93996966639292723</v>
      </c>
      <c r="BB15" s="36">
        <f t="shared" si="1"/>
        <v>0</v>
      </c>
      <c r="BC15" s="36">
        <f t="shared" si="0"/>
        <v>0</v>
      </c>
      <c r="BD15" s="35">
        <f t="shared" si="0"/>
        <v>-4.7596153846196643E-5</v>
      </c>
      <c r="BE15" s="35">
        <f t="shared" si="0"/>
        <v>1.294911724558645E-5</v>
      </c>
      <c r="BF15" s="23"/>
      <c r="BG15" s="36">
        <f t="shared" si="0"/>
        <v>0</v>
      </c>
      <c r="BH15" s="36">
        <f t="shared" si="0"/>
        <v>-0.1600000262260437</v>
      </c>
      <c r="BI15" s="35">
        <f t="shared" si="0"/>
        <v>-4.2041638683709692E-5</v>
      </c>
      <c r="BJ15" s="35">
        <f t="shared" si="0"/>
        <v>3.89795632552703E-5</v>
      </c>
      <c r="BK15" s="23"/>
      <c r="BL15" s="36">
        <f t="shared" si="0"/>
        <v>0</v>
      </c>
      <c r="BM15" s="36">
        <f t="shared" si="0"/>
        <v>0</v>
      </c>
      <c r="BN15" s="35">
        <f t="shared" si="0"/>
        <v>-3.5820895522342688E-5</v>
      </c>
      <c r="BO15" s="35">
        <f t="shared" si="0"/>
        <v>6.2073936724083012E-7</v>
      </c>
      <c r="BP15" s="23"/>
      <c r="BQ15" s="36">
        <f t="shared" si="0"/>
        <v>0</v>
      </c>
      <c r="BR15" s="36">
        <f t="shared" si="0"/>
        <v>-0.30999994277954102</v>
      </c>
      <c r="BS15" s="35">
        <f t="shared" si="0"/>
        <v>4.5051365572534863E-5</v>
      </c>
      <c r="BT15" s="35">
        <f t="shared" si="0"/>
        <v>1.5279780921750863E-5</v>
      </c>
      <c r="BU15" s="23"/>
      <c r="BV15" s="36">
        <f t="shared" si="0"/>
        <v>0</v>
      </c>
      <c r="BW15" s="36">
        <f t="shared" si="0"/>
        <v>0.33000001311302185</v>
      </c>
      <c r="BX15" s="35">
        <f t="shared" si="0"/>
        <v>4.7298062761935711E-5</v>
      </c>
      <c r="BY15" s="35">
        <f t="shared" si="0"/>
        <v>-3.0333607072718927E-5</v>
      </c>
    </row>
    <row r="16" spans="1:77" x14ac:dyDescent="0.2">
      <c r="A16" s="1" t="s">
        <v>22</v>
      </c>
      <c r="B16" s="13" t="s">
        <v>8</v>
      </c>
      <c r="C16" s="25">
        <v>160</v>
      </c>
      <c r="D16" s="30">
        <v>4825204.67</v>
      </c>
      <c r="E16" s="19">
        <v>2.4E-2</v>
      </c>
      <c r="F16" s="19">
        <v>2.69E-2</v>
      </c>
      <c r="H16" s="25">
        <v>400</v>
      </c>
      <c r="I16" s="30">
        <v>9613201</v>
      </c>
      <c r="J16" s="19">
        <v>2.69E-2</v>
      </c>
      <c r="K16" s="19">
        <v>2.64E-2</v>
      </c>
      <c r="M16" s="25">
        <v>138</v>
      </c>
      <c r="N16" s="30">
        <v>4301477</v>
      </c>
      <c r="O16" s="19">
        <v>2.58E-2</v>
      </c>
      <c r="P16" s="19">
        <v>2.4799999999999999E-2</v>
      </c>
      <c r="R16" s="25">
        <v>394</v>
      </c>
      <c r="S16" s="30">
        <v>9948189</v>
      </c>
      <c r="T16" s="19">
        <v>1.6500000000000001E-2</v>
      </c>
      <c r="U16" s="19">
        <v>1.67E-2</v>
      </c>
      <c r="W16" s="25">
        <v>98</v>
      </c>
      <c r="X16" s="30">
        <v>2590631</v>
      </c>
      <c r="Y16" s="19">
        <v>1.11E-2</v>
      </c>
      <c r="Z16" s="19">
        <v>1.14E-2</v>
      </c>
      <c r="AB16" s="34" t="s">
        <v>8</v>
      </c>
      <c r="AC16" s="23">
        <f>VLOOKUP($AB16,[1]IN!$C$17:$K$24,5,FALSE)</f>
        <v>160</v>
      </c>
      <c r="AD16" s="23">
        <f>VLOOKUP($AB16,[1]IN!$C$17:$K$24,6,FALSE)</f>
        <v>4825204.67</v>
      </c>
      <c r="AE16" s="35">
        <f>VLOOKUP($AB16,[1]IN!$C$17:$K$24,8,FALSE)</f>
        <v>2.403846153846154E-2</v>
      </c>
      <c r="AF16" s="35">
        <f>VLOOKUP($AB16,[1]IN!$C$17:$K$24,9,FALSE)</f>
        <v>2.6899143829723447E-2</v>
      </c>
      <c r="AH16" s="23">
        <f>VLOOKUP($AB16,[2]IN!$C$17:$K$23,5,FALSE)</f>
        <v>400</v>
      </c>
      <c r="AI16" s="23">
        <f>VLOOKUP($AB16,[2]IN!$C$17:$K$23,6,FALSE)</f>
        <v>9613200.959999999</v>
      </c>
      <c r="AJ16" s="35">
        <f>VLOOKUP($AB16,[2]IN!$C$17:$K$23,8,FALSE)</f>
        <v>2.6863666890530557E-2</v>
      </c>
      <c r="AK16" s="35">
        <f>VLOOKUP($AB16,[2]IN!$C$17:$K$23,9,FALSE)</f>
        <v>2.6443853791002041E-2</v>
      </c>
      <c r="AM16" s="23">
        <f>VLOOKUP($AB16,[3]IN!$C$17:$K$23,5,FALSE)</f>
        <v>138</v>
      </c>
      <c r="AN16" s="23">
        <f>VLOOKUP($AB16,[3]IN!$C$17:$K$23,6,FALSE)</f>
        <v>4301477</v>
      </c>
      <c r="AO16" s="35">
        <f>VLOOKUP($AB16,[3]IN!$C$17:$K$23,8,FALSE)</f>
        <v>2.5746268656716417E-2</v>
      </c>
      <c r="AP16" s="35">
        <f>VLOOKUP($AB16,[3]IN!$C$17:$K$23,9,FALSE)</f>
        <v>2.4785074828105384E-2</v>
      </c>
      <c r="AR16" s="23">
        <f>VLOOKUP($AB16,[4]IN!$C$17:$K$23,5,FALSE)</f>
        <v>394</v>
      </c>
      <c r="AS16" s="23">
        <f>VLOOKUP($AB16,[4]IN!$C$17:$K$23,6,FALSE)</f>
        <v>9948189.25</v>
      </c>
      <c r="AT16" s="35">
        <f>VLOOKUP($AB16,[4]IN!$C$17:$K$23,8,FALSE)</f>
        <v>1.6453687463459449E-2</v>
      </c>
      <c r="AU16" s="35">
        <f>VLOOKUP($AB16,[4]IN!$C$17:$K$23,9,FALSE)</f>
        <v>1.6655275771082743E-2</v>
      </c>
      <c r="AW16" s="23">
        <f>VLOOKUP($AB16,[5]IN!$C$17:$K$23,5,FALSE)</f>
        <v>98</v>
      </c>
      <c r="AX16" s="23">
        <f>VLOOKUP($AB16,[5]IN!$C$17:$K$23,6,FALSE)</f>
        <v>2590630.61</v>
      </c>
      <c r="AY16" s="35">
        <f>VLOOKUP($AB16,[5]IN!$C$17:$K$23,8,FALSE)</f>
        <v>1.1102299762093577E-2</v>
      </c>
      <c r="AZ16" s="35">
        <f>VLOOKUP($AB16,[5]IN!$C$17:$K$23,9,FALSE)</f>
        <v>1.134756810759799E-2</v>
      </c>
      <c r="BB16" s="36">
        <f t="shared" si="1"/>
        <v>0</v>
      </c>
      <c r="BC16" s="36">
        <f t="shared" si="0"/>
        <v>0</v>
      </c>
      <c r="BD16" s="35">
        <f t="shared" si="0"/>
        <v>3.8461538461539296E-5</v>
      </c>
      <c r="BE16" s="35">
        <f t="shared" si="0"/>
        <v>-8.5617027655374156E-7</v>
      </c>
      <c r="BF16" s="23"/>
      <c r="BG16" s="36">
        <f t="shared" si="0"/>
        <v>0</v>
      </c>
      <c r="BH16" s="36">
        <f t="shared" si="0"/>
        <v>-4.0000000968575478E-2</v>
      </c>
      <c r="BI16" s="35">
        <f t="shared" si="0"/>
        <v>-3.6333109469443431E-5</v>
      </c>
      <c r="BJ16" s="35">
        <f t="shared" si="0"/>
        <v>4.3853791002041592E-5</v>
      </c>
      <c r="BK16" s="23"/>
      <c r="BL16" s="36">
        <f t="shared" si="0"/>
        <v>0</v>
      </c>
      <c r="BM16" s="36">
        <f t="shared" si="0"/>
        <v>0</v>
      </c>
      <c r="BN16" s="35">
        <f t="shared" si="0"/>
        <v>-5.3731343283583421E-5</v>
      </c>
      <c r="BO16" s="35">
        <f t="shared" si="0"/>
        <v>-1.4925171894615563E-5</v>
      </c>
      <c r="BP16" s="23"/>
      <c r="BQ16" s="36">
        <f t="shared" si="0"/>
        <v>0</v>
      </c>
      <c r="BR16" s="36">
        <f t="shared" si="0"/>
        <v>0.25</v>
      </c>
      <c r="BS16" s="35">
        <f t="shared" si="0"/>
        <v>-4.6312536540551313E-5</v>
      </c>
      <c r="BT16" s="35">
        <f t="shared" si="0"/>
        <v>-4.4724228917256137E-5</v>
      </c>
      <c r="BU16" s="23"/>
      <c r="BV16" s="36">
        <f t="shared" si="0"/>
        <v>0</v>
      </c>
      <c r="BW16" s="36">
        <f t="shared" si="0"/>
        <v>-0.39000000013038516</v>
      </c>
      <c r="BX16" s="35">
        <f t="shared" si="0"/>
        <v>2.2997620935764906E-6</v>
      </c>
      <c r="BY16" s="35">
        <f t="shared" si="0"/>
        <v>-5.243189240201028E-5</v>
      </c>
    </row>
    <row r="17" spans="1:77" x14ac:dyDescent="0.2">
      <c r="A17" s="1" t="s">
        <v>23</v>
      </c>
      <c r="B17" s="13" t="s">
        <v>9</v>
      </c>
      <c r="C17" s="25">
        <v>135</v>
      </c>
      <c r="D17" s="30">
        <v>4013556.12</v>
      </c>
      <c r="E17" s="19">
        <v>2.0299999999999999E-2</v>
      </c>
      <c r="F17" s="19">
        <v>2.24E-2</v>
      </c>
      <c r="H17" s="25">
        <v>255</v>
      </c>
      <c r="I17" s="30">
        <v>6871779</v>
      </c>
      <c r="J17" s="19">
        <v>1.7100000000000001E-2</v>
      </c>
      <c r="K17" s="19">
        <v>1.89E-2</v>
      </c>
      <c r="M17" s="25">
        <v>112</v>
      </c>
      <c r="N17" s="30">
        <v>3898844</v>
      </c>
      <c r="O17" s="19">
        <v>2.0899999999999998E-2</v>
      </c>
      <c r="P17" s="19">
        <v>2.2499999999999999E-2</v>
      </c>
      <c r="R17" s="25">
        <v>238</v>
      </c>
      <c r="S17" s="30">
        <v>6805610</v>
      </c>
      <c r="T17" s="19">
        <v>9.9000000000000008E-3</v>
      </c>
      <c r="U17" s="19">
        <v>1.14E-2</v>
      </c>
      <c r="W17" s="25">
        <v>77</v>
      </c>
      <c r="X17" s="30">
        <v>2268760</v>
      </c>
      <c r="Y17" s="19">
        <v>8.6999999999999994E-3</v>
      </c>
      <c r="Z17" s="19">
        <v>9.9000000000000008E-3</v>
      </c>
      <c r="AB17" s="34" t="s">
        <v>9</v>
      </c>
      <c r="AC17" s="23">
        <f>VLOOKUP($AB17,[1]IN!$C$17:$K$24,5,FALSE)</f>
        <v>135</v>
      </c>
      <c r="AD17" s="23">
        <f>VLOOKUP($AB17,[1]IN!$C$17:$K$24,6,FALSE)</f>
        <v>4013556.12</v>
      </c>
      <c r="AE17" s="35">
        <f>VLOOKUP($AB17,[1]IN!$C$17:$K$24,8,FALSE)</f>
        <v>2.0282451923076924E-2</v>
      </c>
      <c r="AF17" s="35">
        <f>VLOOKUP($AB17,[1]IN!$C$17:$K$24,9,FALSE)</f>
        <v>2.2374433982413181E-2</v>
      </c>
      <c r="AH17" s="23">
        <f>VLOOKUP($AB17,[2]IN!$C$17:$K$23,5,FALSE)</f>
        <v>255</v>
      </c>
      <c r="AI17" s="23">
        <f>VLOOKUP($AB17,[2]IN!$C$17:$K$23,6,FALSE)</f>
        <v>6871779.3500000006</v>
      </c>
      <c r="AJ17" s="35">
        <f>VLOOKUP($AB17,[2]IN!$C$17:$K$23,8,FALSE)</f>
        <v>1.7125587642713231E-2</v>
      </c>
      <c r="AK17" s="35">
        <f>VLOOKUP($AB17,[2]IN!$C$17:$K$23,9,FALSE)</f>
        <v>1.8902790982060887E-2</v>
      </c>
      <c r="AM17" s="23">
        <f>VLOOKUP($AB17,[3]IN!$C$17:$K$23,5,FALSE)</f>
        <v>112</v>
      </c>
      <c r="AN17" s="23">
        <f>VLOOKUP($AB17,[3]IN!$C$17:$K$23,6,FALSE)</f>
        <v>3898844</v>
      </c>
      <c r="AO17" s="35">
        <f>VLOOKUP($AB17,[3]IN!$C$17:$K$23,8,FALSE)</f>
        <v>2.0895522388059702E-2</v>
      </c>
      <c r="AP17" s="35">
        <f>VLOOKUP($AB17,[3]IN!$C$17:$K$23,9,FALSE)</f>
        <v>2.2465106818683373E-2</v>
      </c>
      <c r="AR17" s="23">
        <f>VLOOKUP($AB17,[4]IN!$C$17:$K$23,5,FALSE)</f>
        <v>238</v>
      </c>
      <c r="AS17" s="23">
        <f>VLOOKUP($AB17,[4]IN!$C$17:$K$23,6,FALSE)</f>
        <v>6805610.0899999999</v>
      </c>
      <c r="AT17" s="35">
        <f>VLOOKUP($AB17,[4]IN!$C$17:$K$23,8,FALSE)</f>
        <v>9.939029483003424E-3</v>
      </c>
      <c r="AU17" s="35">
        <f>VLOOKUP($AB17,[4]IN!$C$17:$K$23,9,FALSE)</f>
        <v>1.1393964267357825E-2</v>
      </c>
      <c r="AW17" s="23">
        <f>VLOOKUP($AB17,[5]IN!$C$17:$K$23,5,FALSE)</f>
        <v>77</v>
      </c>
      <c r="AX17" s="23">
        <f>VLOOKUP($AB17,[5]IN!$C$17:$K$23,6,FALSE)</f>
        <v>2268760.38</v>
      </c>
      <c r="AY17" s="35">
        <f>VLOOKUP($AB17,[5]IN!$C$17:$K$23,8,FALSE)</f>
        <v>8.7232355273592389E-3</v>
      </c>
      <c r="AZ17" s="35">
        <f>VLOOKUP($AB17,[5]IN!$C$17:$K$23,9,FALSE)</f>
        <v>9.9377012039049053E-3</v>
      </c>
      <c r="BB17" s="36">
        <f t="shared" si="1"/>
        <v>0</v>
      </c>
      <c r="BC17" s="36">
        <f t="shared" si="0"/>
        <v>0</v>
      </c>
      <c r="BD17" s="35">
        <f t="shared" si="0"/>
        <v>-1.7548076923074724E-5</v>
      </c>
      <c r="BE17" s="35">
        <f t="shared" si="0"/>
        <v>-2.556601758681859E-5</v>
      </c>
      <c r="BF17" s="23"/>
      <c r="BG17" s="36">
        <f t="shared" si="0"/>
        <v>0</v>
      </c>
      <c r="BH17" s="36">
        <f t="shared" si="0"/>
        <v>0.35000000055879354</v>
      </c>
      <c r="BI17" s="35">
        <f t="shared" si="0"/>
        <v>2.5587642713230385E-5</v>
      </c>
      <c r="BJ17" s="35">
        <f t="shared" si="0"/>
        <v>2.7909820608865155E-6</v>
      </c>
      <c r="BK17" s="23"/>
      <c r="BL17" s="36">
        <f t="shared" si="0"/>
        <v>0</v>
      </c>
      <c r="BM17" s="36">
        <f t="shared" si="0"/>
        <v>0</v>
      </c>
      <c r="BN17" s="35">
        <f t="shared" si="0"/>
        <v>-4.4776119402963055E-6</v>
      </c>
      <c r="BO17" s="35">
        <f t="shared" si="0"/>
        <v>-3.4893181316626026E-5</v>
      </c>
      <c r="BP17" s="23"/>
      <c r="BQ17" s="36">
        <f t="shared" si="0"/>
        <v>0</v>
      </c>
      <c r="BR17" s="36">
        <f t="shared" si="0"/>
        <v>8.9999999850988388E-2</v>
      </c>
      <c r="BS17" s="35">
        <f t="shared" si="0"/>
        <v>3.9029483003423168E-5</v>
      </c>
      <c r="BT17" s="35">
        <f t="shared" si="0"/>
        <v>-6.0357326421758145E-6</v>
      </c>
      <c r="BU17" s="23"/>
      <c r="BV17" s="36">
        <f t="shared" si="0"/>
        <v>0</v>
      </c>
      <c r="BW17" s="36">
        <f t="shared" si="0"/>
        <v>0.37999999988824129</v>
      </c>
      <c r="BX17" s="35">
        <f t="shared" si="0"/>
        <v>2.3235527359239533E-5</v>
      </c>
      <c r="BY17" s="35">
        <f t="shared" si="0"/>
        <v>3.7701203904904473E-5</v>
      </c>
    </row>
    <row r="18" spans="1:77" x14ac:dyDescent="0.2">
      <c r="A18" s="1" t="s">
        <v>24</v>
      </c>
      <c r="B18" s="13" t="s">
        <v>10</v>
      </c>
      <c r="C18" s="25">
        <v>33</v>
      </c>
      <c r="D18" s="30">
        <v>1138601.52</v>
      </c>
      <c r="E18" s="19">
        <v>5.0000000000000001E-3</v>
      </c>
      <c r="F18" s="19">
        <v>6.3E-3</v>
      </c>
      <c r="H18" s="25">
        <v>240</v>
      </c>
      <c r="I18" s="30">
        <v>7094129</v>
      </c>
      <c r="J18" s="19">
        <v>1.61E-2</v>
      </c>
      <c r="K18" s="19">
        <v>1.95E-2</v>
      </c>
      <c r="M18" s="25">
        <v>18</v>
      </c>
      <c r="N18" s="30">
        <v>773351</v>
      </c>
      <c r="O18" s="19">
        <v>3.3999999999999998E-3</v>
      </c>
      <c r="P18" s="19">
        <v>4.4999999999999997E-3</v>
      </c>
      <c r="R18" s="25">
        <v>37</v>
      </c>
      <c r="S18" s="30">
        <v>1186425</v>
      </c>
      <c r="T18" s="19">
        <v>1.5E-3</v>
      </c>
      <c r="U18" s="19">
        <v>2E-3</v>
      </c>
      <c r="W18" s="25">
        <v>24</v>
      </c>
      <c r="X18" s="30">
        <v>849321</v>
      </c>
      <c r="Y18" s="19">
        <v>2.7000000000000001E-3</v>
      </c>
      <c r="Z18" s="19">
        <v>3.7000000000000002E-3</v>
      </c>
      <c r="AB18" s="34" t="s">
        <v>10</v>
      </c>
      <c r="AC18" s="23">
        <f>VLOOKUP($AB18,[1]IN!$C$17:$K$24,5,FALSE)</f>
        <v>33</v>
      </c>
      <c r="AD18" s="23">
        <f>VLOOKUP($AB18,[1]IN!$C$17:$K$24,6,FALSE)</f>
        <v>1138601.52</v>
      </c>
      <c r="AE18" s="35">
        <f>VLOOKUP($AB18,[1]IN!$C$17:$K$24,8,FALSE)</f>
        <v>4.957932692307692E-3</v>
      </c>
      <c r="AF18" s="35">
        <f>VLOOKUP($AB18,[1]IN!$C$17:$K$24,9,FALSE)</f>
        <v>6.3473796752380532E-3</v>
      </c>
      <c r="AH18" s="23">
        <f>VLOOKUP($AB18,[2]IN!$C$17:$K$23,5,FALSE)</f>
        <v>240</v>
      </c>
      <c r="AI18" s="23">
        <f>VLOOKUP($AB18,[2]IN!$C$17:$K$23,6,FALSE)</f>
        <v>7094128.5</v>
      </c>
      <c r="AJ18" s="35">
        <f>VLOOKUP($AB18,[2]IN!$C$17:$K$23,8,FALSE)</f>
        <v>1.6118200134318333E-2</v>
      </c>
      <c r="AK18" s="35">
        <f>VLOOKUP($AB18,[2]IN!$C$17:$K$23,9,FALSE)</f>
        <v>1.9514425799393737E-2</v>
      </c>
      <c r="AM18" s="23">
        <f>VLOOKUP($AB18,[3]IN!$C$17:$K$23,5,FALSE)</f>
        <v>18</v>
      </c>
      <c r="AN18" s="23">
        <f>VLOOKUP($AB18,[3]IN!$C$17:$K$23,6,FALSE)</f>
        <v>773351</v>
      </c>
      <c r="AO18" s="35">
        <f>VLOOKUP($AB18,[3]IN!$C$17:$K$23,8,FALSE)</f>
        <v>3.3582089552238806E-3</v>
      </c>
      <c r="AP18" s="35">
        <f>VLOOKUP($AB18,[3]IN!$C$17:$K$23,9,FALSE)</f>
        <v>4.456042053320319E-3</v>
      </c>
      <c r="AR18" s="23">
        <f>VLOOKUP($AB18,[4]IN!$C$17:$K$23,5,FALSE)</f>
        <v>37</v>
      </c>
      <c r="AS18" s="23">
        <f>VLOOKUP($AB18,[4]IN!$C$17:$K$23,6,FALSE)</f>
        <v>1186425.1499999999</v>
      </c>
      <c r="AT18" s="35">
        <f>VLOOKUP($AB18,[4]IN!$C$17:$K$23,8,FALSE)</f>
        <v>1.5451432389543139E-3</v>
      </c>
      <c r="AU18" s="35">
        <f>VLOOKUP($AB18,[4]IN!$C$17:$K$23,9,FALSE)</f>
        <v>1.9863150527618086E-3</v>
      </c>
      <c r="AW18" s="23">
        <f>VLOOKUP($AB18,[5]IN!$C$17:$K$23,5,FALSE)</f>
        <v>24</v>
      </c>
      <c r="AX18" s="23">
        <f>VLOOKUP($AB18,[5]IN!$C$17:$K$23,6,FALSE)</f>
        <v>849320.67</v>
      </c>
      <c r="AY18" s="35">
        <f>VLOOKUP($AB18,[5]IN!$C$17:$K$23,8,FALSE)</f>
        <v>2.7189305539821003E-3</v>
      </c>
      <c r="AZ18" s="35">
        <f>VLOOKUP($AB18,[5]IN!$C$17:$K$23,9,FALSE)</f>
        <v>3.7202232193248724E-3</v>
      </c>
      <c r="BB18" s="36">
        <f t="shared" si="1"/>
        <v>0</v>
      </c>
      <c r="BC18" s="36">
        <f t="shared" si="0"/>
        <v>0</v>
      </c>
      <c r="BD18" s="35">
        <f t="shared" si="0"/>
        <v>-4.2067307692308063E-5</v>
      </c>
      <c r="BE18" s="35">
        <f t="shared" si="0"/>
        <v>4.7379675238053143E-5</v>
      </c>
      <c r="BF18" s="23"/>
      <c r="BG18" s="36">
        <f t="shared" si="0"/>
        <v>0</v>
      </c>
      <c r="BH18" s="36">
        <f t="shared" si="0"/>
        <v>-0.5</v>
      </c>
      <c r="BI18" s="35">
        <f t="shared" si="0"/>
        <v>1.8200134318333699E-5</v>
      </c>
      <c r="BJ18" s="35">
        <f t="shared" si="0"/>
        <v>1.4425799393737171E-5</v>
      </c>
      <c r="BK18" s="23"/>
      <c r="BL18" s="36">
        <f t="shared" si="0"/>
        <v>0</v>
      </c>
      <c r="BM18" s="36">
        <f t="shared" si="0"/>
        <v>0</v>
      </c>
      <c r="BN18" s="35">
        <f t="shared" si="0"/>
        <v>-4.1791044776119234E-5</v>
      </c>
      <c r="BO18" s="35">
        <f t="shared" si="0"/>
        <v>-4.3957946679680678E-5</v>
      </c>
      <c r="BP18" s="23"/>
      <c r="BQ18" s="36">
        <f t="shared" si="0"/>
        <v>0</v>
      </c>
      <c r="BR18" s="36">
        <f t="shared" si="0"/>
        <v>0.14999999990686774</v>
      </c>
      <c r="BS18" s="35">
        <f t="shared" si="0"/>
        <v>4.5143238954313894E-5</v>
      </c>
      <c r="BT18" s="35">
        <f t="shared" si="0"/>
        <v>-1.3684947238191449E-5</v>
      </c>
      <c r="BU18" s="23"/>
      <c r="BV18" s="36">
        <f t="shared" si="0"/>
        <v>0</v>
      </c>
      <c r="BW18" s="36">
        <f t="shared" si="0"/>
        <v>-0.32999999995809048</v>
      </c>
      <c r="BX18" s="35">
        <f t="shared" si="0"/>
        <v>1.8930553982100112E-5</v>
      </c>
      <c r="BY18" s="35">
        <f t="shared" si="0"/>
        <v>2.0223219324872269E-5</v>
      </c>
    </row>
    <row r="19" spans="1:77" x14ac:dyDescent="0.2">
      <c r="A19" s="1" t="s">
        <v>25</v>
      </c>
      <c r="B19" s="13" t="s">
        <v>11</v>
      </c>
      <c r="C19" s="25">
        <v>276</v>
      </c>
      <c r="D19" s="30">
        <v>8369733.6399999997</v>
      </c>
      <c r="E19" s="19">
        <v>4.1500000000000002E-2</v>
      </c>
      <c r="F19" s="19">
        <v>4.6699999999999998E-2</v>
      </c>
      <c r="H19" s="25">
        <v>507</v>
      </c>
      <c r="I19" s="30">
        <v>14353598</v>
      </c>
      <c r="J19" s="19">
        <v>3.4099999999999998E-2</v>
      </c>
      <c r="K19" s="19">
        <v>3.95E-2</v>
      </c>
      <c r="M19" s="25">
        <v>230</v>
      </c>
      <c r="N19" s="30">
        <v>7949239</v>
      </c>
      <c r="O19" s="19">
        <v>4.2900000000000001E-2</v>
      </c>
      <c r="P19" s="19">
        <v>4.58E-2</v>
      </c>
      <c r="R19" s="25">
        <v>635</v>
      </c>
      <c r="S19" s="30">
        <v>19296224</v>
      </c>
      <c r="T19" s="19">
        <v>2.6499999999999999E-2</v>
      </c>
      <c r="U19" s="19">
        <v>3.2300000000000002E-2</v>
      </c>
      <c r="W19" s="25">
        <v>241</v>
      </c>
      <c r="X19" s="30">
        <v>5953765</v>
      </c>
      <c r="Y19" s="19">
        <v>2.7300000000000001E-2</v>
      </c>
      <c r="Z19" s="19">
        <v>2.6100000000000002E-2</v>
      </c>
      <c r="AB19" s="34" t="s">
        <v>11</v>
      </c>
      <c r="AC19" s="23">
        <f>VLOOKUP($AB19,[1]IN!$C$17:$K$24,5,FALSE)</f>
        <v>276</v>
      </c>
      <c r="AD19" s="23">
        <f>VLOOKUP($AB19,[1]IN!$C$17:$K$24,6,FALSE)</f>
        <v>8369733.6399999997</v>
      </c>
      <c r="AE19" s="35">
        <f>VLOOKUP($AB19,[1]IN!$C$17:$K$24,8,FALSE)</f>
        <v>4.1466346153846152E-2</v>
      </c>
      <c r="AF19" s="35">
        <f>VLOOKUP($AB19,[1]IN!$C$17:$K$24,9,FALSE)</f>
        <v>4.665888483417114E-2</v>
      </c>
      <c r="AH19" s="23">
        <f>VLOOKUP($AB19,[2]IN!$C$17:$K$23,5,FALSE)</f>
        <v>507</v>
      </c>
      <c r="AI19" s="23">
        <f>VLOOKUP($AB19,[2]IN!$C$17:$K$23,6,FALSE)</f>
        <v>14353598.48</v>
      </c>
      <c r="AJ19" s="35">
        <f>VLOOKUP($AB19,[2]IN!$C$17:$K$23,8,FALSE)</f>
        <v>3.404969778374748E-2</v>
      </c>
      <c r="AK19" s="35">
        <f>VLOOKUP($AB19,[2]IN!$C$17:$K$23,9,FALSE)</f>
        <v>3.9483670544204368E-2</v>
      </c>
      <c r="AM19" s="23">
        <f>VLOOKUP($AB19,[3]IN!$C$17:$K$23,5,FALSE)</f>
        <v>230</v>
      </c>
      <c r="AN19" s="23">
        <f>VLOOKUP($AB19,[3]IN!$C$17:$K$23,6,FALSE)</f>
        <v>7949239</v>
      </c>
      <c r="AO19" s="35">
        <f>VLOOKUP($AB19,[3]IN!$C$17:$K$23,8,FALSE)</f>
        <v>4.2910447761194029E-2</v>
      </c>
      <c r="AP19" s="35">
        <f>VLOOKUP($AB19,[3]IN!$C$17:$K$23,9,FALSE)</f>
        <v>4.5803449243479295E-2</v>
      </c>
      <c r="AR19" s="23">
        <f>VLOOKUP($AB19,[4]IN!$C$17:$K$23,5,FALSE)</f>
        <v>635</v>
      </c>
      <c r="AS19" s="23">
        <f>VLOOKUP($AB19,[4]IN!$C$17:$K$23,6,FALSE)</f>
        <v>19296224.129999999</v>
      </c>
      <c r="AT19" s="35">
        <f>VLOOKUP($AB19,[4]IN!$C$17:$K$23,8,FALSE)</f>
        <v>2.6517998830702414E-2</v>
      </c>
      <c r="AU19" s="35">
        <f>VLOOKUP($AB19,[4]IN!$C$17:$K$23,9,FALSE)</f>
        <v>3.2305772050503681E-2</v>
      </c>
      <c r="AW19" s="23">
        <f>VLOOKUP($AB19,[5]IN!$C$17:$K$23,5,FALSE)</f>
        <v>241</v>
      </c>
      <c r="AX19" s="23">
        <f>VLOOKUP($AB19,[5]IN!$C$17:$K$23,6,FALSE)</f>
        <v>5953765.0099999998</v>
      </c>
      <c r="AY19" s="35">
        <f>VLOOKUP($AB19,[5]IN!$C$17:$K$23,8,FALSE)</f>
        <v>2.7302594312903591E-2</v>
      </c>
      <c r="AZ19" s="35">
        <f>VLOOKUP($AB19,[5]IN!$C$17:$K$23,9,FALSE)</f>
        <v>2.607888353006407E-2</v>
      </c>
      <c r="BB19" s="36">
        <f t="shared" si="1"/>
        <v>0</v>
      </c>
      <c r="BC19" s="36">
        <f t="shared" si="0"/>
        <v>0</v>
      </c>
      <c r="BD19" s="35">
        <f t="shared" si="0"/>
        <v>-3.365384615384992E-5</v>
      </c>
      <c r="BE19" s="35">
        <f t="shared" si="0"/>
        <v>-4.1115165828858879E-5</v>
      </c>
      <c r="BF19" s="23"/>
      <c r="BG19" s="36">
        <f t="shared" si="0"/>
        <v>0</v>
      </c>
      <c r="BH19" s="36">
        <f t="shared" si="0"/>
        <v>0.48000000044703484</v>
      </c>
      <c r="BI19" s="35">
        <f t="shared" si="0"/>
        <v>-5.0302216252517962E-5</v>
      </c>
      <c r="BJ19" s="35">
        <f t="shared" si="0"/>
        <v>-1.632945579563283E-5</v>
      </c>
      <c r="BK19" s="23"/>
      <c r="BL19" s="36">
        <f t="shared" si="0"/>
        <v>0</v>
      </c>
      <c r="BM19" s="36">
        <f t="shared" si="0"/>
        <v>0</v>
      </c>
      <c r="BN19" s="35">
        <f t="shared" si="0"/>
        <v>1.0447761194028182E-5</v>
      </c>
      <c r="BO19" s="35">
        <f t="shared" si="0"/>
        <v>3.4492434792948723E-6</v>
      </c>
      <c r="BP19" s="23"/>
      <c r="BQ19" s="36">
        <f t="shared" si="0"/>
        <v>0</v>
      </c>
      <c r="BR19" s="36">
        <f t="shared" si="0"/>
        <v>0.12999999895691872</v>
      </c>
      <c r="BS19" s="35">
        <f t="shared" si="0"/>
        <v>1.7998830702414814E-5</v>
      </c>
      <c r="BT19" s="35">
        <f t="shared" si="0"/>
        <v>5.7720505036787384E-6</v>
      </c>
      <c r="BU19" s="23"/>
      <c r="BV19" s="36">
        <f t="shared" si="0"/>
        <v>0</v>
      </c>
      <c r="BW19" s="36">
        <f t="shared" si="0"/>
        <v>9.9999997764825821E-3</v>
      </c>
      <c r="BX19" s="35">
        <f t="shared" si="0"/>
        <v>2.5943129035900514E-6</v>
      </c>
      <c r="BY19" s="35">
        <f t="shared" si="0"/>
        <v>-2.1116469935932025E-5</v>
      </c>
    </row>
    <row r="20" spans="1:77" x14ac:dyDescent="0.2">
      <c r="A20" s="1" t="s">
        <v>26</v>
      </c>
      <c r="B20" s="13" t="s">
        <v>12</v>
      </c>
      <c r="C20" s="23">
        <v>10</v>
      </c>
      <c r="D20" s="28">
        <v>862323.55</v>
      </c>
      <c r="E20" s="17">
        <v>1.5E-3</v>
      </c>
      <c r="F20" s="17">
        <v>4.7999999999999996E-3</v>
      </c>
      <c r="G20" s="8"/>
      <c r="H20" s="23">
        <v>37</v>
      </c>
      <c r="I20" s="28">
        <v>1241929</v>
      </c>
      <c r="J20" s="17">
        <v>2.5000000000000001E-3</v>
      </c>
      <c r="K20" s="17">
        <v>3.3999999999999998E-3</v>
      </c>
      <c r="L20" s="8"/>
      <c r="M20" s="23">
        <v>13</v>
      </c>
      <c r="N20" s="28">
        <v>1178361</v>
      </c>
      <c r="O20" s="17">
        <v>2.3999999999999998E-3</v>
      </c>
      <c r="P20" s="17">
        <v>6.7999999999999996E-3</v>
      </c>
      <c r="Q20" s="8"/>
      <c r="R20" s="23">
        <v>79</v>
      </c>
      <c r="S20" s="28">
        <v>4804315</v>
      </c>
      <c r="T20" s="17">
        <v>3.3E-3</v>
      </c>
      <c r="U20" s="17">
        <v>8.0000000000000002E-3</v>
      </c>
      <c r="V20" s="8"/>
      <c r="W20" s="23">
        <v>23</v>
      </c>
      <c r="X20" s="28">
        <v>2042347</v>
      </c>
      <c r="Y20" s="17">
        <v>2.5999999999999999E-3</v>
      </c>
      <c r="Z20" s="17">
        <v>8.8999999999999999E-3</v>
      </c>
      <c r="AA20" s="8"/>
      <c r="AB20" s="34" t="s">
        <v>12</v>
      </c>
      <c r="AC20" s="23">
        <f>VLOOKUP($AB20,[1]IN!$C$17:$K$24,5,FALSE)</f>
        <v>10</v>
      </c>
      <c r="AD20" s="23">
        <f>VLOOKUP($AB20,[1]IN!$C$17:$K$24,6,FALSE)</f>
        <v>862323.55</v>
      </c>
      <c r="AE20" s="35">
        <f>VLOOKUP($AB20,[1]IN!$C$17:$K$24,8,FALSE)</f>
        <v>1.5024038461538462E-3</v>
      </c>
      <c r="AF20" s="35">
        <f>VLOOKUP($AB20,[1]IN!$C$17:$K$24,9,FALSE)</f>
        <v>4.8072085612086007E-3</v>
      </c>
      <c r="AG20" s="8"/>
      <c r="AH20" s="23">
        <f>VLOOKUP($AB20,[2]IN!$C$17:$K$23,5,FALSE)</f>
        <v>37</v>
      </c>
      <c r="AI20" s="23">
        <f>VLOOKUP($AB20,[2]IN!$C$17:$K$23,6,FALSE)</f>
        <v>1241928.6500000001</v>
      </c>
      <c r="AJ20" s="35">
        <f>VLOOKUP($AB20,[2]IN!$C$17:$K$23,8,FALSE)</f>
        <v>2.4848891873740764E-3</v>
      </c>
      <c r="AK20" s="35">
        <f>VLOOKUP($AB20,[2]IN!$C$17:$K$23,9,FALSE)</f>
        <v>3.4162793200836769E-3</v>
      </c>
      <c r="AL20" s="8"/>
      <c r="AM20" s="23">
        <f>VLOOKUP($AB20,[3]IN!$C$17:$K$23,5,FALSE)</f>
        <v>13</v>
      </c>
      <c r="AN20" s="23">
        <f>VLOOKUP($AB20,[3]IN!$C$17:$K$23,6,FALSE)</f>
        <v>1178361</v>
      </c>
      <c r="AO20" s="35">
        <f>VLOOKUP($AB20,[3]IN!$C$17:$K$23,8,FALSE)</f>
        <v>2.4253731343283581E-3</v>
      </c>
      <c r="AP20" s="35">
        <f>VLOOKUP($AB20,[3]IN!$C$17:$K$23,9,FALSE)</f>
        <v>6.7897063170443746E-3</v>
      </c>
      <c r="AQ20" s="8"/>
      <c r="AR20" s="23">
        <f>VLOOKUP($AB20,[4]IN!$C$17:$K$23,5,FALSE)</f>
        <v>79</v>
      </c>
      <c r="AS20" s="23">
        <f>VLOOKUP($AB20,[4]IN!$C$17:$K$23,6,FALSE)</f>
        <v>4804315.32</v>
      </c>
      <c r="AT20" s="35">
        <f>VLOOKUP($AB20,[4]IN!$C$17:$K$23,8,FALSE)</f>
        <v>3.2990896183078592E-3</v>
      </c>
      <c r="AU20" s="35">
        <f>VLOOKUP($AB20,[4]IN!$C$17:$K$23,9,FALSE)</f>
        <v>8.0433930773721098E-3</v>
      </c>
      <c r="AV20" s="8"/>
      <c r="AW20" s="23">
        <f>VLOOKUP($AB20,[5]IN!$C$17:$K$23,5,FALSE)</f>
        <v>23</v>
      </c>
      <c r="AX20" s="23">
        <f>VLOOKUP($AB20,[5]IN!$C$17:$K$23,6,FALSE)</f>
        <v>2042346.98</v>
      </c>
      <c r="AY20" s="35">
        <f>VLOOKUP($AB20,[5]IN!$C$17:$K$23,8,FALSE)</f>
        <v>2.6056417808995127E-3</v>
      </c>
      <c r="AZ20" s="35">
        <f>VLOOKUP($AB20,[5]IN!$C$17:$K$23,9,FALSE)</f>
        <v>8.9459575461810336E-3</v>
      </c>
      <c r="BB20" s="36">
        <f t="shared" si="1"/>
        <v>0</v>
      </c>
      <c r="BC20" s="36">
        <f t="shared" si="0"/>
        <v>0</v>
      </c>
      <c r="BD20" s="35">
        <f t="shared" si="0"/>
        <v>2.403846153846206E-6</v>
      </c>
      <c r="BE20" s="35">
        <f t="shared" si="0"/>
        <v>7.2085612086011594E-6</v>
      </c>
      <c r="BF20" s="23"/>
      <c r="BG20" s="36">
        <f t="shared" si="0"/>
        <v>0</v>
      </c>
      <c r="BH20" s="36">
        <f t="shared" si="0"/>
        <v>-0.34999999986030161</v>
      </c>
      <c r="BI20" s="35">
        <f t="shared" si="0"/>
        <v>-1.511081262592362E-5</v>
      </c>
      <c r="BJ20" s="35">
        <f t="shared" si="0"/>
        <v>1.6279320083677131E-5</v>
      </c>
      <c r="BK20" s="23"/>
      <c r="BL20" s="36">
        <f t="shared" si="0"/>
        <v>0</v>
      </c>
      <c r="BM20" s="36">
        <f t="shared" si="0"/>
        <v>0</v>
      </c>
      <c r="BN20" s="35">
        <f t="shared" si="0"/>
        <v>2.5373134328358308E-5</v>
      </c>
      <c r="BO20" s="35">
        <f t="shared" si="0"/>
        <v>-1.0293682955624973E-5</v>
      </c>
      <c r="BP20" s="23"/>
      <c r="BQ20" s="36">
        <f t="shared" si="0"/>
        <v>0</v>
      </c>
      <c r="BR20" s="36">
        <f t="shared" si="0"/>
        <v>0.32000000029802322</v>
      </c>
      <c r="BS20" s="35">
        <f t="shared" si="0"/>
        <v>-9.1038169214080131E-7</v>
      </c>
      <c r="BT20" s="35">
        <f t="shared" si="0"/>
        <v>4.3393077372109665E-5</v>
      </c>
      <c r="BU20" s="23"/>
      <c r="BV20" s="36">
        <f t="shared" si="0"/>
        <v>0</v>
      </c>
      <c r="BW20" s="36">
        <f t="shared" si="0"/>
        <v>-2.0000000018626451E-2</v>
      </c>
      <c r="BX20" s="35">
        <f t="shared" si="0"/>
        <v>5.6417808995128278E-6</v>
      </c>
      <c r="BY20" s="35">
        <f t="shared" si="0"/>
        <v>4.5957546181033676E-5</v>
      </c>
    </row>
    <row r="21" spans="1:77" x14ac:dyDescent="0.2">
      <c r="A21" s="1" t="s">
        <v>27</v>
      </c>
      <c r="B21" s="13" t="s">
        <v>13</v>
      </c>
      <c r="C21" s="23">
        <v>6656</v>
      </c>
      <c r="D21" s="28">
        <v>179381347.62</v>
      </c>
      <c r="E21" s="17">
        <v>1</v>
      </c>
      <c r="F21" s="17">
        <v>1</v>
      </c>
      <c r="G21" s="8"/>
      <c r="H21" s="23">
        <v>14890</v>
      </c>
      <c r="I21" s="28">
        <v>363532526</v>
      </c>
      <c r="J21" s="17">
        <v>1</v>
      </c>
      <c r="K21" s="17">
        <v>1</v>
      </c>
      <c r="L21" s="8"/>
      <c r="M21" s="23">
        <v>5360</v>
      </c>
      <c r="N21" s="28">
        <v>173551100</v>
      </c>
      <c r="O21" s="17">
        <v>1</v>
      </c>
      <c r="P21" s="17">
        <v>1</v>
      </c>
      <c r="Q21" s="8"/>
      <c r="R21" s="23">
        <v>23946</v>
      </c>
      <c r="S21" s="28">
        <v>597299582</v>
      </c>
      <c r="T21" s="17">
        <v>1</v>
      </c>
      <c r="U21" s="17">
        <v>1</v>
      </c>
      <c r="V21" s="8"/>
      <c r="W21" s="23">
        <v>8827</v>
      </c>
      <c r="X21" s="28">
        <v>228298309</v>
      </c>
      <c r="Y21" s="17">
        <v>1</v>
      </c>
      <c r="Z21" s="17">
        <v>1</v>
      </c>
      <c r="AA21" s="8"/>
      <c r="AB21" s="34" t="s">
        <v>13</v>
      </c>
      <c r="AC21" s="23">
        <f>VLOOKUP($AB21,[1]IN!$C$17:$K$24,5,FALSE)</f>
        <v>6656</v>
      </c>
      <c r="AD21" s="23">
        <f>VLOOKUP($AB21,[1]IN!$C$17:$K$24,6,FALSE)</f>
        <v>179381347.62</v>
      </c>
      <c r="AE21" s="35">
        <f>VLOOKUP($AB21,[1]IN!$C$17:$K$24,8,FALSE)</f>
        <v>1</v>
      </c>
      <c r="AF21" s="35">
        <f>VLOOKUP($AB21,[1]IN!$C$17:$K$24,9,FALSE)</f>
        <v>1</v>
      </c>
      <c r="AG21" s="8"/>
      <c r="AH21" s="23">
        <f>VLOOKUP($AB21,[2]IN!$C$17:$K$23,5,FALSE)</f>
        <v>14890</v>
      </c>
      <c r="AI21" s="23">
        <f>VLOOKUP($AB21,[2]IN!$C$17:$K$23,6,FALSE)</f>
        <v>363532525.77999997</v>
      </c>
      <c r="AJ21" s="35">
        <f>VLOOKUP($AB21,[2]IN!$C$17:$K$23,8,FALSE)</f>
        <v>0.99999999999999989</v>
      </c>
      <c r="AK21" s="35">
        <f>VLOOKUP($AB21,[2]IN!$C$17:$K$23,9,FALSE)</f>
        <v>1</v>
      </c>
      <c r="AL21" s="8"/>
      <c r="AM21" s="23">
        <f>VLOOKUP($AB21,[3]IN!$C$17:$K$23,5,FALSE)</f>
        <v>5360</v>
      </c>
      <c r="AN21" s="23">
        <f>VLOOKUP($AB21,[3]IN!$C$17:$K$23,6,FALSE)</f>
        <v>173551100</v>
      </c>
      <c r="AO21" s="35">
        <f>VLOOKUP($AB21,[3]IN!$C$17:$K$23,8,FALSE)</f>
        <v>1</v>
      </c>
      <c r="AP21" s="35">
        <f>VLOOKUP($AB21,[3]IN!$C$17:$K$23,9,FALSE)</f>
        <v>1</v>
      </c>
      <c r="AQ21" s="8"/>
      <c r="AR21" s="23">
        <f>VLOOKUP($AB21,[4]IN!$C$17:$K$23,5,FALSE)</f>
        <v>23946</v>
      </c>
      <c r="AS21" s="23">
        <f>VLOOKUP($AB21,[4]IN!$C$17:$K$23,6,FALSE)</f>
        <v>597299581.63000011</v>
      </c>
      <c r="AT21" s="35">
        <f>VLOOKUP($AB21,[4]IN!$C$17:$K$23,8,FALSE)</f>
        <v>0.99999999999999989</v>
      </c>
      <c r="AU21" s="35">
        <f>VLOOKUP($AB21,[4]IN!$C$17:$K$23,9,FALSE)</f>
        <v>0.99999999999999989</v>
      </c>
      <c r="AV21" s="8"/>
      <c r="AW21" s="23">
        <f>VLOOKUP($AB21,[5]IN!$C$17:$K$23,5,FALSE)</f>
        <v>8827</v>
      </c>
      <c r="AX21" s="23">
        <f>VLOOKUP($AB21,[5]IN!$C$17:$K$23,6,FALSE)</f>
        <v>228298308.97999999</v>
      </c>
      <c r="AY21" s="35">
        <f>VLOOKUP($AB21,[5]IN!$C$17:$K$23,8,FALSE)</f>
        <v>1</v>
      </c>
      <c r="AZ21" s="35">
        <f>VLOOKUP($AB21,[5]IN!$C$17:$K$23,9,FALSE)</f>
        <v>1</v>
      </c>
      <c r="BB21" s="36">
        <f t="shared" si="1"/>
        <v>0</v>
      </c>
      <c r="BC21" s="36">
        <f t="shared" si="0"/>
        <v>0</v>
      </c>
      <c r="BD21" s="35">
        <f t="shared" si="0"/>
        <v>0</v>
      </c>
      <c r="BE21" s="35">
        <f t="shared" si="0"/>
        <v>0</v>
      </c>
      <c r="BF21" s="23"/>
      <c r="BG21" s="36">
        <f t="shared" si="0"/>
        <v>0</v>
      </c>
      <c r="BH21" s="36">
        <f t="shared" si="0"/>
        <v>-0.22000002861022949</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-0.36999988555908203</v>
      </c>
      <c r="BS21" s="35">
        <f t="shared" si="3"/>
        <v>0</v>
      </c>
      <c r="BT21" s="35">
        <f t="shared" si="3"/>
        <v>0</v>
      </c>
      <c r="BU21" s="23"/>
      <c r="BV21" s="36">
        <f t="shared" ref="BV21:BY21" si="4">AW21-W21</f>
        <v>0</v>
      </c>
      <c r="BW21" s="36">
        <f t="shared" si="4"/>
        <v>-2.000001072883606E-2</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pane xSplit="7" ySplit="13" topLeftCell="N14" activePane="bottomRight" state="frozen"/>
      <selection pane="bottomRight" activeCell="S25" sqref="S25"/>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734" priority="21" operator="lessThan">
      <formula>-1</formula>
    </cfRule>
  </conditionalFormatting>
  <conditionalFormatting sqref="BD6:BE21">
    <cfRule type="cellIs" dxfId="733" priority="19" operator="lessThan">
      <formula>-0.01</formula>
    </cfRule>
    <cfRule type="cellIs" dxfId="732" priority="20" operator="greaterThan">
      <formula>0.01</formula>
    </cfRule>
  </conditionalFormatting>
  <conditionalFormatting sqref="BB6:BC21">
    <cfRule type="cellIs" dxfId="731" priority="17" operator="lessThan">
      <formula>-1</formula>
    </cfRule>
    <cfRule type="cellIs" dxfId="730" priority="18" operator="greaterThan">
      <formula>1</formula>
    </cfRule>
  </conditionalFormatting>
  <conditionalFormatting sqref="BI6:BJ21">
    <cfRule type="cellIs" dxfId="729" priority="15" operator="lessThan">
      <formula>-0.01</formula>
    </cfRule>
    <cfRule type="cellIs" dxfId="728" priority="16" operator="greaterThan">
      <formula>0.01</formula>
    </cfRule>
  </conditionalFormatting>
  <conditionalFormatting sqref="BG6:BH21">
    <cfRule type="cellIs" dxfId="727" priority="13" operator="lessThan">
      <formula>-1</formula>
    </cfRule>
    <cfRule type="cellIs" dxfId="726" priority="14" operator="greaterThan">
      <formula>1</formula>
    </cfRule>
  </conditionalFormatting>
  <conditionalFormatting sqref="BN6:BO21">
    <cfRule type="cellIs" dxfId="725" priority="11" operator="lessThan">
      <formula>-0.01</formula>
    </cfRule>
    <cfRule type="cellIs" dxfId="724" priority="12" operator="greaterThan">
      <formula>0.01</formula>
    </cfRule>
  </conditionalFormatting>
  <conditionalFormatting sqref="BL6:BM21">
    <cfRule type="cellIs" dxfId="723" priority="9" operator="lessThan">
      <formula>-1</formula>
    </cfRule>
    <cfRule type="cellIs" dxfId="722" priority="10" operator="greaterThan">
      <formula>1</formula>
    </cfRule>
  </conditionalFormatting>
  <conditionalFormatting sqref="BS6:BT21">
    <cfRule type="cellIs" dxfId="721" priority="7" operator="lessThan">
      <formula>-0.01</formula>
    </cfRule>
    <cfRule type="cellIs" dxfId="720" priority="8" operator="greaterThan">
      <formula>0.01</formula>
    </cfRule>
  </conditionalFormatting>
  <conditionalFormatting sqref="BQ6:BR21">
    <cfRule type="cellIs" dxfId="719" priority="5" operator="lessThan">
      <formula>-1</formula>
    </cfRule>
    <cfRule type="cellIs" dxfId="718" priority="6" operator="greaterThan">
      <formula>1</formula>
    </cfRule>
  </conditionalFormatting>
  <conditionalFormatting sqref="BX6:BY21">
    <cfRule type="cellIs" dxfId="717" priority="3" operator="lessThan">
      <formula>-0.01</formula>
    </cfRule>
    <cfRule type="cellIs" dxfId="716" priority="4" operator="greaterThan">
      <formula>0.01</formula>
    </cfRule>
  </conditionalFormatting>
  <conditionalFormatting sqref="BV6:BW21">
    <cfRule type="cellIs" dxfId="715" priority="1" operator="lessThan">
      <formula>-1</formula>
    </cfRule>
    <cfRule type="cellIs" dxfId="714" priority="2" operator="greaterThan">
      <formula>1</formula>
    </cfRule>
  </conditionalFormatting>
  <pageMargins left="0.7" right="0.7" top="0.75" bottom="0.75" header="0.3" footer="0.3"/>
  <pageSetup paperSize="5" scale="12"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BY37"/>
  <sheetViews>
    <sheetView zoomScale="80" zoomScaleNormal="80" workbookViewId="0">
      <pane xSplit="2" ySplit="3" topLeftCell="AZ4" activePane="bottomRight" state="frozen"/>
      <selection activeCell="BB10" sqref="BB10"/>
      <selection pane="topRight" activeCell="BB10" sqref="BB10"/>
      <selection pane="bottomLeft" activeCell="BB10" sqref="BB10"/>
      <selection pane="bottomRight" activeCell="BD6" sqref="BD6:BE22"/>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46</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11326</v>
      </c>
      <c r="D6" s="28">
        <v>1462124897.8499999</v>
      </c>
      <c r="E6" s="17">
        <v>0.90969999999999995</v>
      </c>
      <c r="F6" s="17">
        <v>0.92310000000000003</v>
      </c>
      <c r="G6" s="8"/>
      <c r="H6" s="23">
        <v>55878</v>
      </c>
      <c r="I6" s="28">
        <v>5626010312</v>
      </c>
      <c r="J6" s="17">
        <v>0.89390000000000003</v>
      </c>
      <c r="K6" s="17">
        <v>0.88700000000000001</v>
      </c>
      <c r="L6" s="8"/>
      <c r="M6" s="23">
        <v>17264</v>
      </c>
      <c r="N6" s="28">
        <v>1702063165</v>
      </c>
      <c r="O6" s="17">
        <v>0.90249999999999997</v>
      </c>
      <c r="P6" s="17">
        <v>0.8931</v>
      </c>
      <c r="Q6" s="8"/>
      <c r="R6" s="23">
        <v>26440</v>
      </c>
      <c r="S6" s="28">
        <v>2747358223</v>
      </c>
      <c r="T6" s="17">
        <v>0.88560000000000005</v>
      </c>
      <c r="U6" s="17">
        <v>0.89049999999999996</v>
      </c>
      <c r="V6" s="8"/>
      <c r="W6" s="23">
        <v>68605</v>
      </c>
      <c r="X6" s="28">
        <v>8347833334</v>
      </c>
      <c r="Y6" s="17">
        <v>0.9375</v>
      </c>
      <c r="Z6" s="17">
        <v>0.94520000000000004</v>
      </c>
      <c r="AA6" s="8"/>
      <c r="AB6" s="34" t="s">
        <v>80</v>
      </c>
      <c r="AC6" s="23">
        <f>VLOOKUP($AB6,[1]KS!$C$8:$K$14,5,FALSE)</f>
        <v>11326</v>
      </c>
      <c r="AD6" s="23">
        <f>VLOOKUP($AB6,[1]KS!$C$8:$K$14,6,FALSE)</f>
        <v>1462124897.8499999</v>
      </c>
      <c r="AE6" s="35">
        <f>VLOOKUP($AB6,[1]KS!$C$8:$K$14,8,FALSE)</f>
        <v>0.90971887550200803</v>
      </c>
      <c r="AF6" s="35">
        <f>VLOOKUP($AB6,[1]KS!$C$8:$K$14,9,FALSE)</f>
        <v>0.92305507902238826</v>
      </c>
      <c r="AG6" s="8"/>
      <c r="AH6" s="23">
        <f>VLOOKUP($AB6,[2]KS!$C$8:$K$23,5,FALSE)</f>
        <v>55878</v>
      </c>
      <c r="AI6" s="23">
        <f>VLOOKUP($AB6,[2]KS!$C$8:$K$23,6,FALSE)</f>
        <v>5626010312</v>
      </c>
      <c r="AJ6" s="35">
        <f>VLOOKUP($AB6,[2]KS!$C$8:$K$23,8,FALSE)</f>
        <v>0.89387637573585876</v>
      </c>
      <c r="AK6" s="35">
        <f>VLOOKUP($AB6,[2]KS!$C$8:$K$23,9,FALSE)</f>
        <v>0.88704225375161261</v>
      </c>
      <c r="AL6" s="8"/>
      <c r="AM6" s="23">
        <f>VLOOKUP($AB6,[3]KS!$C$8:$K$14,5,FALSE)</f>
        <v>17264</v>
      </c>
      <c r="AN6" s="23">
        <f>VLOOKUP($AB6,[3]KS!$C$8:$K$14,6,FALSE)</f>
        <v>1702063165</v>
      </c>
      <c r="AO6" s="35">
        <f>VLOOKUP($AB6,[3]KS!$C$8:$K$14,8,FALSE)</f>
        <v>0.90245687401986407</v>
      </c>
      <c r="AP6" s="35">
        <f>VLOOKUP($AB6,[3]KS!$C$8:$K$14,9,FALSE)</f>
        <v>0.89306794083920238</v>
      </c>
      <c r="AQ6" s="8"/>
      <c r="AR6" s="23">
        <f>VLOOKUP($AB6,[4]KS!$C$8:$K$14,5,FALSE)</f>
        <v>26440</v>
      </c>
      <c r="AS6" s="23">
        <f>VLOOKUP($AB6,[4]KS!$C$8:$K$14,6,FALSE)</f>
        <v>2747358222.7199998</v>
      </c>
      <c r="AT6" s="35">
        <f>VLOOKUP($AB6,[4]KS!$C$8:$K$14,8,FALSE)</f>
        <v>0.88558413719185425</v>
      </c>
      <c r="AU6" s="35">
        <f>VLOOKUP($AB6,[4]KS!$C$8:$K$14,9,FALSE)</f>
        <v>0.89050657552601697</v>
      </c>
      <c r="AV6" s="8"/>
      <c r="AW6" s="23">
        <f>VLOOKUP($AB6,[5]KS!$C$8:$K$14,5,FALSE)</f>
        <v>68605</v>
      </c>
      <c r="AX6" s="23">
        <f>VLOOKUP($AB6,[5]KS!$C$8:$K$14,6,FALSE)</f>
        <v>8347833334.3299999</v>
      </c>
      <c r="AY6" s="35">
        <f>VLOOKUP($AB6,[5]KS!$C$8:$K$14,8,FALSE)</f>
        <v>0.93745729824273727</v>
      </c>
      <c r="AZ6" s="35">
        <f>VLOOKUP($AB6,[5]KS!$C$8:$K$14,9,FALSE)</f>
        <v>0.94516550712378189</v>
      </c>
      <c r="BB6" s="36">
        <f>AC6-C6</f>
        <v>0</v>
      </c>
      <c r="BC6" s="36">
        <f t="shared" ref="BC6:BY21" si="0">AD6-D6</f>
        <v>0</v>
      </c>
      <c r="BD6" s="35">
        <f t="shared" si="0"/>
        <v>1.8875502008075529E-5</v>
      </c>
      <c r="BE6" s="35">
        <f t="shared" si="0"/>
        <v>-4.4920977611773161E-5</v>
      </c>
      <c r="BF6" s="23"/>
      <c r="BG6" s="36">
        <f t="shared" si="0"/>
        <v>0</v>
      </c>
      <c r="BH6" s="36">
        <f t="shared" si="0"/>
        <v>0</v>
      </c>
      <c r="BI6" s="35">
        <f t="shared" si="0"/>
        <v>-2.3624264141264284E-5</v>
      </c>
      <c r="BJ6" s="35">
        <f t="shared" si="0"/>
        <v>4.225375161259759E-5</v>
      </c>
      <c r="BK6" s="23"/>
      <c r="BL6" s="36">
        <f t="shared" si="0"/>
        <v>0</v>
      </c>
      <c r="BM6" s="36">
        <f t="shared" si="0"/>
        <v>0</v>
      </c>
      <c r="BN6" s="35">
        <f t="shared" si="0"/>
        <v>-4.3125980135894082E-5</v>
      </c>
      <c r="BO6" s="35">
        <f t="shared" si="0"/>
        <v>-3.2059160797626163E-5</v>
      </c>
      <c r="BP6" s="23"/>
      <c r="BQ6" s="36">
        <f t="shared" si="0"/>
        <v>0</v>
      </c>
      <c r="BR6" s="36">
        <f t="shared" si="0"/>
        <v>-0.28000020980834961</v>
      </c>
      <c r="BS6" s="35">
        <f t="shared" si="0"/>
        <v>-1.5862808145805651E-5</v>
      </c>
      <c r="BT6" s="35">
        <f t="shared" si="0"/>
        <v>6.5755260170163865E-6</v>
      </c>
      <c r="BU6" s="23"/>
      <c r="BV6" s="36">
        <f t="shared" si="0"/>
        <v>0</v>
      </c>
      <c r="BW6" s="36">
        <f t="shared" si="0"/>
        <v>0.32999992370605469</v>
      </c>
      <c r="BX6" s="35">
        <f t="shared" si="0"/>
        <v>-4.2701757262730844E-5</v>
      </c>
      <c r="BY6" s="35">
        <f t="shared" si="0"/>
        <v>-3.449287621815067E-5</v>
      </c>
    </row>
    <row r="7" spans="1:77" x14ac:dyDescent="0.2">
      <c r="A7" s="1" t="s">
        <v>22</v>
      </c>
      <c r="B7" s="2" t="s">
        <v>8</v>
      </c>
      <c r="C7" s="23">
        <v>383</v>
      </c>
      <c r="D7" s="28">
        <v>38874048.990000002</v>
      </c>
      <c r="E7" s="17">
        <v>3.0800000000000001E-2</v>
      </c>
      <c r="F7" s="17">
        <v>2.4500000000000001E-2</v>
      </c>
      <c r="G7" s="8"/>
      <c r="H7" s="23">
        <v>2007</v>
      </c>
      <c r="I7" s="28">
        <v>202940791</v>
      </c>
      <c r="J7" s="17">
        <v>3.2099999999999997E-2</v>
      </c>
      <c r="K7" s="17">
        <v>3.2000000000000001E-2</v>
      </c>
      <c r="L7" s="8"/>
      <c r="M7" s="23">
        <v>539</v>
      </c>
      <c r="N7" s="28">
        <v>54057992</v>
      </c>
      <c r="O7" s="17">
        <v>2.8199999999999999E-2</v>
      </c>
      <c r="P7" s="17">
        <v>2.8400000000000002E-2</v>
      </c>
      <c r="Q7" s="8"/>
      <c r="R7" s="23">
        <v>1260</v>
      </c>
      <c r="S7" s="28">
        <v>114121491</v>
      </c>
      <c r="T7" s="17">
        <v>4.2200000000000001E-2</v>
      </c>
      <c r="U7" s="17">
        <v>3.6999999999999998E-2</v>
      </c>
      <c r="V7" s="8"/>
      <c r="W7" s="23">
        <v>1622</v>
      </c>
      <c r="X7" s="28">
        <v>160050879</v>
      </c>
      <c r="Y7" s="17">
        <v>2.2200000000000001E-2</v>
      </c>
      <c r="Z7" s="17">
        <v>1.8100000000000002E-2</v>
      </c>
      <c r="AA7" s="8"/>
      <c r="AB7" s="34" t="s">
        <v>8</v>
      </c>
      <c r="AC7" s="23">
        <f>VLOOKUP($AB7,[1]KS!$C$8:$K$14,5,FALSE)</f>
        <v>383</v>
      </c>
      <c r="AD7" s="23">
        <f>VLOOKUP($AB7,[1]KS!$C$8:$K$14,6,FALSE)</f>
        <v>38874048.990000002</v>
      </c>
      <c r="AE7" s="35">
        <f>VLOOKUP($AB7,[1]KS!$C$8:$K$14,8,FALSE)</f>
        <v>3.076305220883534E-2</v>
      </c>
      <c r="AF7" s="35">
        <f>VLOOKUP($AB7,[1]KS!$C$8:$K$14,9,FALSE)</f>
        <v>2.4541602714753773E-2</v>
      </c>
      <c r="AG7" s="8"/>
      <c r="AH7" s="23">
        <f>VLOOKUP($AB7,[2]KS!$C$8:$K$23,5,FALSE)</f>
        <v>2007</v>
      </c>
      <c r="AI7" s="23">
        <f>VLOOKUP($AB7,[2]KS!$C$8:$K$23,6,FALSE)</f>
        <v>202940791.08000001</v>
      </c>
      <c r="AJ7" s="35">
        <f>VLOOKUP($AB7,[2]KS!$C$8:$K$23,8,FALSE)</f>
        <v>3.2105835679549527E-2</v>
      </c>
      <c r="AK7" s="35">
        <f>VLOOKUP($AB7,[2]KS!$C$8:$K$23,9,FALSE)</f>
        <v>3.1997285236710457E-2</v>
      </c>
      <c r="AL7" s="8"/>
      <c r="AM7" s="23">
        <f>VLOOKUP($AB7,[3]KS!$C$8:$K$14,5,FALSE)</f>
        <v>539</v>
      </c>
      <c r="AN7" s="23">
        <f>VLOOKUP($AB7,[3]KS!$C$8:$K$14,6,FALSE)</f>
        <v>54057992</v>
      </c>
      <c r="AO7" s="35">
        <f>VLOOKUP($AB7,[3]KS!$C$8:$K$14,8,FALSE)</f>
        <v>2.8175640355462623E-2</v>
      </c>
      <c r="AP7" s="35">
        <f>VLOOKUP($AB7,[3]KS!$C$8:$K$14,9,FALSE)</f>
        <v>2.8364082246819598E-2</v>
      </c>
      <c r="AQ7" s="8"/>
      <c r="AR7" s="23">
        <f>VLOOKUP($AB7,[4]KS!$C$8:$K$14,5,FALSE)</f>
        <v>1260</v>
      </c>
      <c r="AS7" s="23">
        <f>VLOOKUP($AB7,[4]KS!$C$8:$K$14,6,FALSE)</f>
        <v>114121490.52</v>
      </c>
      <c r="AT7" s="35">
        <f>VLOOKUP($AB7,[4]KS!$C$8:$K$14,8,FALSE)</f>
        <v>4.2202572347266883E-2</v>
      </c>
      <c r="AU7" s="35">
        <f>VLOOKUP($AB7,[4]KS!$C$8:$K$14,9,FALSE)</f>
        <v>3.6990421153116348E-2</v>
      </c>
      <c r="AV7" s="8"/>
      <c r="AW7" s="23">
        <f>VLOOKUP($AB7,[5]KS!$C$8:$K$14,5,FALSE)</f>
        <v>1622</v>
      </c>
      <c r="AX7" s="23">
        <f>VLOOKUP($AB7,[5]KS!$C$8:$K$14,6,FALSE)</f>
        <v>160050878.78</v>
      </c>
      <c r="AY7" s="35">
        <f>VLOOKUP($AB7,[5]KS!$C$8:$K$14,8,FALSE)</f>
        <v>2.2163920089639529E-2</v>
      </c>
      <c r="AZ7" s="35">
        <f>VLOOKUP($AB7,[5]KS!$C$8:$K$14,9,FALSE)</f>
        <v>1.812141713294603E-2</v>
      </c>
      <c r="BB7" s="36">
        <f t="shared" ref="BB7:BB21" si="1">AC7-C7</f>
        <v>0</v>
      </c>
      <c r="BC7" s="36">
        <f t="shared" si="0"/>
        <v>0</v>
      </c>
      <c r="BD7" s="35">
        <f t="shared" si="0"/>
        <v>-3.6947791164660543E-5</v>
      </c>
      <c r="BE7" s="35">
        <f t="shared" si="0"/>
        <v>4.1602714753771752E-5</v>
      </c>
      <c r="BF7" s="23"/>
      <c r="BG7" s="36">
        <f t="shared" si="0"/>
        <v>0</v>
      </c>
      <c r="BH7" s="36">
        <f t="shared" si="0"/>
        <v>8.0000013113021851E-2</v>
      </c>
      <c r="BI7" s="35">
        <f t="shared" si="0"/>
        <v>5.8356795495304037E-6</v>
      </c>
      <c r="BJ7" s="35">
        <f t="shared" si="0"/>
        <v>-2.7147632895435647E-6</v>
      </c>
      <c r="BK7" s="23"/>
      <c r="BL7" s="36">
        <f t="shared" si="0"/>
        <v>0</v>
      </c>
      <c r="BM7" s="36">
        <f t="shared" si="0"/>
        <v>0</v>
      </c>
      <c r="BN7" s="35">
        <f t="shared" si="0"/>
        <v>-2.4359644537376435E-5</v>
      </c>
      <c r="BO7" s="35">
        <f t="shared" si="0"/>
        <v>-3.5917753180403356E-5</v>
      </c>
      <c r="BP7" s="23"/>
      <c r="BQ7" s="36">
        <f t="shared" si="0"/>
        <v>0</v>
      </c>
      <c r="BR7" s="36">
        <f t="shared" si="0"/>
        <v>-0.48000000417232513</v>
      </c>
      <c r="BS7" s="35">
        <f t="shared" si="0"/>
        <v>2.5723472668812142E-6</v>
      </c>
      <c r="BT7" s="35">
        <f t="shared" si="0"/>
        <v>-9.5788468836496832E-6</v>
      </c>
      <c r="BU7" s="23"/>
      <c r="BV7" s="36">
        <f t="shared" si="0"/>
        <v>0</v>
      </c>
      <c r="BW7" s="36">
        <f t="shared" si="0"/>
        <v>-0.2199999988079071</v>
      </c>
      <c r="BX7" s="35">
        <f t="shared" si="0"/>
        <v>-3.6079910360472395E-5</v>
      </c>
      <c r="BY7" s="35">
        <f t="shared" si="0"/>
        <v>2.1417132946028455E-5</v>
      </c>
    </row>
    <row r="8" spans="1:77" x14ac:dyDescent="0.2">
      <c r="A8" s="1" t="s">
        <v>23</v>
      </c>
      <c r="B8" s="2" t="s">
        <v>9</v>
      </c>
      <c r="C8" s="23">
        <v>289</v>
      </c>
      <c r="D8" s="28">
        <v>30149737.82</v>
      </c>
      <c r="E8" s="17">
        <v>2.3199999999999998E-2</v>
      </c>
      <c r="F8" s="17">
        <v>1.9E-2</v>
      </c>
      <c r="G8" s="8"/>
      <c r="H8" s="23">
        <v>1062</v>
      </c>
      <c r="I8" s="28">
        <v>107400985</v>
      </c>
      <c r="J8" s="17">
        <v>1.7000000000000001E-2</v>
      </c>
      <c r="K8" s="17">
        <v>1.6899999999999998E-2</v>
      </c>
      <c r="L8" s="8"/>
      <c r="M8" s="23">
        <v>439</v>
      </c>
      <c r="N8" s="28">
        <v>45739090</v>
      </c>
      <c r="O8" s="17">
        <v>2.3E-2</v>
      </c>
      <c r="P8" s="17">
        <v>2.4E-2</v>
      </c>
      <c r="Q8" s="8"/>
      <c r="R8" s="23">
        <v>718</v>
      </c>
      <c r="S8" s="28">
        <v>70693686</v>
      </c>
      <c r="T8" s="17">
        <v>2.41E-2</v>
      </c>
      <c r="U8" s="17">
        <v>2.29E-2</v>
      </c>
      <c r="V8" s="8"/>
      <c r="W8" s="23">
        <v>1125</v>
      </c>
      <c r="X8" s="28">
        <v>118838297</v>
      </c>
      <c r="Y8" s="17">
        <v>1.54E-2</v>
      </c>
      <c r="Z8" s="17">
        <v>1.35E-2</v>
      </c>
      <c r="AA8" s="8"/>
      <c r="AB8" s="34" t="s">
        <v>9</v>
      </c>
      <c r="AC8" s="23">
        <f>VLOOKUP($AB8,[1]KS!$C$8:$K$14,5,FALSE)</f>
        <v>289</v>
      </c>
      <c r="AD8" s="23">
        <f>VLOOKUP($AB8,[1]KS!$C$8:$K$14,6,FALSE)</f>
        <v>30149737.819999997</v>
      </c>
      <c r="AE8" s="35">
        <f>VLOOKUP($AB8,[1]KS!$C$8:$K$14,8,FALSE)</f>
        <v>2.321285140562249E-2</v>
      </c>
      <c r="AF8" s="35">
        <f>VLOOKUP($AB8,[1]KS!$C$8:$K$14,9,FALSE)</f>
        <v>1.9033851804908845E-2</v>
      </c>
      <c r="AG8" s="8"/>
      <c r="AH8" s="23">
        <f>VLOOKUP($AB8,[2]KS!$C$8:$K$23,5,FALSE)</f>
        <v>1062</v>
      </c>
      <c r="AI8" s="23">
        <f>VLOOKUP($AB8,[2]KS!$C$8:$K$23,6,FALSE)</f>
        <v>107400984.66000001</v>
      </c>
      <c r="AJ8" s="35">
        <f>VLOOKUP($AB8,[2]KS!$C$8:$K$23,8,FALSE)</f>
        <v>1.6988738162272844E-2</v>
      </c>
      <c r="AK8" s="35">
        <f>VLOOKUP($AB8,[2]KS!$C$8:$K$23,9,FALSE)</f>
        <v>1.6933707228503351E-2</v>
      </c>
      <c r="AL8" s="8"/>
      <c r="AM8" s="23">
        <f>VLOOKUP($AB8,[3]KS!$C$8:$K$14,5,FALSE)</f>
        <v>439</v>
      </c>
      <c r="AN8" s="23">
        <f>VLOOKUP($AB8,[3]KS!$C$8:$K$14,6,FALSE)</f>
        <v>45739090</v>
      </c>
      <c r="AO8" s="35">
        <f>VLOOKUP($AB8,[3]KS!$C$8:$K$14,8,FALSE)</f>
        <v>2.2948248823836906E-2</v>
      </c>
      <c r="AP8" s="35">
        <f>VLOOKUP($AB8,[3]KS!$C$8:$K$14,9,FALSE)</f>
        <v>2.3999176859079114E-2</v>
      </c>
      <c r="AQ8" s="8"/>
      <c r="AR8" s="23">
        <f>VLOOKUP($AB8,[4]KS!$C$8:$K$14,5,FALSE)</f>
        <v>718</v>
      </c>
      <c r="AS8" s="23">
        <f>VLOOKUP($AB8,[4]KS!$C$8:$K$14,6,FALSE)</f>
        <v>70693685.5</v>
      </c>
      <c r="AT8" s="35">
        <f>VLOOKUP($AB8,[4]KS!$C$8:$K$14,8,FALSE)</f>
        <v>2.4048767416934621E-2</v>
      </c>
      <c r="AU8" s="35">
        <f>VLOOKUP($AB8,[4]KS!$C$8:$K$14,9,FALSE)</f>
        <v>2.2914082068115581E-2</v>
      </c>
      <c r="AV8" s="8"/>
      <c r="AW8" s="23">
        <f>VLOOKUP($AB8,[5]KS!$C$8:$K$14,5,FALSE)</f>
        <v>1125</v>
      </c>
      <c r="AX8" s="23">
        <f>VLOOKUP($AB8,[5]KS!$C$8:$K$14,6,FALSE)</f>
        <v>118838296.73</v>
      </c>
      <c r="AY8" s="35">
        <f>VLOOKUP($AB8,[5]KS!$C$8:$K$14,8,FALSE)</f>
        <v>1.5372632614577355E-2</v>
      </c>
      <c r="AZ8" s="35">
        <f>VLOOKUP($AB8,[5]KS!$C$8:$K$14,9,FALSE)</f>
        <v>1.3455211010576784E-2</v>
      </c>
      <c r="BB8" s="36">
        <f t="shared" si="1"/>
        <v>0</v>
      </c>
      <c r="BC8" s="36">
        <f t="shared" si="0"/>
        <v>0</v>
      </c>
      <c r="BD8" s="35">
        <f t="shared" si="0"/>
        <v>1.285140562249168E-5</v>
      </c>
      <c r="BE8" s="35">
        <f t="shared" si="0"/>
        <v>3.3851804908845845E-5</v>
      </c>
      <c r="BF8" s="23"/>
      <c r="BG8" s="36">
        <f t="shared" si="0"/>
        <v>0</v>
      </c>
      <c r="BH8" s="36">
        <f t="shared" si="0"/>
        <v>-0.33999998867511749</v>
      </c>
      <c r="BI8" s="35">
        <f t="shared" si="0"/>
        <v>-1.1261837727156998E-5</v>
      </c>
      <c r="BJ8" s="35">
        <f t="shared" si="0"/>
        <v>3.3707228503352532E-5</v>
      </c>
      <c r="BK8" s="23"/>
      <c r="BL8" s="36">
        <f t="shared" si="0"/>
        <v>0</v>
      </c>
      <c r="BM8" s="36">
        <f t="shared" si="0"/>
        <v>0</v>
      </c>
      <c r="BN8" s="35">
        <f t="shared" si="0"/>
        <v>-5.1751176163093715E-5</v>
      </c>
      <c r="BO8" s="35">
        <f t="shared" si="0"/>
        <v>-8.2314092088656143E-7</v>
      </c>
      <c r="BP8" s="23"/>
      <c r="BQ8" s="36">
        <f t="shared" si="0"/>
        <v>0</v>
      </c>
      <c r="BR8" s="36">
        <f t="shared" si="0"/>
        <v>-0.5</v>
      </c>
      <c r="BS8" s="35">
        <f t="shared" si="0"/>
        <v>-5.1232583065378978E-5</v>
      </c>
      <c r="BT8" s="35">
        <f t="shared" si="0"/>
        <v>1.4082068115581214E-5</v>
      </c>
      <c r="BU8" s="23"/>
      <c r="BV8" s="36">
        <f t="shared" si="0"/>
        <v>0</v>
      </c>
      <c r="BW8" s="36">
        <f t="shared" si="0"/>
        <v>-0.26999999582767487</v>
      </c>
      <c r="BX8" s="35">
        <f t="shared" si="0"/>
        <v>-2.7367385422645552E-5</v>
      </c>
      <c r="BY8" s="35">
        <f t="shared" si="0"/>
        <v>-4.47889894232157E-5</v>
      </c>
    </row>
    <row r="9" spans="1:77" x14ac:dyDescent="0.2">
      <c r="A9" s="1" t="s">
        <v>24</v>
      </c>
      <c r="B9" s="2" t="s">
        <v>10</v>
      </c>
      <c r="C9" s="23">
        <v>55</v>
      </c>
      <c r="D9" s="28">
        <v>6265046.6100000003</v>
      </c>
      <c r="E9" s="17">
        <v>4.4000000000000003E-3</v>
      </c>
      <c r="F9" s="17">
        <v>4.0000000000000001E-3</v>
      </c>
      <c r="G9" s="8"/>
      <c r="H9" s="23">
        <v>947</v>
      </c>
      <c r="I9" s="28">
        <v>110691501</v>
      </c>
      <c r="J9" s="17">
        <v>1.52E-2</v>
      </c>
      <c r="K9" s="17">
        <v>1.7500000000000002E-2</v>
      </c>
      <c r="L9" s="8"/>
      <c r="M9" s="23">
        <v>235</v>
      </c>
      <c r="N9" s="28">
        <v>27842549</v>
      </c>
      <c r="O9" s="17">
        <v>1.23E-2</v>
      </c>
      <c r="P9" s="17">
        <v>1.46E-2</v>
      </c>
      <c r="Q9" s="8"/>
      <c r="R9" s="23">
        <v>103</v>
      </c>
      <c r="S9" s="28">
        <v>11216254</v>
      </c>
      <c r="T9" s="17">
        <v>3.5000000000000001E-3</v>
      </c>
      <c r="U9" s="17">
        <v>3.5999999999999999E-3</v>
      </c>
      <c r="V9" s="8"/>
      <c r="W9" s="23">
        <v>313</v>
      </c>
      <c r="X9" s="28">
        <v>37344286</v>
      </c>
      <c r="Y9" s="17">
        <v>4.3E-3</v>
      </c>
      <c r="Z9" s="17">
        <v>4.1999999999999997E-3</v>
      </c>
      <c r="AA9" s="8"/>
      <c r="AB9" s="34" t="s">
        <v>10</v>
      </c>
      <c r="AC9" s="23">
        <f>VLOOKUP($AB9,[1]KS!$C$8:$K$14,5,FALSE)</f>
        <v>55</v>
      </c>
      <c r="AD9" s="23">
        <f>VLOOKUP($AB9,[1]KS!$C$8:$K$14,6,FALSE)</f>
        <v>6265046.6100000003</v>
      </c>
      <c r="AE9" s="35">
        <f>VLOOKUP($AB9,[1]KS!$C$8:$K$14,8,FALSE)</f>
        <v>4.4176706827309233E-3</v>
      </c>
      <c r="AF9" s="35">
        <f>VLOOKUP($AB9,[1]KS!$C$8:$K$14,9,FALSE)</f>
        <v>3.9551909020742052E-3</v>
      </c>
      <c r="AG9" s="8"/>
      <c r="AH9" s="23">
        <f>VLOOKUP($AB9,[2]KS!$C$8:$K$23,5,FALSE)</f>
        <v>947</v>
      </c>
      <c r="AI9" s="23">
        <f>VLOOKUP($AB9,[2]KS!$C$8:$K$23,6,FALSE)</f>
        <v>110691501.18000001</v>
      </c>
      <c r="AJ9" s="35">
        <f>VLOOKUP($AB9,[2]KS!$C$8:$K$23,8,FALSE)</f>
        <v>1.5149091374456105E-2</v>
      </c>
      <c r="AK9" s="35">
        <f>VLOOKUP($AB9,[2]KS!$C$8:$K$23,9,FALSE)</f>
        <v>1.7452516656150861E-2</v>
      </c>
      <c r="AL9" s="8"/>
      <c r="AM9" s="23">
        <f>VLOOKUP($AB9,[3]KS!$C$8:$K$14,5,FALSE)</f>
        <v>235</v>
      </c>
      <c r="AN9" s="23">
        <f>VLOOKUP($AB9,[3]KS!$C$8:$K$14,6,FALSE)</f>
        <v>27842549</v>
      </c>
      <c r="AO9" s="35">
        <f>VLOOKUP($AB9,[3]KS!$C$8:$K$14,8,FALSE)</f>
        <v>1.2284370099320438E-2</v>
      </c>
      <c r="AP9" s="35">
        <f>VLOOKUP($AB9,[3]KS!$C$8:$K$14,9,FALSE)</f>
        <v>1.4608910182921792E-2</v>
      </c>
      <c r="AQ9" s="8"/>
      <c r="AR9" s="23">
        <f>VLOOKUP($AB9,[4]KS!$C$8:$K$14,5,FALSE)</f>
        <v>103</v>
      </c>
      <c r="AS9" s="23">
        <f>VLOOKUP($AB9,[4]KS!$C$8:$K$14,6,FALSE)</f>
        <v>11216254.300000001</v>
      </c>
      <c r="AT9" s="35">
        <f>VLOOKUP($AB9,[4]KS!$C$8:$K$14,8,FALSE)</f>
        <v>3.4498928188638799E-3</v>
      </c>
      <c r="AU9" s="35">
        <f>VLOOKUP($AB9,[4]KS!$C$8:$K$14,9,FALSE)</f>
        <v>3.6355463675331275E-3</v>
      </c>
      <c r="AV9" s="8"/>
      <c r="AW9" s="23">
        <f>VLOOKUP($AB9,[5]KS!$C$8:$K$14,5,FALSE)</f>
        <v>313</v>
      </c>
      <c r="AX9" s="23">
        <f>VLOOKUP($AB9,[5]KS!$C$8:$K$14,6,FALSE)</f>
        <v>37344286.390000001</v>
      </c>
      <c r="AY9" s="35">
        <f>VLOOKUP($AB9,[5]KS!$C$8:$K$14,8,FALSE)</f>
        <v>4.2770080074335222E-3</v>
      </c>
      <c r="AZ9" s="35">
        <f>VLOOKUP($AB9,[5]KS!$C$8:$K$14,9,FALSE)</f>
        <v>4.22822665119883E-3</v>
      </c>
      <c r="BB9" s="36">
        <f t="shared" si="1"/>
        <v>0</v>
      </c>
      <c r="BC9" s="36">
        <f t="shared" si="0"/>
        <v>0</v>
      </c>
      <c r="BD9" s="35">
        <f t="shared" si="0"/>
        <v>1.7670682730923024E-5</v>
      </c>
      <c r="BE9" s="35">
        <f t="shared" si="0"/>
        <v>-4.4809097925794898E-5</v>
      </c>
      <c r="BF9" s="23"/>
      <c r="BG9" s="36">
        <f t="shared" si="0"/>
        <v>0</v>
      </c>
      <c r="BH9" s="36">
        <f t="shared" si="0"/>
        <v>0.18000000715255737</v>
      </c>
      <c r="BI9" s="35">
        <f t="shared" si="0"/>
        <v>-5.0908625543895011E-5</v>
      </c>
      <c r="BJ9" s="35">
        <f t="shared" si="0"/>
        <v>-4.7483343849141074E-5</v>
      </c>
      <c r="BK9" s="23"/>
      <c r="BL9" s="36">
        <f t="shared" si="0"/>
        <v>0</v>
      </c>
      <c r="BM9" s="36">
        <f t="shared" si="0"/>
        <v>0</v>
      </c>
      <c r="BN9" s="35">
        <f t="shared" si="0"/>
        <v>-1.5629900679561826E-5</v>
      </c>
      <c r="BO9" s="35">
        <f t="shared" si="0"/>
        <v>8.9101829217914236E-6</v>
      </c>
      <c r="BP9" s="23"/>
      <c r="BQ9" s="36">
        <f t="shared" si="0"/>
        <v>0</v>
      </c>
      <c r="BR9" s="36">
        <f t="shared" si="0"/>
        <v>0.30000000074505806</v>
      </c>
      <c r="BS9" s="35">
        <f t="shared" si="0"/>
        <v>-5.0107181136120182E-5</v>
      </c>
      <c r="BT9" s="35">
        <f t="shared" si="0"/>
        <v>3.5546367533127645E-5</v>
      </c>
      <c r="BU9" s="23"/>
      <c r="BV9" s="36">
        <f t="shared" si="0"/>
        <v>0</v>
      </c>
      <c r="BW9" s="36">
        <f t="shared" si="0"/>
        <v>0.39000000059604645</v>
      </c>
      <c r="BX9" s="35">
        <f t="shared" si="0"/>
        <v>-2.2991992566477777E-5</v>
      </c>
      <c r="BY9" s="35">
        <f t="shared" si="0"/>
        <v>2.8226651198830222E-5</v>
      </c>
    </row>
    <row r="10" spans="1:77" x14ac:dyDescent="0.2">
      <c r="A10" s="1" t="s">
        <v>25</v>
      </c>
      <c r="B10" s="2" t="s">
        <v>11</v>
      </c>
      <c r="C10" s="23">
        <v>215</v>
      </c>
      <c r="D10" s="28">
        <v>24873443.25</v>
      </c>
      <c r="E10" s="17">
        <v>1.7299999999999999E-2</v>
      </c>
      <c r="F10" s="17">
        <v>1.5699999999999999E-2</v>
      </c>
      <c r="G10" s="8"/>
      <c r="H10" s="23">
        <v>1493</v>
      </c>
      <c r="I10" s="28">
        <v>160093352</v>
      </c>
      <c r="J10" s="17">
        <v>2.3900000000000001E-2</v>
      </c>
      <c r="K10" s="17">
        <v>2.52E-2</v>
      </c>
      <c r="L10" s="8"/>
      <c r="M10" s="23">
        <v>452</v>
      </c>
      <c r="N10" s="28">
        <v>50987770</v>
      </c>
      <c r="O10" s="17">
        <v>2.3599999999999999E-2</v>
      </c>
      <c r="P10" s="17">
        <v>2.6800000000000001E-2</v>
      </c>
      <c r="Q10" s="8"/>
      <c r="R10" s="23">
        <v>549</v>
      </c>
      <c r="S10" s="28">
        <v>55324281</v>
      </c>
      <c r="T10" s="17">
        <v>1.84E-2</v>
      </c>
      <c r="U10" s="17">
        <v>1.7899999999999999E-2</v>
      </c>
      <c r="V10" s="8"/>
      <c r="W10" s="23">
        <v>566</v>
      </c>
      <c r="X10" s="28">
        <v>62015401</v>
      </c>
      <c r="Y10" s="17">
        <v>7.7000000000000002E-3</v>
      </c>
      <c r="Z10" s="17">
        <v>7.0000000000000001E-3</v>
      </c>
      <c r="AA10" s="8"/>
      <c r="AB10" s="34" t="s">
        <v>11</v>
      </c>
      <c r="AC10" s="23">
        <f>VLOOKUP($AB10,[1]KS!$C$8:$K$14,5,FALSE)</f>
        <v>215</v>
      </c>
      <c r="AD10" s="23">
        <f>VLOOKUP($AB10,[1]KS!$C$8:$K$14,6,FALSE)</f>
        <v>24873443.25</v>
      </c>
      <c r="AE10" s="35">
        <f>VLOOKUP($AB10,[1]KS!$C$8:$K$14,8,FALSE)</f>
        <v>1.7269076305220885E-2</v>
      </c>
      <c r="AF10" s="35">
        <f>VLOOKUP($AB10,[1]KS!$C$8:$K$14,9,FALSE)</f>
        <v>1.5702870636050869E-2</v>
      </c>
      <c r="AG10" s="8"/>
      <c r="AH10" s="23">
        <f>VLOOKUP($AB10,[2]KS!$C$8:$K$23,5,FALSE)</f>
        <v>1493</v>
      </c>
      <c r="AI10" s="23">
        <f>VLOOKUP($AB10,[2]KS!$C$8:$K$23,6,FALSE)</f>
        <v>160093351.91</v>
      </c>
      <c r="AJ10" s="35">
        <f>VLOOKUP($AB10,[2]KS!$C$8:$K$23,8,FALSE)</f>
        <v>2.3883414384438188E-2</v>
      </c>
      <c r="AK10" s="35">
        <f>VLOOKUP($AB10,[2]KS!$C$8:$K$23,9,FALSE)</f>
        <v>2.5241611695235804E-2</v>
      </c>
      <c r="AL10" s="8"/>
      <c r="AM10" s="23">
        <f>VLOOKUP($AB10,[3]KS!$C$8:$K$14,5,FALSE)</f>
        <v>452</v>
      </c>
      <c r="AN10" s="23">
        <f>VLOOKUP($AB10,[3]KS!$C$8:$K$14,6,FALSE)</f>
        <v>50987770</v>
      </c>
      <c r="AO10" s="35">
        <f>VLOOKUP($AB10,[3]KS!$C$8:$K$14,8,FALSE)</f>
        <v>2.3627809722948249E-2</v>
      </c>
      <c r="AP10" s="35">
        <f>VLOOKUP($AB10,[3]KS!$C$8:$K$14,9,FALSE)</f>
        <v>2.6753145064321311E-2</v>
      </c>
      <c r="AQ10" s="8"/>
      <c r="AR10" s="23">
        <f>VLOOKUP($AB10,[4]KS!$C$8:$K$14,5,FALSE)</f>
        <v>549</v>
      </c>
      <c r="AS10" s="23">
        <f>VLOOKUP($AB10,[4]KS!$C$8:$K$14,6,FALSE)</f>
        <v>55324280.950000003</v>
      </c>
      <c r="AT10" s="35">
        <f>VLOOKUP($AB10,[4]KS!$C$8:$K$14,8,FALSE)</f>
        <v>1.8388263665594855E-2</v>
      </c>
      <c r="AU10" s="35">
        <f>VLOOKUP($AB10,[4]KS!$C$8:$K$14,9,FALSE)</f>
        <v>1.7932367015265932E-2</v>
      </c>
      <c r="AV10" s="8"/>
      <c r="AW10" s="23">
        <f>VLOOKUP($AB10,[5]KS!$C$8:$K$14,5,FALSE)</f>
        <v>566</v>
      </c>
      <c r="AX10" s="23">
        <f>VLOOKUP($AB10,[5]KS!$C$8:$K$14,6,FALSE)</f>
        <v>62015400.5</v>
      </c>
      <c r="AY10" s="35">
        <f>VLOOKUP($AB10,[5]KS!$C$8:$K$14,8,FALSE)</f>
        <v>7.7341422754229183E-3</v>
      </c>
      <c r="AZ10" s="35">
        <f>VLOOKUP($AB10,[5]KS!$C$8:$K$14,9,FALSE)</f>
        <v>7.0215605793202364E-3</v>
      </c>
      <c r="BB10" s="36">
        <f t="shared" si="1"/>
        <v>0</v>
      </c>
      <c r="BC10" s="36">
        <f t="shared" si="0"/>
        <v>0</v>
      </c>
      <c r="BD10" s="35">
        <f t="shared" si="0"/>
        <v>-3.0923694779114858E-5</v>
      </c>
      <c r="BE10" s="35">
        <f t="shared" si="0"/>
        <v>2.8706360508702622E-6</v>
      </c>
      <c r="BF10" s="23"/>
      <c r="BG10" s="36">
        <f t="shared" si="0"/>
        <v>0</v>
      </c>
      <c r="BH10" s="36">
        <f t="shared" si="0"/>
        <v>-9.0000003576278687E-2</v>
      </c>
      <c r="BI10" s="35">
        <f t="shared" si="0"/>
        <v>-1.6585615561812844E-5</v>
      </c>
      <c r="BJ10" s="35">
        <f t="shared" si="0"/>
        <v>4.1611695235803381E-5</v>
      </c>
      <c r="BK10" s="23"/>
      <c r="BL10" s="36">
        <f t="shared" si="0"/>
        <v>0</v>
      </c>
      <c r="BM10" s="36">
        <f t="shared" si="0"/>
        <v>0</v>
      </c>
      <c r="BN10" s="35">
        <f t="shared" si="0"/>
        <v>2.7809722948250043E-5</v>
      </c>
      <c r="BO10" s="35">
        <f t="shared" si="0"/>
        <v>-4.685493567868973E-5</v>
      </c>
      <c r="BP10" s="23"/>
      <c r="BQ10" s="36">
        <f t="shared" si="0"/>
        <v>0</v>
      </c>
      <c r="BR10" s="36">
        <f t="shared" si="0"/>
        <v>-4.9999997019767761E-2</v>
      </c>
      <c r="BS10" s="35">
        <f t="shared" si="0"/>
        <v>-1.1736334405144239E-5</v>
      </c>
      <c r="BT10" s="35">
        <f t="shared" si="0"/>
        <v>3.2367015265932775E-5</v>
      </c>
      <c r="BU10" s="23"/>
      <c r="BV10" s="36">
        <f t="shared" si="0"/>
        <v>0</v>
      </c>
      <c r="BW10" s="36">
        <f t="shared" si="0"/>
        <v>-0.5</v>
      </c>
      <c r="BX10" s="35">
        <f t="shared" si="0"/>
        <v>3.4142275422918006E-5</v>
      </c>
      <c r="BY10" s="35">
        <f t="shared" si="0"/>
        <v>2.1560579320236209E-5</v>
      </c>
    </row>
    <row r="11" spans="1:77" x14ac:dyDescent="0.2">
      <c r="A11" s="1" t="s">
        <v>26</v>
      </c>
      <c r="B11" s="13" t="s">
        <v>12</v>
      </c>
      <c r="C11" s="23">
        <v>182</v>
      </c>
      <c r="D11" s="28">
        <v>21718949.359999999</v>
      </c>
      <c r="E11" s="17">
        <v>1.46E-2</v>
      </c>
      <c r="F11" s="17">
        <v>1.37E-2</v>
      </c>
      <c r="G11" s="8"/>
      <c r="H11" s="23">
        <v>1125</v>
      </c>
      <c r="I11" s="28">
        <v>135300850</v>
      </c>
      <c r="J11" s="17">
        <v>1.7999999999999999E-2</v>
      </c>
      <c r="K11" s="17">
        <v>2.1299999999999999E-2</v>
      </c>
      <c r="L11" s="8"/>
      <c r="M11" s="23">
        <v>201</v>
      </c>
      <c r="N11" s="28">
        <v>25170217</v>
      </c>
      <c r="O11" s="17">
        <v>1.0500000000000001E-2</v>
      </c>
      <c r="P11" s="17">
        <v>1.32E-2</v>
      </c>
      <c r="Q11" s="8"/>
      <c r="R11" s="23">
        <v>786</v>
      </c>
      <c r="S11" s="28">
        <v>86449386</v>
      </c>
      <c r="T11" s="17">
        <v>2.63E-2</v>
      </c>
      <c r="U11" s="17">
        <v>2.8000000000000001E-2</v>
      </c>
      <c r="V11" s="8"/>
      <c r="W11" s="23">
        <v>951</v>
      </c>
      <c r="X11" s="28">
        <v>106057012</v>
      </c>
      <c r="Y11" s="17">
        <v>1.2999999999999999E-2</v>
      </c>
      <c r="Z11" s="17">
        <v>1.2E-2</v>
      </c>
      <c r="AA11" s="8"/>
      <c r="AB11" s="34" t="s">
        <v>12</v>
      </c>
      <c r="AC11" s="23">
        <f>VLOOKUP($AB11,[1]KS!$C$8:$K$14,5,FALSE)</f>
        <v>182</v>
      </c>
      <c r="AD11" s="23">
        <f>VLOOKUP($AB11,[1]KS!$C$8:$K$14,6,FALSE)</f>
        <v>21718949.359999996</v>
      </c>
      <c r="AE11" s="35">
        <f>VLOOKUP($AB11,[1]KS!$C$8:$K$14,8,FALSE)</f>
        <v>1.4618473895582329E-2</v>
      </c>
      <c r="AF11" s="35">
        <f>VLOOKUP($AB11,[1]KS!$C$8:$K$14,9,FALSE)</f>
        <v>1.3711404919824267E-2</v>
      </c>
      <c r="AG11" s="8"/>
      <c r="AH11" s="23">
        <f>VLOOKUP($AB11,[2]KS!$C$8:$K$23,5,FALSE)</f>
        <v>1125</v>
      </c>
      <c r="AI11" s="23">
        <f>VLOOKUP($AB11,[2]KS!$C$8:$K$23,6,FALSE)</f>
        <v>135300849.71000001</v>
      </c>
      <c r="AJ11" s="35">
        <f>VLOOKUP($AB11,[2]KS!$C$8:$K$23,8,FALSE)</f>
        <v>1.7996544663424624E-2</v>
      </c>
      <c r="AK11" s="35">
        <f>VLOOKUP($AB11,[2]KS!$C$8:$K$23,9,FALSE)</f>
        <v>2.1332625431786913E-2</v>
      </c>
      <c r="AL11" s="8"/>
      <c r="AM11" s="23">
        <f>VLOOKUP($AB11,[3]KS!$C$8:$K$14,5,FALSE)</f>
        <v>201</v>
      </c>
      <c r="AN11" s="23">
        <f>VLOOKUP($AB11,[3]KS!$C$8:$K$14,6,FALSE)</f>
        <v>25170217</v>
      </c>
      <c r="AO11" s="35">
        <f>VLOOKUP($AB11,[3]KS!$C$8:$K$14,8,FALSE)</f>
        <v>1.0507056978567695E-2</v>
      </c>
      <c r="AP11" s="35">
        <f>VLOOKUP($AB11,[3]KS!$C$8:$K$14,9,FALSE)</f>
        <v>1.3206744807655765E-2</v>
      </c>
      <c r="AQ11" s="8"/>
      <c r="AR11" s="23">
        <f>VLOOKUP($AB11,[4]KS!$C$8:$K$14,5,FALSE)</f>
        <v>786</v>
      </c>
      <c r="AS11" s="23">
        <f>VLOOKUP($AB11,[4]KS!$C$8:$K$14,6,FALSE)</f>
        <v>86449385.659999996</v>
      </c>
      <c r="AT11" s="35">
        <f>VLOOKUP($AB11,[4]KS!$C$8:$K$14,8,FALSE)</f>
        <v>2.6326366559485531E-2</v>
      </c>
      <c r="AU11" s="35">
        <f>VLOOKUP($AB11,[4]KS!$C$8:$K$14,9,FALSE)</f>
        <v>2.8021007869952038E-2</v>
      </c>
      <c r="AV11" s="8"/>
      <c r="AW11" s="23">
        <f>VLOOKUP($AB11,[5]KS!$C$8:$K$14,5,FALSE)</f>
        <v>951</v>
      </c>
      <c r="AX11" s="23">
        <f>VLOOKUP($AB11,[5]KS!$C$8:$K$14,6,FALSE)</f>
        <v>106057012.13</v>
      </c>
      <c r="AY11" s="35">
        <f>VLOOKUP($AB11,[5]KS!$C$8:$K$14,8,FALSE)</f>
        <v>1.299499877018939E-2</v>
      </c>
      <c r="AZ11" s="35">
        <f>VLOOKUP($AB11,[5]KS!$C$8:$K$14,9,FALSE)</f>
        <v>1.200807750217619E-2</v>
      </c>
      <c r="BB11" s="36">
        <f t="shared" si="1"/>
        <v>0</v>
      </c>
      <c r="BC11" s="36">
        <f t="shared" si="0"/>
        <v>0</v>
      </c>
      <c r="BD11" s="35">
        <f t="shared" si="0"/>
        <v>1.8473895582328537E-5</v>
      </c>
      <c r="BE11" s="35">
        <f t="shared" si="0"/>
        <v>1.1404919824266682E-5</v>
      </c>
      <c r="BF11" s="23"/>
      <c r="BG11" s="36">
        <f t="shared" si="0"/>
        <v>0</v>
      </c>
      <c r="BH11" s="36">
        <f t="shared" si="0"/>
        <v>-0.28999999165534973</v>
      </c>
      <c r="BI11" s="35">
        <f t="shared" si="0"/>
        <v>-3.4553365753746401E-6</v>
      </c>
      <c r="BJ11" s="35">
        <f t="shared" si="0"/>
        <v>3.2625431786913184E-5</v>
      </c>
      <c r="BK11" s="23"/>
      <c r="BL11" s="36">
        <f t="shared" si="0"/>
        <v>0</v>
      </c>
      <c r="BM11" s="36">
        <f t="shared" si="0"/>
        <v>0</v>
      </c>
      <c r="BN11" s="35">
        <f t="shared" si="0"/>
        <v>7.0569785676939667E-6</v>
      </c>
      <c r="BO11" s="35">
        <f t="shared" si="0"/>
        <v>6.7448076557646841E-6</v>
      </c>
      <c r="BP11" s="23"/>
      <c r="BQ11" s="36">
        <f t="shared" si="0"/>
        <v>0</v>
      </c>
      <c r="BR11" s="36">
        <f t="shared" si="0"/>
        <v>-0.34000000357627869</v>
      </c>
      <c r="BS11" s="35">
        <f t="shared" si="0"/>
        <v>2.6366559485530711E-5</v>
      </c>
      <c r="BT11" s="35">
        <f t="shared" si="0"/>
        <v>2.1007869952037461E-5</v>
      </c>
      <c r="BU11" s="23"/>
      <c r="BV11" s="36">
        <f t="shared" si="0"/>
        <v>0</v>
      </c>
      <c r="BW11" s="36">
        <f t="shared" si="0"/>
        <v>0.12999999523162842</v>
      </c>
      <c r="BX11" s="35">
        <f t="shared" si="0"/>
        <v>-5.001229810609048E-6</v>
      </c>
      <c r="BY11" s="35">
        <f t="shared" si="0"/>
        <v>8.0775021761899518E-6</v>
      </c>
    </row>
    <row r="12" spans="1:77" x14ac:dyDescent="0.2">
      <c r="A12" s="1" t="s">
        <v>27</v>
      </c>
      <c r="B12" s="13" t="s">
        <v>13</v>
      </c>
      <c r="C12" s="23">
        <v>12450</v>
      </c>
      <c r="D12" s="28">
        <v>1584006123.8800001</v>
      </c>
      <c r="E12" s="17">
        <v>1</v>
      </c>
      <c r="F12" s="17">
        <v>1</v>
      </c>
      <c r="G12" s="8"/>
      <c r="H12" s="23">
        <v>62512</v>
      </c>
      <c r="I12" s="28">
        <v>6342437791</v>
      </c>
      <c r="J12" s="17">
        <v>1</v>
      </c>
      <c r="K12" s="17">
        <v>1</v>
      </c>
      <c r="L12" s="8"/>
      <c r="M12" s="23">
        <v>19130</v>
      </c>
      <c r="N12" s="28">
        <v>1905860783</v>
      </c>
      <c r="O12" s="17">
        <v>1</v>
      </c>
      <c r="P12" s="17">
        <v>1</v>
      </c>
      <c r="Q12" s="8"/>
      <c r="R12" s="23">
        <v>29856</v>
      </c>
      <c r="S12" s="28">
        <v>3085163320</v>
      </c>
      <c r="T12" s="17">
        <v>1</v>
      </c>
      <c r="U12" s="17">
        <v>1</v>
      </c>
      <c r="V12" s="8"/>
      <c r="W12" s="23">
        <v>73182</v>
      </c>
      <c r="X12" s="28">
        <v>8832139209</v>
      </c>
      <c r="Y12" s="17">
        <v>1</v>
      </c>
      <c r="Z12" s="17">
        <v>1</v>
      </c>
      <c r="AA12" s="8"/>
      <c r="AB12" s="34" t="s">
        <v>13</v>
      </c>
      <c r="AC12" s="23">
        <f>VLOOKUP($AB12,[1]KS!$C$8:$K$14,5,FALSE)</f>
        <v>12450</v>
      </c>
      <c r="AD12" s="23">
        <f>VLOOKUP($AB12,[1]KS!$C$8:$K$14,6,FALSE)</f>
        <v>1584006123.8799996</v>
      </c>
      <c r="AE12" s="35">
        <f>VLOOKUP($AB12,[1]KS!$C$8:$K$14,8,FALSE)</f>
        <v>1</v>
      </c>
      <c r="AF12" s="35">
        <f>VLOOKUP($AB12,[1]KS!$C$8:$K$14,9,FALSE)</f>
        <v>1.0000000000000002</v>
      </c>
      <c r="AG12" s="8"/>
      <c r="AH12" s="23">
        <f>VLOOKUP($AB12,[2]KS!$C$8:$K$23,5,FALSE)</f>
        <v>62512</v>
      </c>
      <c r="AI12" s="23">
        <f>VLOOKUP($AB12,[2]KS!$C$8:$K$23,6,FALSE)</f>
        <v>6342437790.54</v>
      </c>
      <c r="AJ12" s="35">
        <f>VLOOKUP($AB12,[2]KS!$C$8:$K$23,8,FALSE)</f>
        <v>1</v>
      </c>
      <c r="AK12" s="35">
        <f>VLOOKUP($AB12,[2]KS!$C$8:$K$23,9,FALSE)</f>
        <v>1</v>
      </c>
      <c r="AL12" s="8"/>
      <c r="AM12" s="23">
        <f>VLOOKUP($AB12,[3]KS!$C$8:$K$14,5,FALSE)</f>
        <v>19130</v>
      </c>
      <c r="AN12" s="23">
        <f>VLOOKUP($AB12,[3]KS!$C$8:$K$14,6,FALSE)</f>
        <v>1905860783</v>
      </c>
      <c r="AO12" s="35">
        <f>VLOOKUP($AB12,[3]KS!$C$8:$K$14,8,FALSE)</f>
        <v>1</v>
      </c>
      <c r="AP12" s="35">
        <f>VLOOKUP($AB12,[3]KS!$C$8:$K$14,9,FALSE)</f>
        <v>1</v>
      </c>
      <c r="AQ12" s="8"/>
      <c r="AR12" s="23">
        <f>VLOOKUP($AB12,[4]KS!$C$8:$K$14,5,FALSE)</f>
        <v>29856</v>
      </c>
      <c r="AS12" s="23">
        <f>VLOOKUP($AB12,[4]KS!$C$8:$K$14,6,FALSE)</f>
        <v>3085163319.6499996</v>
      </c>
      <c r="AT12" s="35">
        <f>VLOOKUP($AB12,[4]KS!$C$8:$K$14,8,FALSE)</f>
        <v>1</v>
      </c>
      <c r="AU12" s="35">
        <f>VLOOKUP($AB12,[4]KS!$C$8:$K$14,9,FALSE)</f>
        <v>1</v>
      </c>
      <c r="AV12" s="8"/>
      <c r="AW12" s="23">
        <f>VLOOKUP($AB12,[5]KS!$C$8:$K$14,5,FALSE)</f>
        <v>73182</v>
      </c>
      <c r="AX12" s="23">
        <f>VLOOKUP($AB12,[5]KS!$C$8:$K$14,6,FALSE)</f>
        <v>8832139208.8600006</v>
      </c>
      <c r="AY12" s="35">
        <f>VLOOKUP($AB12,[5]KS!$C$8:$K$14,8,FALSE)</f>
        <v>1</v>
      </c>
      <c r="AZ12" s="35">
        <f>VLOOKUP($AB12,[5]KS!$C$8:$K$14,9,FALSE)</f>
        <v>1</v>
      </c>
      <c r="BB12" s="36">
        <f t="shared" si="1"/>
        <v>0</v>
      </c>
      <c r="BC12" s="36">
        <f t="shared" si="0"/>
        <v>0</v>
      </c>
      <c r="BD12" s="35">
        <f t="shared" si="0"/>
        <v>0</v>
      </c>
      <c r="BE12" s="35">
        <f t="shared" si="0"/>
        <v>0</v>
      </c>
      <c r="BF12" s="23"/>
      <c r="BG12" s="36">
        <f t="shared" si="0"/>
        <v>0</v>
      </c>
      <c r="BH12" s="36">
        <f t="shared" si="0"/>
        <v>-0.46000003814697266</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-0.35000038146972656</v>
      </c>
      <c r="BS12" s="35">
        <f t="shared" si="0"/>
        <v>0</v>
      </c>
      <c r="BT12" s="35">
        <f t="shared" si="0"/>
        <v>0</v>
      </c>
      <c r="BU12" s="23"/>
      <c r="BV12" s="36">
        <f t="shared" si="0"/>
        <v>0</v>
      </c>
      <c r="BW12" s="36">
        <f t="shared" si="0"/>
        <v>-0.1399993896484375</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2401</v>
      </c>
      <c r="D15" s="30">
        <v>63491915.289999999</v>
      </c>
      <c r="E15" s="19">
        <v>0.91359999999999997</v>
      </c>
      <c r="F15" s="19">
        <v>0.90910000000000002</v>
      </c>
      <c r="H15" s="25">
        <v>13032</v>
      </c>
      <c r="I15" s="30">
        <v>305363529</v>
      </c>
      <c r="J15" s="19">
        <v>0.94499999999999995</v>
      </c>
      <c r="K15" s="19">
        <v>0.93159999999999998</v>
      </c>
      <c r="M15" s="25">
        <v>2678</v>
      </c>
      <c r="N15" s="30">
        <v>94922356</v>
      </c>
      <c r="O15" s="19">
        <v>0.92500000000000004</v>
      </c>
      <c r="P15" s="19">
        <v>0.91479999999999995</v>
      </c>
      <c r="R15" s="25">
        <v>2260</v>
      </c>
      <c r="S15" s="30">
        <v>70340617</v>
      </c>
      <c r="T15" s="19">
        <v>0.93310000000000004</v>
      </c>
      <c r="U15" s="19">
        <v>0.92220000000000002</v>
      </c>
      <c r="W15" s="25">
        <v>4360</v>
      </c>
      <c r="X15" s="30">
        <v>140175296</v>
      </c>
      <c r="Y15" s="19">
        <v>0.94889999999999997</v>
      </c>
      <c r="Z15" s="19">
        <v>0.94689999999999996</v>
      </c>
      <c r="AB15" s="34" t="s">
        <v>80</v>
      </c>
      <c r="AC15" s="23">
        <f>VLOOKUP($AB15,[1]KS!$C$17:$K$24,5,FALSE)</f>
        <v>2401</v>
      </c>
      <c r="AD15" s="23">
        <f>VLOOKUP($AB15,[1]KS!$C$17:$K$24,6,FALSE)</f>
        <v>63491915.289999999</v>
      </c>
      <c r="AE15" s="35">
        <f>VLOOKUP($AB15,[1]KS!$C$17:$K$24,8,FALSE)</f>
        <v>0.91362252663622523</v>
      </c>
      <c r="AF15" s="35">
        <f>VLOOKUP($AB15,[1]KS!$C$17:$K$24,9,FALSE)</f>
        <v>0.9091471345892399</v>
      </c>
      <c r="AH15" s="23">
        <f>VLOOKUP($AB15,[2]KS!$C$17:$K$23,5,FALSE)</f>
        <v>13032</v>
      </c>
      <c r="AI15" s="23">
        <f>VLOOKUP($AB15,[2]KS!$C$17:$K$23,6,FALSE)</f>
        <v>305363528.69</v>
      </c>
      <c r="AJ15" s="35">
        <f>VLOOKUP($AB15,[2]KS!$C$17:$K$23,8,FALSE)</f>
        <v>0.94503263234227697</v>
      </c>
      <c r="AK15" s="35">
        <f>VLOOKUP($AB15,[2]KS!$C$17:$K$23,9,FALSE)</f>
        <v>0.93157998179843227</v>
      </c>
      <c r="AM15" s="23">
        <f>VLOOKUP($AB15,[3]KS!$C$17:$K$23,5,FALSE)</f>
        <v>2678</v>
      </c>
      <c r="AN15" s="23">
        <f>VLOOKUP($AB15,[3]KS!$C$17:$K$23,6,FALSE)</f>
        <v>94922356</v>
      </c>
      <c r="AO15" s="35">
        <f>VLOOKUP($AB15,[3]KS!$C$17:$K$23,8,FALSE)</f>
        <v>0.92504317789291879</v>
      </c>
      <c r="AP15" s="35">
        <f>VLOOKUP($AB15,[3]KS!$C$17:$K$23,9,FALSE)</f>
        <v>0.91478633686989896</v>
      </c>
      <c r="AQ15" s="23"/>
      <c r="AR15" s="23">
        <f>VLOOKUP($AB15,[4]KS!$C$17:$K$23,5,FALSE)</f>
        <v>2260</v>
      </c>
      <c r="AS15" s="23">
        <f>VLOOKUP($AB15,[4]KS!$C$17:$K$23,6,FALSE)</f>
        <v>70340617.310000002</v>
      </c>
      <c r="AT15" s="35">
        <f>VLOOKUP($AB15,[4]KS!$C$17:$K$23,8,FALSE)</f>
        <v>0.93311312964492155</v>
      </c>
      <c r="AU15" s="35">
        <f>VLOOKUP($AB15,[4]KS!$C$17:$K$23,9,FALSE)</f>
        <v>0.92219902388486574</v>
      </c>
      <c r="AW15" s="23">
        <f>VLOOKUP($AB15,[5]KS!$C$17:$K$23,5,FALSE)</f>
        <v>4360</v>
      </c>
      <c r="AX15" s="23">
        <f>VLOOKUP($AB15,[5]KS!$C$17:$K$23,6,FALSE)</f>
        <v>140175295.55000001</v>
      </c>
      <c r="AY15" s="35">
        <f>VLOOKUP($AB15,[5]KS!$C$17:$K$23,8,FALSE)</f>
        <v>0.94885745375408048</v>
      </c>
      <c r="AZ15" s="35">
        <f>VLOOKUP($AB15,[5]KS!$C$17:$K$23,9,FALSE)</f>
        <v>0.94693643219946178</v>
      </c>
      <c r="BB15" s="36">
        <f t="shared" si="1"/>
        <v>0</v>
      </c>
      <c r="BC15" s="36">
        <f t="shared" si="0"/>
        <v>0</v>
      </c>
      <c r="BD15" s="35">
        <f t="shared" si="0"/>
        <v>2.2526636225261853E-5</v>
      </c>
      <c r="BE15" s="35">
        <f t="shared" si="0"/>
        <v>4.713458923988334E-5</v>
      </c>
      <c r="BF15" s="23"/>
      <c r="BG15" s="36">
        <f t="shared" si="0"/>
        <v>0</v>
      </c>
      <c r="BH15" s="36">
        <f t="shared" si="0"/>
        <v>-0.31000000238418579</v>
      </c>
      <c r="BI15" s="35">
        <f t="shared" si="0"/>
        <v>3.2632342277016946E-5</v>
      </c>
      <c r="BJ15" s="35">
        <f t="shared" si="0"/>
        <v>-2.0018201567717497E-5</v>
      </c>
      <c r="BK15" s="23"/>
      <c r="BL15" s="36">
        <f t="shared" si="0"/>
        <v>0</v>
      </c>
      <c r="BM15" s="36">
        <f t="shared" si="0"/>
        <v>0</v>
      </c>
      <c r="BN15" s="35">
        <f t="shared" si="0"/>
        <v>4.3177892918744298E-5</v>
      </c>
      <c r="BO15" s="35">
        <f t="shared" si="0"/>
        <v>-1.3663130100982634E-5</v>
      </c>
      <c r="BP15" s="23"/>
      <c r="BQ15" s="36">
        <f t="shared" si="0"/>
        <v>0</v>
      </c>
      <c r="BR15" s="36">
        <f t="shared" si="0"/>
        <v>0.31000000238418579</v>
      </c>
      <c r="BS15" s="35">
        <f t="shared" si="0"/>
        <v>1.3129644921505701E-5</v>
      </c>
      <c r="BT15" s="35">
        <f t="shared" si="0"/>
        <v>-9.7611513427686702E-7</v>
      </c>
      <c r="BU15" s="23"/>
      <c r="BV15" s="36">
        <f t="shared" si="0"/>
        <v>0</v>
      </c>
      <c r="BW15" s="36">
        <f t="shared" si="0"/>
        <v>-0.44999998807907104</v>
      </c>
      <c r="BX15" s="35">
        <f t="shared" si="0"/>
        <v>-4.2546245919483638E-5</v>
      </c>
      <c r="BY15" s="35">
        <f t="shared" si="0"/>
        <v>3.6432199461811088E-5</v>
      </c>
    </row>
    <row r="16" spans="1:77" x14ac:dyDescent="0.2">
      <c r="A16" s="1" t="s">
        <v>22</v>
      </c>
      <c r="B16" s="13" t="s">
        <v>8</v>
      </c>
      <c r="C16" s="25">
        <v>46</v>
      </c>
      <c r="D16" s="30">
        <v>1117664.74</v>
      </c>
      <c r="E16" s="19">
        <v>1.7500000000000002E-2</v>
      </c>
      <c r="F16" s="19">
        <v>1.6E-2</v>
      </c>
      <c r="H16" s="25">
        <v>160</v>
      </c>
      <c r="I16" s="30">
        <v>4138595</v>
      </c>
      <c r="J16" s="19">
        <v>1.1599999999999999E-2</v>
      </c>
      <c r="K16" s="19">
        <v>1.26E-2</v>
      </c>
      <c r="M16" s="25">
        <v>53</v>
      </c>
      <c r="N16" s="30">
        <v>1783535</v>
      </c>
      <c r="O16" s="19">
        <v>1.83E-2</v>
      </c>
      <c r="P16" s="19">
        <v>1.72E-2</v>
      </c>
      <c r="R16" s="25">
        <v>46</v>
      </c>
      <c r="S16" s="30">
        <v>1766320</v>
      </c>
      <c r="T16" s="19">
        <v>1.9E-2</v>
      </c>
      <c r="U16" s="19">
        <v>2.3199999999999998E-2</v>
      </c>
      <c r="W16" s="25">
        <v>47</v>
      </c>
      <c r="X16" s="30">
        <v>1630310</v>
      </c>
      <c r="Y16" s="19">
        <v>1.0200000000000001E-2</v>
      </c>
      <c r="Z16" s="19">
        <v>1.0999999999999999E-2</v>
      </c>
      <c r="AB16" s="34" t="s">
        <v>8</v>
      </c>
      <c r="AC16" s="23">
        <f>VLOOKUP($AB16,[1]KS!$C$17:$K$24,5,FALSE)</f>
        <v>46</v>
      </c>
      <c r="AD16" s="23">
        <f>VLOOKUP($AB16,[1]KS!$C$17:$K$24,6,FALSE)</f>
        <v>1117664.74</v>
      </c>
      <c r="AE16" s="35">
        <f>VLOOKUP($AB16,[1]KS!$C$17:$K$24,8,FALSE)</f>
        <v>1.7503805175038051E-2</v>
      </c>
      <c r="AF16" s="35">
        <f>VLOOKUP($AB16,[1]KS!$C$17:$K$24,9,FALSE)</f>
        <v>1.6003954065037747E-2</v>
      </c>
      <c r="AH16" s="23">
        <f>VLOOKUP($AB16,[2]KS!$C$17:$K$23,5,FALSE)</f>
        <v>160</v>
      </c>
      <c r="AI16" s="23">
        <f>VLOOKUP($AB16,[2]KS!$C$17:$K$23,6,FALSE)</f>
        <v>4138594.6900000004</v>
      </c>
      <c r="AJ16" s="35">
        <f>VLOOKUP($AB16,[2]KS!$C$17:$K$23,8,FALSE)</f>
        <v>1.1602610587382161E-2</v>
      </c>
      <c r="AK16" s="35">
        <f>VLOOKUP($AB16,[2]KS!$C$17:$K$23,9,FALSE)</f>
        <v>1.2625711991608727E-2</v>
      </c>
      <c r="AM16" s="23">
        <f>VLOOKUP($AB16,[3]KS!$C$17:$K$23,5,FALSE)</f>
        <v>53</v>
      </c>
      <c r="AN16" s="23">
        <f>VLOOKUP($AB16,[3]KS!$C$17:$K$23,6,FALSE)</f>
        <v>1783535</v>
      </c>
      <c r="AO16" s="35">
        <f>VLOOKUP($AB16,[3]KS!$C$17:$K$23,8,FALSE)</f>
        <v>1.8307426597582038E-2</v>
      </c>
      <c r="AP16" s="35">
        <f>VLOOKUP($AB16,[3]KS!$C$17:$K$23,9,FALSE)</f>
        <v>1.7188294918946759E-2</v>
      </c>
      <c r="AR16" s="23">
        <f>VLOOKUP($AB16,[4]KS!$C$17:$K$23,5,FALSE)</f>
        <v>46</v>
      </c>
      <c r="AS16" s="23">
        <f>VLOOKUP($AB16,[4]KS!$C$17:$K$23,6,FALSE)</f>
        <v>1766320.38</v>
      </c>
      <c r="AT16" s="35">
        <f>VLOOKUP($AB16,[4]KS!$C$17:$K$23,8,FALSE)</f>
        <v>1.8992568125516102E-2</v>
      </c>
      <c r="AU16" s="35">
        <f>VLOOKUP($AB16,[4]KS!$C$17:$K$23,9,FALSE)</f>
        <v>2.3157302176140725E-2</v>
      </c>
      <c r="AW16" s="23">
        <f>VLOOKUP($AB16,[5]KS!$C$17:$K$23,5,FALSE)</f>
        <v>47</v>
      </c>
      <c r="AX16" s="23">
        <f>VLOOKUP($AB16,[5]KS!$C$17:$K$23,6,FALSE)</f>
        <v>1630310.41</v>
      </c>
      <c r="AY16" s="35">
        <f>VLOOKUP($AB16,[5]KS!$C$17:$K$23,8,FALSE)</f>
        <v>1.0228509249183896E-2</v>
      </c>
      <c r="AZ16" s="35">
        <f>VLOOKUP($AB16,[5]KS!$C$17:$K$23,9,FALSE)</f>
        <v>1.1013355220445203E-2</v>
      </c>
      <c r="BB16" s="36">
        <f t="shared" si="1"/>
        <v>0</v>
      </c>
      <c r="BC16" s="36">
        <f t="shared" si="0"/>
        <v>0</v>
      </c>
      <c r="BD16" s="35">
        <f t="shared" si="0"/>
        <v>3.8051750380491134E-6</v>
      </c>
      <c r="BE16" s="35">
        <f t="shared" si="0"/>
        <v>3.9540650377464792E-6</v>
      </c>
      <c r="BF16" s="23"/>
      <c r="BG16" s="36">
        <f t="shared" si="0"/>
        <v>0</v>
      </c>
      <c r="BH16" s="36">
        <f t="shared" si="0"/>
        <v>-0.30999999959021807</v>
      </c>
      <c r="BI16" s="35">
        <f t="shared" si="0"/>
        <v>2.6105873821621189E-6</v>
      </c>
      <c r="BJ16" s="35">
        <f t="shared" si="0"/>
        <v>2.5711991608726864E-5</v>
      </c>
      <c r="BK16" s="23"/>
      <c r="BL16" s="36">
        <f t="shared" si="0"/>
        <v>0</v>
      </c>
      <c r="BM16" s="36">
        <f t="shared" si="0"/>
        <v>0</v>
      </c>
      <c r="BN16" s="35">
        <f t="shared" si="0"/>
        <v>7.4265975820372865E-6</v>
      </c>
      <c r="BO16" s="35">
        <f t="shared" si="0"/>
        <v>-1.1705081053241251E-5</v>
      </c>
      <c r="BP16" s="23"/>
      <c r="BQ16" s="36">
        <f t="shared" si="0"/>
        <v>0</v>
      </c>
      <c r="BR16" s="36">
        <f t="shared" si="0"/>
        <v>0.37999999988824129</v>
      </c>
      <c r="BS16" s="35">
        <f t="shared" si="0"/>
        <v>-7.4318744838972051E-6</v>
      </c>
      <c r="BT16" s="35">
        <f t="shared" si="0"/>
        <v>-4.2697823859273731E-5</v>
      </c>
      <c r="BU16" s="23"/>
      <c r="BV16" s="36">
        <f t="shared" si="0"/>
        <v>0</v>
      </c>
      <c r="BW16" s="36">
        <f t="shared" si="0"/>
        <v>0.40999999991618097</v>
      </c>
      <c r="BX16" s="35">
        <f t="shared" si="0"/>
        <v>2.8509249183895219E-5</v>
      </c>
      <c r="BY16" s="35">
        <f t="shared" si="0"/>
        <v>1.3355220445203375E-5</v>
      </c>
    </row>
    <row r="17" spans="1:77" x14ac:dyDescent="0.2">
      <c r="A17" s="1" t="s">
        <v>23</v>
      </c>
      <c r="B17" s="13" t="s">
        <v>9</v>
      </c>
      <c r="C17" s="25">
        <v>47</v>
      </c>
      <c r="D17" s="30">
        <v>1294808.05</v>
      </c>
      <c r="E17" s="19">
        <v>1.7899999999999999E-2</v>
      </c>
      <c r="F17" s="19">
        <v>1.8499999999999999E-2</v>
      </c>
      <c r="H17" s="25">
        <v>146</v>
      </c>
      <c r="I17" s="30">
        <v>4014171</v>
      </c>
      <c r="J17" s="19">
        <v>1.06E-2</v>
      </c>
      <c r="K17" s="19">
        <v>1.23E-2</v>
      </c>
      <c r="M17" s="25">
        <v>44</v>
      </c>
      <c r="N17" s="30">
        <v>1745978</v>
      </c>
      <c r="O17" s="19">
        <v>1.52E-2</v>
      </c>
      <c r="P17" s="19">
        <v>1.6799999999999999E-2</v>
      </c>
      <c r="R17" s="25">
        <v>37</v>
      </c>
      <c r="S17" s="30">
        <v>1233717</v>
      </c>
      <c r="T17" s="19">
        <v>1.5299999999999999E-2</v>
      </c>
      <c r="U17" s="19">
        <v>1.6199999999999999E-2</v>
      </c>
      <c r="W17" s="25">
        <v>43</v>
      </c>
      <c r="X17" s="30">
        <v>1329259</v>
      </c>
      <c r="Y17" s="19">
        <v>9.4000000000000004E-3</v>
      </c>
      <c r="Z17" s="19">
        <v>8.9999999999999993E-3</v>
      </c>
      <c r="AB17" s="34" t="s">
        <v>9</v>
      </c>
      <c r="AC17" s="23">
        <f>VLOOKUP($AB17,[1]KS!$C$17:$K$24,5,FALSE)</f>
        <v>47</v>
      </c>
      <c r="AD17" s="23">
        <f>VLOOKUP($AB17,[1]KS!$C$17:$K$24,6,FALSE)</f>
        <v>1294808.0499999998</v>
      </c>
      <c r="AE17" s="35">
        <f>VLOOKUP($AB17,[1]KS!$C$17:$K$24,8,FALSE)</f>
        <v>1.7884322678843226E-2</v>
      </c>
      <c r="AF17" s="35">
        <f>VLOOKUP($AB17,[1]KS!$C$17:$K$24,9,FALSE)</f>
        <v>1.8540486975764391E-2</v>
      </c>
      <c r="AH17" s="23">
        <f>VLOOKUP($AB17,[2]KS!$C$17:$K$23,5,FALSE)</f>
        <v>146</v>
      </c>
      <c r="AI17" s="23">
        <f>VLOOKUP($AB17,[2]KS!$C$17:$K$23,6,FALSE)</f>
        <v>4014170.5400000005</v>
      </c>
      <c r="AJ17" s="35">
        <f>VLOOKUP($AB17,[2]KS!$C$17:$K$23,8,FALSE)</f>
        <v>1.0587382160986222E-2</v>
      </c>
      <c r="AK17" s="35">
        <f>VLOOKUP($AB17,[2]KS!$C$17:$K$23,9,FALSE)</f>
        <v>1.2246128195568839E-2</v>
      </c>
      <c r="AM17" s="23">
        <f>VLOOKUP($AB17,[3]KS!$C$17:$K$23,5,FALSE)</f>
        <v>44</v>
      </c>
      <c r="AN17" s="23">
        <f>VLOOKUP($AB17,[3]KS!$C$17:$K$23,6,FALSE)</f>
        <v>1745978</v>
      </c>
      <c r="AO17" s="35">
        <f>VLOOKUP($AB17,[3]KS!$C$17:$K$23,8,FALSE)</f>
        <v>1.5198618307426597E-2</v>
      </c>
      <c r="AP17" s="35">
        <f>VLOOKUP($AB17,[3]KS!$C$17:$K$23,9,FALSE)</f>
        <v>1.6826350358133044E-2</v>
      </c>
      <c r="AR17" s="23">
        <f>VLOOKUP($AB17,[4]KS!$C$17:$K$23,5,FALSE)</f>
        <v>37</v>
      </c>
      <c r="AS17" s="23">
        <f>VLOOKUP($AB17,[4]KS!$C$17:$K$23,6,FALSE)</f>
        <v>1233717.0900000001</v>
      </c>
      <c r="AT17" s="35">
        <f>VLOOKUP($AB17,[4]KS!$C$17:$K$23,8,FALSE)</f>
        <v>1.52766308835673E-2</v>
      </c>
      <c r="AU17" s="35">
        <f>VLOOKUP($AB17,[4]KS!$C$17:$K$23,9,FALSE)</f>
        <v>1.6174619155443933E-2</v>
      </c>
      <c r="AW17" s="23">
        <f>VLOOKUP($AB17,[5]KS!$C$17:$K$23,5,FALSE)</f>
        <v>43</v>
      </c>
      <c r="AX17" s="23">
        <f>VLOOKUP($AB17,[5]KS!$C$17:$K$23,6,FALSE)</f>
        <v>1329258.98</v>
      </c>
      <c r="AY17" s="35">
        <f>VLOOKUP($AB17,[5]KS!$C$17:$K$23,8,FALSE)</f>
        <v>9.3579978237214364E-3</v>
      </c>
      <c r="AZ17" s="35">
        <f>VLOOKUP($AB17,[5]KS!$C$17:$K$23,9,FALSE)</f>
        <v>8.9796404641166866E-3</v>
      </c>
      <c r="BB17" s="36">
        <f t="shared" si="1"/>
        <v>0</v>
      </c>
      <c r="BC17" s="36">
        <f t="shared" si="0"/>
        <v>0</v>
      </c>
      <c r="BD17" s="35">
        <f t="shared" si="0"/>
        <v>-1.5677321156773449E-5</v>
      </c>
      <c r="BE17" s="35">
        <f t="shared" si="0"/>
        <v>4.0486975764392197E-5</v>
      </c>
      <c r="BF17" s="23"/>
      <c r="BG17" s="36">
        <f t="shared" si="0"/>
        <v>0</v>
      </c>
      <c r="BH17" s="36">
        <f t="shared" si="0"/>
        <v>-0.45999999949708581</v>
      </c>
      <c r="BI17" s="35">
        <f t="shared" si="0"/>
        <v>-1.2617839013778082E-5</v>
      </c>
      <c r="BJ17" s="35">
        <f t="shared" si="0"/>
        <v>-5.3871804431161047E-5</v>
      </c>
      <c r="BK17" s="23"/>
      <c r="BL17" s="36">
        <f t="shared" si="0"/>
        <v>0</v>
      </c>
      <c r="BM17" s="36">
        <f t="shared" si="0"/>
        <v>0</v>
      </c>
      <c r="BN17" s="35">
        <f t="shared" si="0"/>
        <v>-1.3816925734030927E-6</v>
      </c>
      <c r="BO17" s="35">
        <f t="shared" si="0"/>
        <v>2.6350358133045426E-5</v>
      </c>
      <c r="BP17" s="23"/>
      <c r="BQ17" s="36">
        <f t="shared" si="0"/>
        <v>0</v>
      </c>
      <c r="BR17" s="36">
        <f t="shared" si="0"/>
        <v>9.0000000083819032E-2</v>
      </c>
      <c r="BS17" s="35">
        <f t="shared" si="0"/>
        <v>-2.3369116432699066E-5</v>
      </c>
      <c r="BT17" s="35">
        <f t="shared" si="0"/>
        <v>-2.5380844556065901E-5</v>
      </c>
      <c r="BU17" s="23"/>
      <c r="BV17" s="36">
        <f t="shared" si="0"/>
        <v>0</v>
      </c>
      <c r="BW17" s="36">
        <f t="shared" si="0"/>
        <v>-2.0000000018626451E-2</v>
      </c>
      <c r="BX17" s="35">
        <f t="shared" si="0"/>
        <v>-4.200217627856398E-5</v>
      </c>
      <c r="BY17" s="35">
        <f t="shared" si="0"/>
        <v>-2.0359535883312727E-5</v>
      </c>
    </row>
    <row r="18" spans="1:77" x14ac:dyDescent="0.2">
      <c r="A18" s="1" t="s">
        <v>24</v>
      </c>
      <c r="B18" s="13" t="s">
        <v>10</v>
      </c>
      <c r="C18" s="25">
        <v>12</v>
      </c>
      <c r="D18" s="30">
        <v>315828.46999999997</v>
      </c>
      <c r="E18" s="19">
        <v>4.5999999999999999E-3</v>
      </c>
      <c r="F18" s="19">
        <v>4.4999999999999997E-3</v>
      </c>
      <c r="H18" s="25">
        <v>80</v>
      </c>
      <c r="I18" s="30">
        <v>3254101</v>
      </c>
      <c r="J18" s="19">
        <v>5.7999999999999996E-3</v>
      </c>
      <c r="K18" s="19">
        <v>9.9000000000000008E-3</v>
      </c>
      <c r="M18" s="25">
        <v>14</v>
      </c>
      <c r="N18" s="30">
        <v>731328</v>
      </c>
      <c r="O18" s="19">
        <v>4.7999999999999996E-3</v>
      </c>
      <c r="P18" s="19">
        <v>7.0000000000000001E-3</v>
      </c>
      <c r="R18" s="25">
        <v>4</v>
      </c>
      <c r="S18" s="30">
        <v>145103</v>
      </c>
      <c r="T18" s="19">
        <v>1.6999999999999999E-3</v>
      </c>
      <c r="U18" s="19">
        <v>1.9E-3</v>
      </c>
      <c r="W18" s="25">
        <v>10</v>
      </c>
      <c r="X18" s="30">
        <v>245993</v>
      </c>
      <c r="Y18" s="19">
        <v>2.2000000000000001E-3</v>
      </c>
      <c r="Z18" s="19">
        <v>1.6999999999999999E-3</v>
      </c>
      <c r="AB18" s="34" t="s">
        <v>10</v>
      </c>
      <c r="AC18" s="23">
        <f>VLOOKUP($AB18,[1]KS!$C$17:$K$24,5,FALSE)</f>
        <v>12</v>
      </c>
      <c r="AD18" s="23">
        <f>VLOOKUP($AB18,[1]KS!$C$17:$K$24,6,FALSE)</f>
        <v>315828.46999999997</v>
      </c>
      <c r="AE18" s="35">
        <f>VLOOKUP($AB18,[1]KS!$C$17:$K$24,8,FALSE)</f>
        <v>4.5662100456621002E-3</v>
      </c>
      <c r="AF18" s="35">
        <f>VLOOKUP($AB18,[1]KS!$C$17:$K$24,9,FALSE)</f>
        <v>4.5223796952842512E-3</v>
      </c>
      <c r="AH18" s="23">
        <f>VLOOKUP($AB18,[2]KS!$C$17:$K$23,5,FALSE)</f>
        <v>80</v>
      </c>
      <c r="AI18" s="23">
        <f>VLOOKUP($AB18,[2]KS!$C$17:$K$23,6,FALSE)</f>
        <v>3254100.75</v>
      </c>
      <c r="AJ18" s="35">
        <f>VLOOKUP($AB18,[2]KS!$C$17:$K$23,8,FALSE)</f>
        <v>5.8013052936910807E-3</v>
      </c>
      <c r="AK18" s="35">
        <f>VLOOKUP($AB18,[2]KS!$C$17:$K$23,9,FALSE)</f>
        <v>9.9273647067811676E-3</v>
      </c>
      <c r="AM18" s="23">
        <f>VLOOKUP($AB18,[3]KS!$C$17:$K$23,5,FALSE)</f>
        <v>14</v>
      </c>
      <c r="AN18" s="23">
        <f>VLOOKUP($AB18,[3]KS!$C$17:$K$23,6,FALSE)</f>
        <v>731328</v>
      </c>
      <c r="AO18" s="35">
        <f>VLOOKUP($AB18,[3]KS!$C$17:$K$23,8,FALSE)</f>
        <v>4.8359240069084626E-3</v>
      </c>
      <c r="AP18" s="35">
        <f>VLOOKUP($AB18,[3]KS!$C$17:$K$23,9,FALSE)</f>
        <v>7.0479588830516327E-3</v>
      </c>
      <c r="AR18" s="23">
        <f>VLOOKUP($AB18,[4]KS!$C$17:$K$23,5,FALSE)</f>
        <v>4</v>
      </c>
      <c r="AS18" s="23">
        <f>VLOOKUP($AB18,[4]KS!$C$17:$K$23,6,FALSE)</f>
        <v>145102.68</v>
      </c>
      <c r="AT18" s="35">
        <f>VLOOKUP($AB18,[4]KS!$C$17:$K$23,8,FALSE)</f>
        <v>1.6515276630883566E-3</v>
      </c>
      <c r="AU18" s="35">
        <f>VLOOKUP($AB18,[4]KS!$C$17:$K$23,9,FALSE)</f>
        <v>1.9023653043780493E-3</v>
      </c>
      <c r="AW18" s="23">
        <f>VLOOKUP($AB18,[5]KS!$C$17:$K$23,5,FALSE)</f>
        <v>10</v>
      </c>
      <c r="AX18" s="23">
        <f>VLOOKUP($AB18,[5]KS!$C$17:$K$23,6,FALSE)</f>
        <v>245992.98</v>
      </c>
      <c r="AY18" s="35">
        <f>VLOOKUP($AB18,[5]KS!$C$17:$K$23,8,FALSE)</f>
        <v>2.176278563656148E-3</v>
      </c>
      <c r="AZ18" s="35">
        <f>VLOOKUP($AB18,[5]KS!$C$17:$K$23,9,FALSE)</f>
        <v>1.6617743798102058E-3</v>
      </c>
      <c r="BB18" s="36">
        <f t="shared" si="1"/>
        <v>0</v>
      </c>
      <c r="BC18" s="36">
        <f t="shared" si="0"/>
        <v>0</v>
      </c>
      <c r="BD18" s="35">
        <f t="shared" si="0"/>
        <v>-3.3789954337899719E-5</v>
      </c>
      <c r="BE18" s="35">
        <f t="shared" si="0"/>
        <v>2.2379695284251502E-5</v>
      </c>
      <c r="BF18" s="23"/>
      <c r="BG18" s="36">
        <f t="shared" si="0"/>
        <v>0</v>
      </c>
      <c r="BH18" s="36">
        <f t="shared" si="0"/>
        <v>-0.25</v>
      </c>
      <c r="BI18" s="35">
        <f t="shared" si="0"/>
        <v>1.3052936910810595E-6</v>
      </c>
      <c r="BJ18" s="35">
        <f t="shared" si="0"/>
        <v>2.7364706781166787E-5</v>
      </c>
      <c r="BK18" s="23"/>
      <c r="BL18" s="36">
        <f t="shared" si="0"/>
        <v>0</v>
      </c>
      <c r="BM18" s="36">
        <f t="shared" si="0"/>
        <v>0</v>
      </c>
      <c r="BN18" s="35">
        <f t="shared" si="0"/>
        <v>3.5924006908463063E-5</v>
      </c>
      <c r="BO18" s="35">
        <f t="shared" si="0"/>
        <v>4.7958883051632539E-5</v>
      </c>
      <c r="BP18" s="23"/>
      <c r="BQ18" s="36">
        <f t="shared" si="0"/>
        <v>0</v>
      </c>
      <c r="BR18" s="36">
        <f t="shared" si="0"/>
        <v>-0.32000000000698492</v>
      </c>
      <c r="BS18" s="35">
        <f t="shared" si="0"/>
        <v>-4.8472336911643257E-5</v>
      </c>
      <c r="BT18" s="35">
        <f t="shared" si="0"/>
        <v>2.3653043780492902E-6</v>
      </c>
      <c r="BU18" s="23"/>
      <c r="BV18" s="36">
        <f t="shared" si="0"/>
        <v>0</v>
      </c>
      <c r="BW18" s="36">
        <f t="shared" si="0"/>
        <v>-1.9999999989522621E-2</v>
      </c>
      <c r="BX18" s="35">
        <f t="shared" si="0"/>
        <v>-2.3721436343852095E-5</v>
      </c>
      <c r="BY18" s="35">
        <f t="shared" si="0"/>
        <v>-3.8225620189794073E-5</v>
      </c>
    </row>
    <row r="19" spans="1:77" x14ac:dyDescent="0.2">
      <c r="A19" s="1" t="s">
        <v>25</v>
      </c>
      <c r="B19" s="13" t="s">
        <v>11</v>
      </c>
      <c r="C19" s="25">
        <v>121</v>
      </c>
      <c r="D19" s="30">
        <v>3561285.37</v>
      </c>
      <c r="E19" s="19">
        <v>4.5999999999999999E-2</v>
      </c>
      <c r="F19" s="19">
        <v>5.0999999999999997E-2</v>
      </c>
      <c r="H19" s="25">
        <v>353</v>
      </c>
      <c r="I19" s="30">
        <v>10199161</v>
      </c>
      <c r="J19" s="19">
        <v>2.5600000000000001E-2</v>
      </c>
      <c r="K19" s="19">
        <v>3.1099999999999999E-2</v>
      </c>
      <c r="M19" s="25">
        <v>102</v>
      </c>
      <c r="N19" s="30">
        <v>4068565</v>
      </c>
      <c r="O19" s="19">
        <v>3.5200000000000002E-2</v>
      </c>
      <c r="P19" s="19">
        <v>3.9199999999999999E-2</v>
      </c>
      <c r="R19" s="25">
        <v>71</v>
      </c>
      <c r="S19" s="30">
        <v>2582121</v>
      </c>
      <c r="T19" s="19">
        <v>2.93E-2</v>
      </c>
      <c r="U19" s="19">
        <v>3.39E-2</v>
      </c>
      <c r="W19" s="25">
        <v>119</v>
      </c>
      <c r="X19" s="30">
        <v>3667608</v>
      </c>
      <c r="Y19" s="19">
        <v>2.5899999999999999E-2</v>
      </c>
      <c r="Z19" s="19">
        <v>2.4799999999999999E-2</v>
      </c>
      <c r="AB19" s="34" t="s">
        <v>11</v>
      </c>
      <c r="AC19" s="23">
        <f>VLOOKUP($AB19,[1]KS!$C$17:$K$24,5,FALSE)</f>
        <v>121</v>
      </c>
      <c r="AD19" s="23">
        <f>VLOOKUP($AB19,[1]KS!$C$17:$K$24,6,FALSE)</f>
        <v>3561285.37</v>
      </c>
      <c r="AE19" s="35">
        <f>VLOOKUP($AB19,[1]KS!$C$17:$K$24,8,FALSE)</f>
        <v>4.6042617960426177E-2</v>
      </c>
      <c r="AF19" s="35">
        <f>VLOOKUP($AB19,[1]KS!$C$17:$K$24,9,FALSE)</f>
        <v>5.0994404166289579E-2</v>
      </c>
      <c r="AH19" s="23">
        <f>VLOOKUP($AB19,[2]KS!$C$17:$K$23,5,FALSE)</f>
        <v>353</v>
      </c>
      <c r="AI19" s="23">
        <f>VLOOKUP($AB19,[2]KS!$C$17:$K$23,6,FALSE)</f>
        <v>10199161.209999997</v>
      </c>
      <c r="AJ19" s="35">
        <f>VLOOKUP($AB19,[2]KS!$C$17:$K$23,8,FALSE)</f>
        <v>2.5598259608411892E-2</v>
      </c>
      <c r="AK19" s="35">
        <f>VLOOKUP($AB19,[2]KS!$C$17:$K$23,9,FALSE)</f>
        <v>3.1114830428936622E-2</v>
      </c>
      <c r="AM19" s="23">
        <f>VLOOKUP($AB19,[3]KS!$C$17:$K$23,5,FALSE)</f>
        <v>102</v>
      </c>
      <c r="AN19" s="23">
        <f>VLOOKUP($AB19,[3]KS!$C$17:$K$23,6,FALSE)</f>
        <v>4068565</v>
      </c>
      <c r="AO19" s="35">
        <f>VLOOKUP($AB19,[3]KS!$C$17:$K$23,8,FALSE)</f>
        <v>3.5233160621761656E-2</v>
      </c>
      <c r="AP19" s="35">
        <f>VLOOKUP($AB19,[3]KS!$C$17:$K$23,9,FALSE)</f>
        <v>3.9209600662114631E-2</v>
      </c>
      <c r="AR19" s="23">
        <f>VLOOKUP($AB19,[4]KS!$C$17:$K$23,5,FALSE)</f>
        <v>71</v>
      </c>
      <c r="AS19" s="23">
        <f>VLOOKUP($AB19,[4]KS!$C$17:$K$23,6,FALSE)</f>
        <v>2582121.19</v>
      </c>
      <c r="AT19" s="35">
        <f>VLOOKUP($AB19,[4]KS!$C$17:$K$23,8,FALSE)</f>
        <v>2.9314616019818333E-2</v>
      </c>
      <c r="AU19" s="35">
        <f>VLOOKUP($AB19,[4]KS!$C$17:$K$23,9,FALSE)</f>
        <v>3.3852839682598286E-2</v>
      </c>
      <c r="AW19" s="23">
        <f>VLOOKUP($AB19,[5]KS!$C$17:$K$23,5,FALSE)</f>
        <v>119</v>
      </c>
      <c r="AX19" s="23">
        <f>VLOOKUP($AB19,[5]KS!$C$17:$K$23,6,FALSE)</f>
        <v>3667607.71</v>
      </c>
      <c r="AY19" s="35">
        <f>VLOOKUP($AB19,[5]KS!$C$17:$K$23,8,FALSE)</f>
        <v>2.5897714907508161E-2</v>
      </c>
      <c r="AZ19" s="35">
        <f>VLOOKUP($AB19,[5]KS!$C$17:$K$23,9,FALSE)</f>
        <v>2.4776058762621515E-2</v>
      </c>
      <c r="BB19" s="36">
        <f t="shared" si="1"/>
        <v>0</v>
      </c>
      <c r="BC19" s="36">
        <f t="shared" si="0"/>
        <v>0</v>
      </c>
      <c r="BD19" s="35">
        <f t="shared" si="0"/>
        <v>4.2617960426177826E-5</v>
      </c>
      <c r="BE19" s="35">
        <f t="shared" si="0"/>
        <v>-5.5958337104172751E-6</v>
      </c>
      <c r="BF19" s="23"/>
      <c r="BG19" s="36">
        <f t="shared" si="0"/>
        <v>0</v>
      </c>
      <c r="BH19" s="36">
        <f t="shared" si="0"/>
        <v>0.20999999716877937</v>
      </c>
      <c r="BI19" s="35">
        <f t="shared" si="0"/>
        <v>-1.7403915881092358E-6</v>
      </c>
      <c r="BJ19" s="35">
        <f t="shared" si="0"/>
        <v>1.483042893662273E-5</v>
      </c>
      <c r="BK19" s="23"/>
      <c r="BL19" s="36">
        <f t="shared" si="0"/>
        <v>0</v>
      </c>
      <c r="BM19" s="36">
        <f t="shared" si="0"/>
        <v>0</v>
      </c>
      <c r="BN19" s="35">
        <f t="shared" si="0"/>
        <v>3.3160621761653408E-5</v>
      </c>
      <c r="BO19" s="35">
        <f t="shared" si="0"/>
        <v>9.6006621146324522E-6</v>
      </c>
      <c r="BP19" s="23"/>
      <c r="BQ19" s="36">
        <f t="shared" si="0"/>
        <v>0</v>
      </c>
      <c r="BR19" s="36">
        <f t="shared" si="0"/>
        <v>0.18999999994412065</v>
      </c>
      <c r="BS19" s="35">
        <f t="shared" si="0"/>
        <v>1.461601981833302E-5</v>
      </c>
      <c r="BT19" s="35">
        <f t="shared" si="0"/>
        <v>-4.7160317401713503E-5</v>
      </c>
      <c r="BU19" s="23"/>
      <c r="BV19" s="36">
        <f t="shared" si="0"/>
        <v>0</v>
      </c>
      <c r="BW19" s="36">
        <f t="shared" si="0"/>
        <v>-0.2900000000372529</v>
      </c>
      <c r="BX19" s="35">
        <f t="shared" si="0"/>
        <v>-2.2850924918382809E-6</v>
      </c>
      <c r="BY19" s="35">
        <f t="shared" si="0"/>
        <v>-2.394123737848447E-5</v>
      </c>
    </row>
    <row r="20" spans="1:77" x14ac:dyDescent="0.2">
      <c r="A20" s="1" t="s">
        <v>26</v>
      </c>
      <c r="B20" s="13" t="s">
        <v>12</v>
      </c>
      <c r="C20" s="23">
        <v>1</v>
      </c>
      <c r="D20" s="28">
        <v>55285.63</v>
      </c>
      <c r="E20" s="17">
        <v>4.0000000000000002E-4</v>
      </c>
      <c r="F20" s="17">
        <v>8.0000000000000004E-4</v>
      </c>
      <c r="G20" s="8"/>
      <c r="H20" s="23">
        <v>19</v>
      </c>
      <c r="I20" s="28">
        <v>821439</v>
      </c>
      <c r="J20" s="17">
        <v>1.4E-3</v>
      </c>
      <c r="K20" s="17">
        <v>2.5000000000000001E-3</v>
      </c>
      <c r="L20" s="8"/>
      <c r="M20" s="23">
        <v>4</v>
      </c>
      <c r="N20" s="28">
        <v>512748</v>
      </c>
      <c r="O20" s="17">
        <v>1.4E-3</v>
      </c>
      <c r="P20" s="17">
        <v>4.8999999999999998E-3</v>
      </c>
      <c r="Q20" s="8"/>
      <c r="R20" s="23">
        <v>4</v>
      </c>
      <c r="S20" s="28">
        <v>206999</v>
      </c>
      <c r="T20" s="17">
        <v>1.6999999999999999E-3</v>
      </c>
      <c r="U20" s="17">
        <v>2.7000000000000001E-3</v>
      </c>
      <c r="V20" s="8"/>
      <c r="W20" s="23">
        <v>16</v>
      </c>
      <c r="X20" s="28">
        <v>981846</v>
      </c>
      <c r="Y20" s="17">
        <v>3.5000000000000001E-3</v>
      </c>
      <c r="Z20" s="17">
        <v>6.6E-3</v>
      </c>
      <c r="AA20" s="8"/>
      <c r="AB20" s="34" t="s">
        <v>12</v>
      </c>
      <c r="AC20" s="23">
        <f>VLOOKUP($AB20,[1]KS!$C$17:$K$24,5,FALSE)</f>
        <v>1</v>
      </c>
      <c r="AD20" s="23">
        <f>VLOOKUP($AB20,[1]KS!$C$17:$K$24,6,FALSE)</f>
        <v>55285.63</v>
      </c>
      <c r="AE20" s="35">
        <f>VLOOKUP($AB20,[1]KS!$C$17:$K$24,8,FALSE)</f>
        <v>3.8051750380517502E-4</v>
      </c>
      <c r="AF20" s="35">
        <f>VLOOKUP($AB20,[1]KS!$C$17:$K$24,9,FALSE)</f>
        <v>7.9164050838418038E-4</v>
      </c>
      <c r="AG20" s="8"/>
      <c r="AH20" s="23">
        <f>VLOOKUP($AB20,[2]KS!$C$17:$K$23,5,FALSE)</f>
        <v>19</v>
      </c>
      <c r="AI20" s="23">
        <f>VLOOKUP($AB20,[2]KS!$C$17:$K$23,6,FALSE)</f>
        <v>821438.62000000011</v>
      </c>
      <c r="AJ20" s="35">
        <f>VLOOKUP($AB20,[2]KS!$C$17:$K$23,8,FALSE)</f>
        <v>1.3778100072516315E-3</v>
      </c>
      <c r="AK20" s="35">
        <f>VLOOKUP($AB20,[2]KS!$C$17:$K$23,9,FALSE)</f>
        <v>2.5059828786724038E-3</v>
      </c>
      <c r="AL20" s="8"/>
      <c r="AM20" s="23">
        <f>VLOOKUP($AB20,[3]KS!$C$17:$K$23,5,FALSE)</f>
        <v>4</v>
      </c>
      <c r="AN20" s="23">
        <f>VLOOKUP($AB20,[3]KS!$C$17:$K$23,6,FALSE)</f>
        <v>512748</v>
      </c>
      <c r="AO20" s="35">
        <f>VLOOKUP($AB20,[3]KS!$C$17:$K$23,8,FALSE)</f>
        <v>1.3816925734024179E-3</v>
      </c>
      <c r="AP20" s="35">
        <f>VLOOKUP($AB20,[3]KS!$C$17:$K$23,9,FALSE)</f>
        <v>4.9414583078549691E-3</v>
      </c>
      <c r="AQ20" s="8"/>
      <c r="AR20" s="23">
        <f>VLOOKUP($AB20,[4]KS!$C$17:$K$23,5,FALSE)</f>
        <v>4</v>
      </c>
      <c r="AS20" s="23">
        <f>VLOOKUP($AB20,[4]KS!$C$17:$K$23,6,FALSE)</f>
        <v>206998.56</v>
      </c>
      <c r="AT20" s="35">
        <f>VLOOKUP($AB20,[4]KS!$C$17:$K$23,8,FALSE)</f>
        <v>1.6515276630883566E-3</v>
      </c>
      <c r="AU20" s="35">
        <f>VLOOKUP($AB20,[4]KS!$C$17:$K$23,9,FALSE)</f>
        <v>2.7138497965731433E-3</v>
      </c>
      <c r="AV20" s="8"/>
      <c r="AW20" s="23">
        <f>VLOOKUP($AB20,[5]KS!$C$17:$K$23,5,FALSE)</f>
        <v>16</v>
      </c>
      <c r="AX20" s="23">
        <f>VLOOKUP($AB20,[5]KS!$C$17:$K$23,6,FALSE)</f>
        <v>981846.42</v>
      </c>
      <c r="AY20" s="35">
        <f>VLOOKUP($AB20,[5]KS!$C$17:$K$23,8,FALSE)</f>
        <v>3.4820457018498369E-3</v>
      </c>
      <c r="AZ20" s="35">
        <f>VLOOKUP($AB20,[5]KS!$C$17:$K$23,9,FALSE)</f>
        <v>6.632738973544574E-3</v>
      </c>
      <c r="BB20" s="36">
        <f t="shared" si="1"/>
        <v>0</v>
      </c>
      <c r="BC20" s="36">
        <f t="shared" si="0"/>
        <v>0</v>
      </c>
      <c r="BD20" s="35">
        <f t="shared" si="0"/>
        <v>-1.9482496194825002E-5</v>
      </c>
      <c r="BE20" s="35">
        <f t="shared" si="0"/>
        <v>-8.3594916158196602E-6</v>
      </c>
      <c r="BF20" s="23"/>
      <c r="BG20" s="36">
        <f t="shared" si="0"/>
        <v>0</v>
      </c>
      <c r="BH20" s="36">
        <f t="shared" si="0"/>
        <v>-0.37999999988824129</v>
      </c>
      <c r="BI20" s="35">
        <f t="shared" si="0"/>
        <v>-2.218999274836847E-5</v>
      </c>
      <c r="BJ20" s="35">
        <f t="shared" si="0"/>
        <v>5.9828786724037963E-6</v>
      </c>
      <c r="BK20" s="23"/>
      <c r="BL20" s="36">
        <f t="shared" si="0"/>
        <v>0</v>
      </c>
      <c r="BM20" s="36">
        <f t="shared" si="0"/>
        <v>0</v>
      </c>
      <c r="BN20" s="35">
        <f t="shared" si="0"/>
        <v>-1.8307426597582088E-5</v>
      </c>
      <c r="BO20" s="35">
        <f t="shared" si="0"/>
        <v>4.1458307854969241E-5</v>
      </c>
      <c r="BP20" s="23"/>
      <c r="BQ20" s="36">
        <f t="shared" si="0"/>
        <v>0</v>
      </c>
      <c r="BR20" s="36">
        <f t="shared" si="0"/>
        <v>-0.44000000000232831</v>
      </c>
      <c r="BS20" s="35">
        <f t="shared" si="0"/>
        <v>-4.8472336911643257E-5</v>
      </c>
      <c r="BT20" s="35">
        <f t="shared" si="0"/>
        <v>1.384979657314319E-5</v>
      </c>
      <c r="BU20" s="23"/>
      <c r="BV20" s="36">
        <f t="shared" si="0"/>
        <v>0</v>
      </c>
      <c r="BW20" s="36">
        <f t="shared" si="0"/>
        <v>0.42000000004190952</v>
      </c>
      <c r="BX20" s="35">
        <f t="shared" si="0"/>
        <v>-1.7954298150163125E-5</v>
      </c>
      <c r="BY20" s="35">
        <f t="shared" si="0"/>
        <v>3.2738973544573988E-5</v>
      </c>
    </row>
    <row r="21" spans="1:77" x14ac:dyDescent="0.2">
      <c r="A21" s="1" t="s">
        <v>27</v>
      </c>
      <c r="B21" s="13" t="s">
        <v>13</v>
      </c>
      <c r="C21" s="23">
        <v>2628</v>
      </c>
      <c r="D21" s="28">
        <v>69836787.549999997</v>
      </c>
      <c r="E21" s="17">
        <v>1</v>
      </c>
      <c r="F21" s="17">
        <v>1</v>
      </c>
      <c r="G21" s="8"/>
      <c r="H21" s="23">
        <v>13790</v>
      </c>
      <c r="I21" s="28">
        <v>327790995</v>
      </c>
      <c r="J21" s="17">
        <v>1</v>
      </c>
      <c r="K21" s="17">
        <v>1</v>
      </c>
      <c r="L21" s="8"/>
      <c r="M21" s="23">
        <v>2895</v>
      </c>
      <c r="N21" s="28">
        <v>103764510</v>
      </c>
      <c r="O21" s="17">
        <v>1</v>
      </c>
      <c r="P21" s="17">
        <v>1</v>
      </c>
      <c r="Q21" s="8"/>
      <c r="R21" s="23">
        <v>2422</v>
      </c>
      <c r="S21" s="28">
        <v>76274877</v>
      </c>
      <c r="T21" s="17">
        <v>1</v>
      </c>
      <c r="U21" s="17">
        <v>1</v>
      </c>
      <c r="V21" s="8"/>
      <c r="W21" s="23">
        <v>4595</v>
      </c>
      <c r="X21" s="28">
        <v>148030312</v>
      </c>
      <c r="Y21" s="17">
        <v>1</v>
      </c>
      <c r="Z21" s="17">
        <v>1</v>
      </c>
      <c r="AA21" s="8"/>
      <c r="AB21" s="34" t="s">
        <v>13</v>
      </c>
      <c r="AC21" s="23">
        <f>VLOOKUP($AB21,[1]KS!$C$17:$K$24,5,FALSE)</f>
        <v>2628</v>
      </c>
      <c r="AD21" s="23">
        <f>VLOOKUP($AB21,[1]KS!$C$17:$K$24,6,FALSE)</f>
        <v>69836787.549999997</v>
      </c>
      <c r="AE21" s="35">
        <f>VLOOKUP($AB21,[1]KS!$C$17:$K$24,8,FALSE)</f>
        <v>0.99999999999999989</v>
      </c>
      <c r="AF21" s="35">
        <f>VLOOKUP($AB21,[1]KS!$C$17:$K$24,9,FALSE)</f>
        <v>1</v>
      </c>
      <c r="AG21" s="8"/>
      <c r="AH21" s="23">
        <f>VLOOKUP($AB21,[2]KS!$C$17:$K$23,5,FALSE)</f>
        <v>13790</v>
      </c>
      <c r="AI21" s="23">
        <f>VLOOKUP($AB21,[2]KS!$C$17:$K$23,6,FALSE)</f>
        <v>327790994.5</v>
      </c>
      <c r="AJ21" s="35">
        <f>VLOOKUP($AB21,[2]KS!$C$17:$K$23,8,FALSE)</f>
        <v>1</v>
      </c>
      <c r="AK21" s="35">
        <f>VLOOKUP($AB21,[2]KS!$C$17:$K$23,9,FALSE)</f>
        <v>1</v>
      </c>
      <c r="AL21" s="8"/>
      <c r="AM21" s="23">
        <f>VLOOKUP($AB21,[3]KS!$C$17:$K$23,5,FALSE)</f>
        <v>2895</v>
      </c>
      <c r="AN21" s="23">
        <f>VLOOKUP($AB21,[3]KS!$C$17:$K$23,6,FALSE)</f>
        <v>103764510</v>
      </c>
      <c r="AO21" s="35">
        <f>VLOOKUP($AB21,[3]KS!$C$17:$K$23,8,FALSE)</f>
        <v>1</v>
      </c>
      <c r="AP21" s="35">
        <f>VLOOKUP($AB21,[3]KS!$C$17:$K$23,9,FALSE)</f>
        <v>1</v>
      </c>
      <c r="AQ21" s="8"/>
      <c r="AR21" s="23">
        <f>VLOOKUP($AB21,[4]KS!$C$17:$K$23,5,FALSE)</f>
        <v>2422</v>
      </c>
      <c r="AS21" s="23">
        <f>VLOOKUP($AB21,[4]KS!$C$17:$K$23,6,FALSE)</f>
        <v>76274877.210000008</v>
      </c>
      <c r="AT21" s="35">
        <f>VLOOKUP($AB21,[4]KS!$C$17:$K$23,8,FALSE)</f>
        <v>1</v>
      </c>
      <c r="AU21" s="35">
        <f>VLOOKUP($AB21,[4]KS!$C$17:$K$23,9,FALSE)</f>
        <v>1</v>
      </c>
      <c r="AV21" s="8"/>
      <c r="AW21" s="23">
        <f>VLOOKUP($AB21,[5]KS!$C$17:$K$23,5,FALSE)</f>
        <v>4595</v>
      </c>
      <c r="AX21" s="23">
        <f>VLOOKUP($AB21,[5]KS!$C$17:$K$23,6,FALSE)</f>
        <v>148030312.05000001</v>
      </c>
      <c r="AY21" s="35">
        <f>VLOOKUP($AB21,[5]KS!$C$17:$K$23,8,FALSE)</f>
        <v>1</v>
      </c>
      <c r="AZ21" s="35">
        <f>VLOOKUP($AB21,[5]KS!$C$17:$K$23,9,FALSE)</f>
        <v>1</v>
      </c>
      <c r="BB21" s="36">
        <f t="shared" si="1"/>
        <v>0</v>
      </c>
      <c r="BC21" s="36">
        <f t="shared" si="0"/>
        <v>0</v>
      </c>
      <c r="BD21" s="35">
        <f t="shared" si="0"/>
        <v>0</v>
      </c>
      <c r="BE21" s="35">
        <f t="shared" si="0"/>
        <v>0</v>
      </c>
      <c r="BF21" s="23"/>
      <c r="BG21" s="36">
        <f t="shared" si="0"/>
        <v>0</v>
      </c>
      <c r="BH21" s="36">
        <f t="shared" si="0"/>
        <v>-0.5</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0.21000000834465027</v>
      </c>
      <c r="BS21" s="35">
        <f t="shared" si="3"/>
        <v>0</v>
      </c>
      <c r="BT21" s="35">
        <f t="shared" si="3"/>
        <v>0</v>
      </c>
      <c r="BU21" s="23"/>
      <c r="BV21" s="36">
        <f t="shared" ref="BV21:BY21" si="4">AW21-W21</f>
        <v>0</v>
      </c>
      <c r="BW21" s="36">
        <f t="shared" si="4"/>
        <v>5.0000011920928955E-2</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pane xSplit="7" ySplit="13" topLeftCell="H14" activePane="bottomRight" state="frozen"/>
      <selection pane="bottomRight" activeCell="S25" sqref="S25"/>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713" priority="21" operator="lessThan">
      <formula>-1</formula>
    </cfRule>
  </conditionalFormatting>
  <conditionalFormatting sqref="BD6:BE21">
    <cfRule type="cellIs" dxfId="712" priority="19" operator="lessThan">
      <formula>-0.01</formula>
    </cfRule>
    <cfRule type="cellIs" dxfId="711" priority="20" operator="greaterThan">
      <formula>0.01</formula>
    </cfRule>
  </conditionalFormatting>
  <conditionalFormatting sqref="BB6:BC21">
    <cfRule type="cellIs" dxfId="710" priority="17" operator="lessThan">
      <formula>-1</formula>
    </cfRule>
    <cfRule type="cellIs" dxfId="709" priority="18" operator="greaterThan">
      <formula>1</formula>
    </cfRule>
  </conditionalFormatting>
  <conditionalFormatting sqref="BI6:BJ21">
    <cfRule type="cellIs" dxfId="708" priority="15" operator="lessThan">
      <formula>-0.01</formula>
    </cfRule>
    <cfRule type="cellIs" dxfId="707" priority="16" operator="greaterThan">
      <formula>0.01</formula>
    </cfRule>
  </conditionalFormatting>
  <conditionalFormatting sqref="BG6:BH21">
    <cfRule type="cellIs" dxfId="706" priority="13" operator="lessThan">
      <formula>-1</formula>
    </cfRule>
    <cfRule type="cellIs" dxfId="705" priority="14" operator="greaterThan">
      <formula>1</formula>
    </cfRule>
  </conditionalFormatting>
  <conditionalFormatting sqref="BN6:BO21">
    <cfRule type="cellIs" dxfId="704" priority="11" operator="lessThan">
      <formula>-0.01</formula>
    </cfRule>
    <cfRule type="cellIs" dxfId="703" priority="12" operator="greaterThan">
      <formula>0.01</formula>
    </cfRule>
  </conditionalFormatting>
  <conditionalFormatting sqref="BL6:BM21">
    <cfRule type="cellIs" dxfId="702" priority="9" operator="lessThan">
      <formula>-1</formula>
    </cfRule>
    <cfRule type="cellIs" dxfId="701" priority="10" operator="greaterThan">
      <formula>1</formula>
    </cfRule>
  </conditionalFormatting>
  <conditionalFormatting sqref="BS6:BT21">
    <cfRule type="cellIs" dxfId="700" priority="7" operator="lessThan">
      <formula>-0.01</formula>
    </cfRule>
    <cfRule type="cellIs" dxfId="699" priority="8" operator="greaterThan">
      <formula>0.01</formula>
    </cfRule>
  </conditionalFormatting>
  <conditionalFormatting sqref="BQ6:BR21">
    <cfRule type="cellIs" dxfId="698" priority="5" operator="lessThan">
      <formula>-1</formula>
    </cfRule>
    <cfRule type="cellIs" dxfId="697" priority="6" operator="greaterThan">
      <formula>1</formula>
    </cfRule>
  </conditionalFormatting>
  <conditionalFormatting sqref="BX6:BY21">
    <cfRule type="cellIs" dxfId="696" priority="3" operator="lessThan">
      <formula>-0.01</formula>
    </cfRule>
    <cfRule type="cellIs" dxfId="695" priority="4" operator="greaterThan">
      <formula>0.01</formula>
    </cfRule>
  </conditionalFormatting>
  <conditionalFormatting sqref="BV6:BW21">
    <cfRule type="cellIs" dxfId="694" priority="1" operator="lessThan">
      <formula>-1</formula>
    </cfRule>
    <cfRule type="cellIs" dxfId="693" priority="2" operator="greaterThan">
      <formula>1</formula>
    </cfRule>
  </conditionalFormatting>
  <pageMargins left="0.7" right="0.7" top="0.75" bottom="0.75" header="0.3" footer="0.3"/>
  <pageSetup paperSize="5" scale="12"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BY37"/>
  <sheetViews>
    <sheetView zoomScale="80" zoomScaleNormal="80" workbookViewId="0">
      <pane xSplit="2" ySplit="3" topLeftCell="AZ4" activePane="bottomRight" state="frozen"/>
      <selection activeCell="BB10" sqref="BB10"/>
      <selection pane="topRight" activeCell="BB10" sqref="BB10"/>
      <selection pane="bottomLeft" activeCell="BB10" sqref="BB10"/>
      <selection pane="bottomRight" activeCell="BR18" sqref="BR18"/>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47</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11653</v>
      </c>
      <c r="D6" s="28">
        <v>1327319875.48</v>
      </c>
      <c r="E6" s="17">
        <v>0.87660000000000005</v>
      </c>
      <c r="F6" s="17">
        <v>0.88429999999999997</v>
      </c>
      <c r="G6" s="8"/>
      <c r="H6" s="23">
        <v>60953</v>
      </c>
      <c r="I6" s="28">
        <v>6675756786</v>
      </c>
      <c r="J6" s="17">
        <v>0.84340000000000004</v>
      </c>
      <c r="K6" s="17">
        <v>0.83699999999999997</v>
      </c>
      <c r="L6" s="8"/>
      <c r="M6" s="23">
        <v>16520</v>
      </c>
      <c r="N6" s="28">
        <v>1547258649</v>
      </c>
      <c r="O6" s="17">
        <v>0.85309999999999997</v>
      </c>
      <c r="P6" s="17">
        <v>0.84179999999999999</v>
      </c>
      <c r="Q6" s="8"/>
      <c r="R6" s="23">
        <v>54045</v>
      </c>
      <c r="S6" s="28">
        <v>5370056566</v>
      </c>
      <c r="T6" s="17">
        <v>0.87829999999999997</v>
      </c>
      <c r="U6" s="17">
        <v>0.87770000000000004</v>
      </c>
      <c r="V6" s="8"/>
      <c r="W6" s="23">
        <v>73667</v>
      </c>
      <c r="X6" s="28">
        <v>9186308035</v>
      </c>
      <c r="Y6" s="17">
        <v>0.92030000000000001</v>
      </c>
      <c r="Z6" s="17">
        <v>0.92749999999999999</v>
      </c>
      <c r="AA6" s="8"/>
      <c r="AB6" s="34" t="s">
        <v>80</v>
      </c>
      <c r="AC6" s="23">
        <f>VLOOKUP($AB6,[1]KY!$C$8:$K$14,5,FALSE)</f>
        <v>11653</v>
      </c>
      <c r="AD6" s="23">
        <f>VLOOKUP($AB6,[1]KY!$C$8:$K$14,6,FALSE)</f>
        <v>1327319875.48</v>
      </c>
      <c r="AE6" s="35">
        <f>VLOOKUP($AB6,[1]KY!$C$8:$K$14,8,FALSE)</f>
        <v>0.87656085452083643</v>
      </c>
      <c r="AF6" s="35">
        <f>VLOOKUP($AB6,[1]KY!$C$8:$K$14,9,FALSE)</f>
        <v>0.88430851073731176</v>
      </c>
      <c r="AG6" s="8"/>
      <c r="AH6" s="23">
        <f>VLOOKUP($AB6,[2]KY!$C$8:$K$23,5,FALSE)</f>
        <v>60953</v>
      </c>
      <c r="AI6" s="23">
        <f>VLOOKUP($AB6,[2]KY!$C$8:$K$23,6,FALSE)</f>
        <v>6675756785.96</v>
      </c>
      <c r="AJ6" s="35">
        <f>VLOOKUP($AB6,[2]KY!$C$8:$K$23,8,FALSE)</f>
        <v>0.84341833981375136</v>
      </c>
      <c r="AK6" s="35">
        <f>VLOOKUP($AB6,[2]KY!$C$8:$K$23,9,FALSE)</f>
        <v>0.83699511451739983</v>
      </c>
      <c r="AL6" s="8"/>
      <c r="AM6" s="23">
        <f>VLOOKUP($AB6,[3]KY!$C$8:$K$14,5,FALSE)</f>
        <v>16520</v>
      </c>
      <c r="AN6" s="23">
        <f>VLOOKUP($AB6,[3]KY!$C$8:$K$14,6,FALSE)</f>
        <v>1547258649</v>
      </c>
      <c r="AO6" s="35">
        <f>VLOOKUP($AB6,[3]KY!$C$8:$K$14,8,FALSE)</f>
        <v>0.85308546346501424</v>
      </c>
      <c r="AP6" s="35">
        <f>VLOOKUP($AB6,[3]KY!$C$8:$K$14,9,FALSE)</f>
        <v>0.84175783723536002</v>
      </c>
      <c r="AQ6" s="8"/>
      <c r="AR6" s="23">
        <f>VLOOKUP($AB6,[4]KY!$C$8:$K$14,5,FALSE)</f>
        <v>54045</v>
      </c>
      <c r="AS6" s="23">
        <f>VLOOKUP($AB6,[4]KY!$C$8:$K$14,6,FALSE)</f>
        <v>5370056566.1499996</v>
      </c>
      <c r="AT6" s="35">
        <f>VLOOKUP($AB6,[4]KY!$C$8:$K$14,8,FALSE)</f>
        <v>0.87830919994149481</v>
      </c>
      <c r="AU6" s="35">
        <f>VLOOKUP($AB6,[4]KY!$C$8:$K$14,9,FALSE)</f>
        <v>0.87772474275709089</v>
      </c>
      <c r="AV6" s="8"/>
      <c r="AW6" s="23">
        <f>VLOOKUP($AB6,[5]KY!$C$8:$K$14,5,FALSE)</f>
        <v>73667</v>
      </c>
      <c r="AX6" s="23">
        <f>VLOOKUP($AB6,[5]KY!$C$8:$K$14,6,FALSE)</f>
        <v>9186308035.2299995</v>
      </c>
      <c r="AY6" s="35">
        <f>VLOOKUP($AB6,[5]KY!$C$8:$K$14,8,FALSE)</f>
        <v>0.92027383227772985</v>
      </c>
      <c r="AZ6" s="35">
        <f>VLOOKUP($AB6,[5]KY!$C$8:$K$14,9,FALSE)</f>
        <v>0.92748308149258618</v>
      </c>
      <c r="BB6" s="36">
        <f>AC6-C6</f>
        <v>0</v>
      </c>
      <c r="BC6" s="36">
        <f t="shared" ref="BC6:BY21" si="0">AD6-D6</f>
        <v>0</v>
      </c>
      <c r="BD6" s="35">
        <f t="shared" si="0"/>
        <v>-3.9145479163615882E-5</v>
      </c>
      <c r="BE6" s="35">
        <f t="shared" si="0"/>
        <v>8.510737311784311E-6</v>
      </c>
      <c r="BF6" s="23"/>
      <c r="BG6" s="36">
        <f t="shared" si="0"/>
        <v>0</v>
      </c>
      <c r="BH6" s="36">
        <f t="shared" si="0"/>
        <v>-3.9999961853027344E-2</v>
      </c>
      <c r="BI6" s="35">
        <f t="shared" si="0"/>
        <v>1.8339813751322431E-5</v>
      </c>
      <c r="BJ6" s="35">
        <f t="shared" si="0"/>
        <v>-4.8854826001365481E-6</v>
      </c>
      <c r="BK6" s="23"/>
      <c r="BL6" s="36">
        <f t="shared" si="0"/>
        <v>0</v>
      </c>
      <c r="BM6" s="36">
        <f t="shared" si="0"/>
        <v>0</v>
      </c>
      <c r="BN6" s="35">
        <f t="shared" si="0"/>
        <v>-1.4536534985731819E-5</v>
      </c>
      <c r="BO6" s="35">
        <f t="shared" si="0"/>
        <v>-4.2162764639974704E-5</v>
      </c>
      <c r="BP6" s="23"/>
      <c r="BQ6" s="36">
        <f t="shared" si="0"/>
        <v>0</v>
      </c>
      <c r="BR6" s="36">
        <f t="shared" si="0"/>
        <v>0.14999961853027344</v>
      </c>
      <c r="BS6" s="35">
        <f t="shared" si="0"/>
        <v>9.1999414948418234E-6</v>
      </c>
      <c r="BT6" s="35">
        <f t="shared" si="0"/>
        <v>2.4742757090856493E-5</v>
      </c>
      <c r="BU6" s="23"/>
      <c r="BV6" s="36">
        <f t="shared" si="0"/>
        <v>0</v>
      </c>
      <c r="BW6" s="36">
        <f t="shared" si="0"/>
        <v>0.22999954223632813</v>
      </c>
      <c r="BX6" s="35">
        <f t="shared" si="0"/>
        <v>-2.6167722270153959E-5</v>
      </c>
      <c r="BY6" s="35">
        <f t="shared" si="0"/>
        <v>-1.6918507413810069E-5</v>
      </c>
    </row>
    <row r="7" spans="1:77" x14ac:dyDescent="0.2">
      <c r="A7" s="1" t="s">
        <v>22</v>
      </c>
      <c r="B7" s="2" t="s">
        <v>8</v>
      </c>
      <c r="C7" s="23">
        <v>515</v>
      </c>
      <c r="D7" s="28">
        <v>49795951.140000001</v>
      </c>
      <c r="E7" s="17">
        <v>3.8699999999999998E-2</v>
      </c>
      <c r="F7" s="17">
        <v>3.32E-2</v>
      </c>
      <c r="G7" s="8"/>
      <c r="H7" s="23">
        <v>2814</v>
      </c>
      <c r="I7" s="28">
        <v>302572614</v>
      </c>
      <c r="J7" s="17">
        <v>3.8899999999999997E-2</v>
      </c>
      <c r="K7" s="17">
        <v>3.7900000000000003E-2</v>
      </c>
      <c r="L7" s="8"/>
      <c r="M7" s="23">
        <v>778</v>
      </c>
      <c r="N7" s="28">
        <v>72764172</v>
      </c>
      <c r="O7" s="17">
        <v>4.02E-2</v>
      </c>
      <c r="P7" s="17">
        <v>3.9600000000000003E-2</v>
      </c>
      <c r="Q7" s="8"/>
      <c r="R7" s="23">
        <v>2411</v>
      </c>
      <c r="S7" s="28">
        <v>230561389</v>
      </c>
      <c r="T7" s="17">
        <v>3.9199999999999999E-2</v>
      </c>
      <c r="U7" s="17">
        <v>3.7699999999999997E-2</v>
      </c>
      <c r="V7" s="8"/>
      <c r="W7" s="23">
        <v>2301</v>
      </c>
      <c r="X7" s="28">
        <v>253145543</v>
      </c>
      <c r="Y7" s="17">
        <v>2.87E-2</v>
      </c>
      <c r="Z7" s="17">
        <v>2.5600000000000001E-2</v>
      </c>
      <c r="AA7" s="8"/>
      <c r="AB7" s="34" t="s">
        <v>8</v>
      </c>
      <c r="AC7" s="23">
        <f>VLOOKUP($AB7,[1]KY!$C$8:$K$14,5,FALSE)</f>
        <v>515</v>
      </c>
      <c r="AD7" s="23">
        <f>VLOOKUP($AB7,[1]KY!$C$8:$K$14,6,FALSE)</f>
        <v>49795951.140000001</v>
      </c>
      <c r="AE7" s="35">
        <f>VLOOKUP($AB7,[1]KY!$C$8:$K$14,8,FALSE)</f>
        <v>3.8739280878591846E-2</v>
      </c>
      <c r="AF7" s="35">
        <f>VLOOKUP($AB7,[1]KY!$C$8:$K$14,9,FALSE)</f>
        <v>3.3175863789003328E-2</v>
      </c>
      <c r="AG7" s="8"/>
      <c r="AH7" s="23">
        <f>VLOOKUP($AB7,[2]KY!$C$8:$K$23,5,FALSE)</f>
        <v>2814</v>
      </c>
      <c r="AI7" s="23">
        <f>VLOOKUP($AB7,[2]KY!$C$8:$K$23,6,FALSE)</f>
        <v>302572613.93000001</v>
      </c>
      <c r="AJ7" s="35">
        <f>VLOOKUP($AB7,[2]KY!$C$8:$K$23,8,FALSE)</f>
        <v>3.8937857172508271E-2</v>
      </c>
      <c r="AK7" s="35">
        <f>VLOOKUP($AB7,[2]KY!$C$8:$K$23,9,FALSE)</f>
        <v>3.7936043472822652E-2</v>
      </c>
      <c r="AL7" s="8"/>
      <c r="AM7" s="23">
        <f>VLOOKUP($AB7,[3]KY!$C$8:$K$14,5,FALSE)</f>
        <v>778</v>
      </c>
      <c r="AN7" s="23">
        <f>VLOOKUP($AB7,[3]KY!$C$8:$K$14,6,FALSE)</f>
        <v>72764172</v>
      </c>
      <c r="AO7" s="35">
        <f>VLOOKUP($AB7,[3]KY!$C$8:$K$14,8,FALSE)</f>
        <v>4.0175574490059388E-2</v>
      </c>
      <c r="AP7" s="35">
        <f>VLOOKUP($AB7,[3]KY!$C$8:$K$14,9,FALSE)</f>
        <v>3.9586020146358696E-2</v>
      </c>
      <c r="AQ7" s="8"/>
      <c r="AR7" s="23">
        <f>VLOOKUP($AB7,[4]KY!$C$8:$K$14,5,FALSE)</f>
        <v>2411</v>
      </c>
      <c r="AS7" s="23">
        <f>VLOOKUP($AB7,[4]KY!$C$8:$K$14,6,FALSE)</f>
        <v>230561388.71000001</v>
      </c>
      <c r="AT7" s="35">
        <f>VLOOKUP($AB7,[4]KY!$C$8:$K$14,8,FALSE)</f>
        <v>3.9182227422683763E-2</v>
      </c>
      <c r="AU7" s="35">
        <f>VLOOKUP($AB7,[4]KY!$C$8:$K$14,9,FALSE)</f>
        <v>3.7684786575775092E-2</v>
      </c>
      <c r="AV7" s="8"/>
      <c r="AW7" s="23">
        <f>VLOOKUP($AB7,[5]KY!$C$8:$K$14,5,FALSE)</f>
        <v>2301</v>
      </c>
      <c r="AX7" s="23">
        <f>VLOOKUP($AB7,[5]KY!$C$8:$K$14,6,FALSE)</f>
        <v>253145543.03999999</v>
      </c>
      <c r="AY7" s="35">
        <f>VLOOKUP($AB7,[5]KY!$C$8:$K$14,8,FALSE)</f>
        <v>2.8744893752576547E-2</v>
      </c>
      <c r="AZ7" s="35">
        <f>VLOOKUP($AB7,[5]KY!$C$8:$K$14,9,FALSE)</f>
        <v>2.5558495036790356E-2</v>
      </c>
      <c r="BB7" s="36">
        <f t="shared" ref="BB7:BB21" si="1">AC7-C7</f>
        <v>0</v>
      </c>
      <c r="BC7" s="36">
        <f t="shared" si="0"/>
        <v>0</v>
      </c>
      <c r="BD7" s="35">
        <f t="shared" si="0"/>
        <v>3.9280878591847757E-5</v>
      </c>
      <c r="BE7" s="35">
        <f t="shared" si="0"/>
        <v>-2.4136210996672514E-5</v>
      </c>
      <c r="BF7" s="23"/>
      <c r="BG7" s="36">
        <f t="shared" si="0"/>
        <v>0</v>
      </c>
      <c r="BH7" s="36">
        <f t="shared" si="0"/>
        <v>-6.9999992847442627E-2</v>
      </c>
      <c r="BI7" s="35">
        <f t="shared" si="0"/>
        <v>3.7857172508273806E-5</v>
      </c>
      <c r="BJ7" s="35">
        <f t="shared" si="0"/>
        <v>3.6043472822648581E-5</v>
      </c>
      <c r="BK7" s="23"/>
      <c r="BL7" s="36">
        <f t="shared" si="0"/>
        <v>0</v>
      </c>
      <c r="BM7" s="36">
        <f t="shared" si="0"/>
        <v>0</v>
      </c>
      <c r="BN7" s="35">
        <f t="shared" si="0"/>
        <v>-2.44255099406121E-5</v>
      </c>
      <c r="BO7" s="35">
        <f t="shared" si="0"/>
        <v>-1.3979853641307716E-5</v>
      </c>
      <c r="BP7" s="23"/>
      <c r="BQ7" s="36">
        <f t="shared" si="0"/>
        <v>0</v>
      </c>
      <c r="BR7" s="36">
        <f t="shared" si="0"/>
        <v>-0.28999999165534973</v>
      </c>
      <c r="BS7" s="35">
        <f t="shared" si="0"/>
        <v>-1.7772577316235716E-5</v>
      </c>
      <c r="BT7" s="35">
        <f t="shared" si="0"/>
        <v>-1.5213424224905236E-5</v>
      </c>
      <c r="BU7" s="23"/>
      <c r="BV7" s="36">
        <f t="shared" si="0"/>
        <v>0</v>
      </c>
      <c r="BW7" s="36">
        <f t="shared" si="0"/>
        <v>3.9999991655349731E-2</v>
      </c>
      <c r="BX7" s="35">
        <f t="shared" si="0"/>
        <v>4.489375257654693E-5</v>
      </c>
      <c r="BY7" s="35">
        <f t="shared" si="0"/>
        <v>-4.1504963209645224E-5</v>
      </c>
    </row>
    <row r="8" spans="1:77" x14ac:dyDescent="0.2">
      <c r="A8" s="1" t="s">
        <v>23</v>
      </c>
      <c r="B8" s="2" t="s">
        <v>9</v>
      </c>
      <c r="C8" s="23">
        <v>358</v>
      </c>
      <c r="D8" s="28">
        <v>38282403.640000001</v>
      </c>
      <c r="E8" s="17">
        <v>2.69E-2</v>
      </c>
      <c r="F8" s="17">
        <v>2.5499999999999998E-2</v>
      </c>
      <c r="G8" s="8"/>
      <c r="H8" s="23">
        <v>1602</v>
      </c>
      <c r="I8" s="28">
        <v>181289335</v>
      </c>
      <c r="J8" s="17">
        <v>2.2200000000000001E-2</v>
      </c>
      <c r="K8" s="17">
        <v>2.2700000000000001E-2</v>
      </c>
      <c r="L8" s="8"/>
      <c r="M8" s="23">
        <v>599</v>
      </c>
      <c r="N8" s="28">
        <v>60247922</v>
      </c>
      <c r="O8" s="17">
        <v>3.09E-2</v>
      </c>
      <c r="P8" s="17">
        <v>3.2800000000000003E-2</v>
      </c>
      <c r="Q8" s="8"/>
      <c r="R8" s="23">
        <v>1455</v>
      </c>
      <c r="S8" s="28">
        <v>144576578</v>
      </c>
      <c r="T8" s="17">
        <v>2.3699999999999999E-2</v>
      </c>
      <c r="U8" s="17">
        <v>2.3599999999999999E-2</v>
      </c>
      <c r="V8" s="8"/>
      <c r="W8" s="23">
        <v>1457</v>
      </c>
      <c r="X8" s="28">
        <v>164742404</v>
      </c>
      <c r="Y8" s="17">
        <v>1.8200000000000001E-2</v>
      </c>
      <c r="Z8" s="17">
        <v>1.66E-2</v>
      </c>
      <c r="AA8" s="8"/>
      <c r="AB8" s="34" t="s">
        <v>9</v>
      </c>
      <c r="AC8" s="23">
        <f>VLOOKUP($AB8,[1]KY!$C$8:$K$14,5,FALSE)</f>
        <v>358</v>
      </c>
      <c r="AD8" s="23">
        <f>VLOOKUP($AB8,[1]KY!$C$8:$K$14,6,FALSE)</f>
        <v>38282403.640000001</v>
      </c>
      <c r="AE8" s="35">
        <f>VLOOKUP($AB8,[1]KY!$C$8:$K$14,8,FALSE)</f>
        <v>2.6929441853467729E-2</v>
      </c>
      <c r="AF8" s="35">
        <f>VLOOKUP($AB8,[1]KY!$C$8:$K$14,9,FALSE)</f>
        <v>2.5505121994869991E-2</v>
      </c>
      <c r="AG8" s="8"/>
      <c r="AH8" s="23">
        <f>VLOOKUP($AB8,[2]KY!$C$8:$K$23,5,FALSE)</f>
        <v>1602</v>
      </c>
      <c r="AI8" s="23">
        <f>VLOOKUP($AB8,[2]KY!$C$8:$K$23,6,FALSE)</f>
        <v>181289334.76000002</v>
      </c>
      <c r="AJ8" s="35">
        <f>VLOOKUP($AB8,[2]KY!$C$8:$K$23,8,FALSE)</f>
        <v>2.2167180948954601E-2</v>
      </c>
      <c r="AK8" s="35">
        <f>VLOOKUP($AB8,[2]KY!$C$8:$K$23,9,FALSE)</f>
        <v>2.2729750704422777E-2</v>
      </c>
      <c r="AL8" s="8"/>
      <c r="AM8" s="23">
        <f>VLOOKUP($AB8,[3]KY!$C$8:$K$14,5,FALSE)</f>
        <v>599</v>
      </c>
      <c r="AN8" s="23">
        <f>VLOOKUP($AB8,[3]KY!$C$8:$K$14,6,FALSE)</f>
        <v>60247922</v>
      </c>
      <c r="AO8" s="35">
        <f>VLOOKUP($AB8,[3]KY!$C$8:$K$14,8,FALSE)</f>
        <v>3.0932093983991736E-2</v>
      </c>
      <c r="AP8" s="35">
        <f>VLOOKUP($AB8,[3]KY!$C$8:$K$14,9,FALSE)</f>
        <v>3.2776782701083265E-2</v>
      </c>
      <c r="AQ8" s="8"/>
      <c r="AR8" s="23">
        <f>VLOOKUP($AB8,[4]KY!$C$8:$K$14,5,FALSE)</f>
        <v>1455</v>
      </c>
      <c r="AS8" s="23">
        <f>VLOOKUP($AB8,[4]KY!$C$8:$K$14,6,FALSE)</f>
        <v>144576577.61000001</v>
      </c>
      <c r="AT8" s="35">
        <f>VLOOKUP($AB8,[4]KY!$C$8:$K$14,8,FALSE)</f>
        <v>2.3645848569060504E-2</v>
      </c>
      <c r="AU8" s="35">
        <f>VLOOKUP($AB8,[4]KY!$C$8:$K$14,9,FALSE)</f>
        <v>2.3630745380102437E-2</v>
      </c>
      <c r="AV8" s="8"/>
      <c r="AW8" s="23">
        <f>VLOOKUP($AB8,[5]KY!$C$8:$K$14,5,FALSE)</f>
        <v>1457</v>
      </c>
      <c r="AX8" s="23">
        <f>VLOOKUP($AB8,[5]KY!$C$8:$K$14,6,FALSE)</f>
        <v>164742403.88999999</v>
      </c>
      <c r="AY8" s="35">
        <f>VLOOKUP($AB8,[5]KY!$C$8:$K$14,8,FALSE)</f>
        <v>1.8201351672100838E-2</v>
      </c>
      <c r="AZ8" s="35">
        <f>VLOOKUP($AB8,[5]KY!$C$8:$K$14,9,FALSE)</f>
        <v>1.6632992473844019E-2</v>
      </c>
      <c r="BB8" s="36">
        <f t="shared" si="1"/>
        <v>0</v>
      </c>
      <c r="BC8" s="36">
        <f t="shared" si="0"/>
        <v>0</v>
      </c>
      <c r="BD8" s="35">
        <f t="shared" si="0"/>
        <v>2.9441853467728624E-5</v>
      </c>
      <c r="BE8" s="35">
        <f t="shared" si="0"/>
        <v>5.1219948699922357E-6</v>
      </c>
      <c r="BF8" s="23"/>
      <c r="BG8" s="36">
        <f t="shared" si="0"/>
        <v>0</v>
      </c>
      <c r="BH8" s="36">
        <f t="shared" si="0"/>
        <v>-0.23999997973442078</v>
      </c>
      <c r="BI8" s="35">
        <f t="shared" si="0"/>
        <v>-3.2819051045400449E-5</v>
      </c>
      <c r="BJ8" s="35">
        <f t="shared" si="0"/>
        <v>2.9750704422775581E-5</v>
      </c>
      <c r="BK8" s="23"/>
      <c r="BL8" s="36">
        <f t="shared" si="0"/>
        <v>0</v>
      </c>
      <c r="BM8" s="36">
        <f t="shared" si="0"/>
        <v>0</v>
      </c>
      <c r="BN8" s="35">
        <f t="shared" si="0"/>
        <v>3.2093983991735714E-5</v>
      </c>
      <c r="BO8" s="35">
        <f t="shared" si="0"/>
        <v>-2.3217298916737572E-5</v>
      </c>
      <c r="BP8" s="23"/>
      <c r="BQ8" s="36">
        <f t="shared" si="0"/>
        <v>0</v>
      </c>
      <c r="BR8" s="36">
        <f t="shared" si="0"/>
        <v>-0.38999998569488525</v>
      </c>
      <c r="BS8" s="35">
        <f t="shared" si="0"/>
        <v>-5.4151430939494705E-5</v>
      </c>
      <c r="BT8" s="35">
        <f t="shared" si="0"/>
        <v>3.0745380102437797E-5</v>
      </c>
      <c r="BU8" s="23"/>
      <c r="BV8" s="36">
        <f t="shared" si="0"/>
        <v>0</v>
      </c>
      <c r="BW8" s="36">
        <f t="shared" si="0"/>
        <v>-0.11000001430511475</v>
      </c>
      <c r="BX8" s="35">
        <f t="shared" si="0"/>
        <v>1.3516721008369204E-6</v>
      </c>
      <c r="BY8" s="35">
        <f t="shared" si="0"/>
        <v>3.2992473844018627E-5</v>
      </c>
    </row>
    <row r="9" spans="1:77" x14ac:dyDescent="0.2">
      <c r="A9" s="1" t="s">
        <v>24</v>
      </c>
      <c r="B9" s="2" t="s">
        <v>10</v>
      </c>
      <c r="C9" s="23">
        <v>62</v>
      </c>
      <c r="D9" s="28">
        <v>7723229.1399999997</v>
      </c>
      <c r="E9" s="17">
        <v>4.7000000000000002E-3</v>
      </c>
      <c r="F9" s="17">
        <v>5.1000000000000004E-3</v>
      </c>
      <c r="G9" s="8"/>
      <c r="H9" s="23">
        <v>1616</v>
      </c>
      <c r="I9" s="28">
        <v>198755292</v>
      </c>
      <c r="J9" s="17">
        <v>2.24E-2</v>
      </c>
      <c r="K9" s="17">
        <v>2.4899999999999999E-2</v>
      </c>
      <c r="L9" s="8"/>
      <c r="M9" s="23">
        <v>388</v>
      </c>
      <c r="N9" s="28">
        <v>43654405</v>
      </c>
      <c r="O9" s="17">
        <v>0.02</v>
      </c>
      <c r="P9" s="17">
        <v>2.3800000000000002E-2</v>
      </c>
      <c r="Q9" s="8"/>
      <c r="R9" s="23">
        <v>245</v>
      </c>
      <c r="S9" s="28">
        <v>26488558</v>
      </c>
      <c r="T9" s="17">
        <v>4.0000000000000001E-3</v>
      </c>
      <c r="U9" s="17">
        <v>4.3E-3</v>
      </c>
      <c r="V9" s="8"/>
      <c r="W9" s="23">
        <v>391</v>
      </c>
      <c r="X9" s="28">
        <v>48686490</v>
      </c>
      <c r="Y9" s="17">
        <v>4.8999999999999998E-3</v>
      </c>
      <c r="Z9" s="17">
        <v>4.8999999999999998E-3</v>
      </c>
      <c r="AA9" s="8"/>
      <c r="AB9" s="34" t="s">
        <v>10</v>
      </c>
      <c r="AC9" s="23">
        <f>VLOOKUP($AB9,[1]KY!$C$8:$K$14,5,FALSE)</f>
        <v>62</v>
      </c>
      <c r="AD9" s="23">
        <f>VLOOKUP($AB9,[1]KY!$C$8:$K$14,6,FALSE)</f>
        <v>7723229.1399999997</v>
      </c>
      <c r="AE9" s="35">
        <f>VLOOKUP($AB9,[1]KY!$C$8:$K$14,8,FALSE)</f>
        <v>4.6637580863547468E-3</v>
      </c>
      <c r="AF9" s="35">
        <f>VLOOKUP($AB9,[1]KY!$C$8:$K$14,9,FALSE)</f>
        <v>5.1454946053652454E-3</v>
      </c>
      <c r="AG9" s="8"/>
      <c r="AH9" s="23">
        <f>VLOOKUP($AB9,[2]KY!$C$8:$K$23,5,FALSE)</f>
        <v>1616</v>
      </c>
      <c r="AI9" s="23">
        <f>VLOOKUP($AB9,[2]KY!$C$8:$K$23,6,FALSE)</f>
        <v>198755292.14000002</v>
      </c>
      <c r="AJ9" s="35">
        <f>VLOOKUP($AB9,[2]KY!$C$8:$K$23,8,FALSE)</f>
        <v>2.2360901631404889E-2</v>
      </c>
      <c r="AK9" s="35">
        <f>VLOOKUP($AB9,[2]KY!$C$8:$K$23,9,FALSE)</f>
        <v>2.4919602951313295E-2</v>
      </c>
      <c r="AL9" s="8"/>
      <c r="AM9" s="23">
        <f>VLOOKUP($AB9,[3]KY!$C$8:$K$14,5,FALSE)</f>
        <v>388</v>
      </c>
      <c r="AN9" s="23">
        <f>VLOOKUP($AB9,[3]KY!$C$8:$K$14,6,FALSE)</f>
        <v>43654405</v>
      </c>
      <c r="AO9" s="35">
        <f>VLOOKUP($AB9,[3]KY!$C$8:$K$14,8,FALSE)</f>
        <v>2.0036147689129872E-2</v>
      </c>
      <c r="AP9" s="35">
        <f>VLOOKUP($AB9,[3]KY!$C$8:$K$14,9,FALSE)</f>
        <v>2.3749382536879575E-2</v>
      </c>
      <c r="AQ9" s="8"/>
      <c r="AR9" s="23">
        <f>VLOOKUP($AB9,[4]KY!$C$8:$K$14,5,FALSE)</f>
        <v>245</v>
      </c>
      <c r="AS9" s="23">
        <f>VLOOKUP($AB9,[4]KY!$C$8:$K$14,6,FALSE)</f>
        <v>26488558.460000001</v>
      </c>
      <c r="AT9" s="35">
        <f>VLOOKUP($AB9,[4]KY!$C$8:$K$14,8,FALSE)</f>
        <v>3.9816033672988478E-3</v>
      </c>
      <c r="AU9" s="35">
        <f>VLOOKUP($AB9,[4]KY!$C$8:$K$14,9,FALSE)</f>
        <v>4.3295006065417006E-3</v>
      </c>
      <c r="AV9" s="8"/>
      <c r="AW9" s="23">
        <f>VLOOKUP($AB9,[5]KY!$C$8:$K$14,5,FALSE)</f>
        <v>391</v>
      </c>
      <c r="AX9" s="23">
        <f>VLOOKUP($AB9,[5]KY!$C$8:$K$14,6,FALSE)</f>
        <v>48686490.189999998</v>
      </c>
      <c r="AY9" s="35">
        <f>VLOOKUP($AB9,[5]KY!$C$8:$K$14,8,FALSE)</f>
        <v>4.8845082387037938E-3</v>
      </c>
      <c r="AZ9" s="35">
        <f>VLOOKUP($AB9,[5]KY!$C$8:$K$14,9,FALSE)</f>
        <v>4.9155651841092645E-3</v>
      </c>
      <c r="BB9" s="36">
        <f t="shared" si="1"/>
        <v>0</v>
      </c>
      <c r="BC9" s="36">
        <f t="shared" si="0"/>
        <v>0</v>
      </c>
      <c r="BD9" s="35">
        <f t="shared" si="0"/>
        <v>-3.6241913645253428E-5</v>
      </c>
      <c r="BE9" s="35">
        <f t="shared" si="0"/>
        <v>4.5494605365245001E-5</v>
      </c>
      <c r="BF9" s="23"/>
      <c r="BG9" s="36">
        <f t="shared" si="0"/>
        <v>0</v>
      </c>
      <c r="BH9" s="36">
        <f t="shared" si="0"/>
        <v>0.14000001549720764</v>
      </c>
      <c r="BI9" s="35">
        <f t="shared" si="0"/>
        <v>-3.9098368595110594E-5</v>
      </c>
      <c r="BJ9" s="35">
        <f t="shared" si="0"/>
        <v>1.9602951313296008E-5</v>
      </c>
      <c r="BK9" s="23"/>
      <c r="BL9" s="36">
        <f t="shared" si="0"/>
        <v>0</v>
      </c>
      <c r="BM9" s="36">
        <f t="shared" si="0"/>
        <v>0</v>
      </c>
      <c r="BN9" s="35">
        <f t="shared" si="0"/>
        <v>3.6147689129871485E-5</v>
      </c>
      <c r="BO9" s="35">
        <f t="shared" si="0"/>
        <v>-5.0617463120426753E-5</v>
      </c>
      <c r="BP9" s="23"/>
      <c r="BQ9" s="36">
        <f t="shared" si="0"/>
        <v>0</v>
      </c>
      <c r="BR9" s="36">
        <f t="shared" si="0"/>
        <v>0.46000000089406967</v>
      </c>
      <c r="BS9" s="35">
        <f t="shared" si="0"/>
        <v>-1.8396632701152271E-5</v>
      </c>
      <c r="BT9" s="35">
        <f t="shared" si="0"/>
        <v>2.9500606541700558E-5</v>
      </c>
      <c r="BU9" s="23"/>
      <c r="BV9" s="36">
        <f t="shared" si="0"/>
        <v>0</v>
      </c>
      <c r="BW9" s="36">
        <f t="shared" si="0"/>
        <v>0.18999999761581421</v>
      </c>
      <c r="BX9" s="35">
        <f t="shared" si="0"/>
        <v>-1.5491761296206052E-5</v>
      </c>
      <c r="BY9" s="35">
        <f t="shared" si="0"/>
        <v>1.5565184109264663E-5</v>
      </c>
    </row>
    <row r="10" spans="1:77" x14ac:dyDescent="0.2">
      <c r="A10" s="1" t="s">
        <v>25</v>
      </c>
      <c r="B10" s="2" t="s">
        <v>11</v>
      </c>
      <c r="C10" s="23">
        <v>342</v>
      </c>
      <c r="D10" s="28">
        <v>37810019</v>
      </c>
      <c r="E10" s="17">
        <v>2.5700000000000001E-2</v>
      </c>
      <c r="F10" s="17">
        <v>2.52E-2</v>
      </c>
      <c r="G10" s="8"/>
      <c r="H10" s="23">
        <v>2296</v>
      </c>
      <c r="I10" s="28">
        <v>269598599</v>
      </c>
      <c r="J10" s="17">
        <v>3.1800000000000002E-2</v>
      </c>
      <c r="K10" s="17">
        <v>3.3799999999999997E-2</v>
      </c>
      <c r="L10" s="8"/>
      <c r="M10" s="23">
        <v>651</v>
      </c>
      <c r="N10" s="28">
        <v>67411487</v>
      </c>
      <c r="O10" s="17">
        <v>3.3599999999999998E-2</v>
      </c>
      <c r="P10" s="17">
        <v>3.6700000000000003E-2</v>
      </c>
      <c r="Q10" s="8"/>
      <c r="R10" s="23">
        <v>1235</v>
      </c>
      <c r="S10" s="28">
        <v>123883156</v>
      </c>
      <c r="T10" s="17">
        <v>2.01E-2</v>
      </c>
      <c r="U10" s="17">
        <v>2.0299999999999999E-2</v>
      </c>
      <c r="V10" s="8"/>
      <c r="W10" s="23">
        <v>908</v>
      </c>
      <c r="X10" s="28">
        <v>103275033</v>
      </c>
      <c r="Y10" s="17">
        <v>1.1299999999999999E-2</v>
      </c>
      <c r="Z10" s="17">
        <v>1.04E-2</v>
      </c>
      <c r="AA10" s="8"/>
      <c r="AB10" s="34" t="s">
        <v>11</v>
      </c>
      <c r="AC10" s="23">
        <f>VLOOKUP($AB10,[1]KY!$C$8:$K$14,5,FALSE)</f>
        <v>342</v>
      </c>
      <c r="AD10" s="23">
        <f>VLOOKUP($AB10,[1]KY!$C$8:$K$14,6,FALSE)</f>
        <v>37810019</v>
      </c>
      <c r="AE10" s="35">
        <f>VLOOKUP($AB10,[1]KY!$C$8:$K$14,8,FALSE)</f>
        <v>2.5725891379569731E-2</v>
      </c>
      <c r="AF10" s="35">
        <f>VLOOKUP($AB10,[1]KY!$C$8:$K$14,9,FALSE)</f>
        <v>2.5190402261359997E-2</v>
      </c>
      <c r="AG10" s="8"/>
      <c r="AH10" s="23">
        <f>VLOOKUP($AB10,[2]KY!$C$8:$K$23,5,FALSE)</f>
        <v>2296</v>
      </c>
      <c r="AI10" s="23">
        <f>VLOOKUP($AB10,[2]KY!$C$8:$K$23,6,FALSE)</f>
        <v>269598599.23999995</v>
      </c>
      <c r="AJ10" s="35">
        <f>VLOOKUP($AB10,[2]KY!$C$8:$K$23,8,FALSE)</f>
        <v>3.1770191921847539E-2</v>
      </c>
      <c r="AK10" s="35">
        <f>VLOOKUP($AB10,[2]KY!$C$8:$K$23,9,FALSE)</f>
        <v>3.3801817184111897E-2</v>
      </c>
      <c r="AL10" s="8"/>
      <c r="AM10" s="23">
        <f>VLOOKUP($AB10,[3]KY!$C$8:$K$14,5,FALSE)</f>
        <v>651</v>
      </c>
      <c r="AN10" s="23">
        <f>VLOOKUP($AB10,[3]KY!$C$8:$K$14,6,FALSE)</f>
        <v>67411487</v>
      </c>
      <c r="AO10" s="35">
        <f>VLOOKUP($AB10,[3]KY!$C$8:$K$14,8,FALSE)</f>
        <v>3.3617350890782341E-2</v>
      </c>
      <c r="AP10" s="35">
        <f>VLOOKUP($AB10,[3]KY!$C$8:$K$14,9,FALSE)</f>
        <v>3.6673989535371848E-2</v>
      </c>
      <c r="AQ10" s="8"/>
      <c r="AR10" s="23">
        <f>VLOOKUP($AB10,[4]KY!$C$8:$K$14,5,FALSE)</f>
        <v>1235</v>
      </c>
      <c r="AS10" s="23">
        <f>VLOOKUP($AB10,[4]KY!$C$8:$K$14,6,FALSE)</f>
        <v>123883155.68000001</v>
      </c>
      <c r="AT10" s="35">
        <f>VLOOKUP($AB10,[4]KY!$C$8:$K$14,8,FALSE)</f>
        <v>2.0070531259649294E-2</v>
      </c>
      <c r="AU10" s="35">
        <f>VLOOKUP($AB10,[4]KY!$C$8:$K$14,9,FALSE)</f>
        <v>2.0248447965441299E-2</v>
      </c>
      <c r="AV10" s="8"/>
      <c r="AW10" s="23">
        <f>VLOOKUP($AB10,[5]KY!$C$8:$K$14,5,FALSE)</f>
        <v>908</v>
      </c>
      <c r="AX10" s="23">
        <f>VLOOKUP($AB10,[5]KY!$C$8:$K$14,6,FALSE)</f>
        <v>103275033.39</v>
      </c>
      <c r="AY10" s="35">
        <f>VLOOKUP($AB10,[5]KY!$C$8:$K$14,8,FALSE)</f>
        <v>1.1343052380416994E-2</v>
      </c>
      <c r="AZ10" s="35">
        <f>VLOOKUP($AB10,[5]KY!$C$8:$K$14,9,FALSE)</f>
        <v>1.0427023113362072E-2</v>
      </c>
      <c r="BB10" s="36">
        <f t="shared" si="1"/>
        <v>0</v>
      </c>
      <c r="BC10" s="36">
        <f t="shared" si="0"/>
        <v>0</v>
      </c>
      <c r="BD10" s="35">
        <f t="shared" si="0"/>
        <v>2.5891379569729922E-5</v>
      </c>
      <c r="BE10" s="35">
        <f t="shared" si="0"/>
        <v>-9.5977386400034059E-6</v>
      </c>
      <c r="BF10" s="23"/>
      <c r="BG10" s="36">
        <f t="shared" si="0"/>
        <v>0</v>
      </c>
      <c r="BH10" s="36">
        <f t="shared" si="0"/>
        <v>0.23999994993209839</v>
      </c>
      <c r="BI10" s="35">
        <f t="shared" si="0"/>
        <v>-2.9808078152462891E-5</v>
      </c>
      <c r="BJ10" s="35">
        <f t="shared" si="0"/>
        <v>1.8171841119005161E-6</v>
      </c>
      <c r="BK10" s="23"/>
      <c r="BL10" s="36">
        <f t="shared" si="0"/>
        <v>0</v>
      </c>
      <c r="BM10" s="36">
        <f t="shared" si="0"/>
        <v>0</v>
      </c>
      <c r="BN10" s="35">
        <f t="shared" si="0"/>
        <v>1.7350890782343031E-5</v>
      </c>
      <c r="BO10" s="35">
        <f t="shared" si="0"/>
        <v>-2.6010464628155316E-5</v>
      </c>
      <c r="BP10" s="23"/>
      <c r="BQ10" s="36">
        <f t="shared" si="0"/>
        <v>0</v>
      </c>
      <c r="BR10" s="36">
        <f t="shared" si="0"/>
        <v>-0.31999999284744263</v>
      </c>
      <c r="BS10" s="35">
        <f t="shared" si="0"/>
        <v>-2.9468740350705597E-5</v>
      </c>
      <c r="BT10" s="35">
        <f t="shared" si="0"/>
        <v>-5.15520345586995E-5</v>
      </c>
      <c r="BU10" s="23"/>
      <c r="BV10" s="36">
        <f t="shared" si="0"/>
        <v>0</v>
      </c>
      <c r="BW10" s="36">
        <f t="shared" si="0"/>
        <v>0.39000000059604645</v>
      </c>
      <c r="BX10" s="35">
        <f t="shared" si="0"/>
        <v>4.3052380416994801E-5</v>
      </c>
      <c r="BY10" s="35">
        <f t="shared" si="0"/>
        <v>2.7023113362072484E-5</v>
      </c>
    </row>
    <row r="11" spans="1:77" x14ac:dyDescent="0.2">
      <c r="A11" s="1" t="s">
        <v>26</v>
      </c>
      <c r="B11" s="13" t="s">
        <v>12</v>
      </c>
      <c r="C11" s="23">
        <v>364</v>
      </c>
      <c r="D11" s="28">
        <v>40037764.079999998</v>
      </c>
      <c r="E11" s="17">
        <v>2.7400000000000001E-2</v>
      </c>
      <c r="F11" s="17">
        <v>2.6700000000000002E-2</v>
      </c>
      <c r="G11" s="8"/>
      <c r="H11" s="23">
        <v>2988</v>
      </c>
      <c r="I11" s="28">
        <v>347888487</v>
      </c>
      <c r="J11" s="17">
        <v>4.1399999999999999E-2</v>
      </c>
      <c r="K11" s="17">
        <v>4.36E-2</v>
      </c>
      <c r="L11" s="8"/>
      <c r="M11" s="23">
        <v>429</v>
      </c>
      <c r="N11" s="28">
        <v>46791363</v>
      </c>
      <c r="O11" s="17">
        <v>2.2200000000000001E-2</v>
      </c>
      <c r="P11" s="17">
        <v>2.5499999999999998E-2</v>
      </c>
      <c r="Q11" s="8"/>
      <c r="R11" s="23">
        <v>2142</v>
      </c>
      <c r="S11" s="28">
        <v>222589372</v>
      </c>
      <c r="T11" s="17">
        <v>3.4799999999999998E-2</v>
      </c>
      <c r="U11" s="17">
        <v>3.6400000000000002E-2</v>
      </c>
      <c r="V11" s="8"/>
      <c r="W11" s="23">
        <v>1325</v>
      </c>
      <c r="X11" s="28">
        <v>148398403</v>
      </c>
      <c r="Y11" s="17">
        <v>1.66E-2</v>
      </c>
      <c r="Z11" s="17">
        <v>1.4999999999999999E-2</v>
      </c>
      <c r="AA11" s="8"/>
      <c r="AB11" s="34" t="s">
        <v>12</v>
      </c>
      <c r="AC11" s="23">
        <f>VLOOKUP($AB11,[1]KY!$C$8:$K$14,5,FALSE)</f>
        <v>364</v>
      </c>
      <c r="AD11" s="23">
        <f>VLOOKUP($AB11,[1]KY!$C$8:$K$14,6,FALSE)</f>
        <v>40037764.079999998</v>
      </c>
      <c r="AE11" s="35">
        <f>VLOOKUP($AB11,[1]KY!$C$8:$K$14,8,FALSE)</f>
        <v>2.738077328117948E-2</v>
      </c>
      <c r="AF11" s="35">
        <f>VLOOKUP($AB11,[1]KY!$C$8:$K$14,9,FALSE)</f>
        <v>2.6674606612089511E-2</v>
      </c>
      <c r="AG11" s="8"/>
      <c r="AH11" s="23">
        <f>VLOOKUP($AB11,[2]KY!$C$8:$K$23,5,FALSE)</f>
        <v>2988</v>
      </c>
      <c r="AI11" s="23">
        <f>VLOOKUP($AB11,[2]KY!$C$8:$K$23,6,FALSE)</f>
        <v>347888487.33999997</v>
      </c>
      <c r="AJ11" s="35">
        <f>VLOOKUP($AB11,[2]KY!$C$8:$K$23,8,FALSE)</f>
        <v>4.1345528511533301E-2</v>
      </c>
      <c r="AK11" s="35">
        <f>VLOOKUP($AB11,[2]KY!$C$8:$K$23,9,FALSE)</f>
        <v>4.3617671169929435E-2</v>
      </c>
      <c r="AL11" s="8"/>
      <c r="AM11" s="23">
        <f>VLOOKUP($AB11,[3]KY!$C$8:$K$14,5,FALSE)</f>
        <v>429</v>
      </c>
      <c r="AN11" s="23">
        <f>VLOOKUP($AB11,[3]KY!$C$8:$K$14,6,FALSE)</f>
        <v>46791363</v>
      </c>
      <c r="AO11" s="35">
        <f>VLOOKUP($AB11,[3]KY!$C$8:$K$14,8,FALSE)</f>
        <v>2.2153369481022464E-2</v>
      </c>
      <c r="AP11" s="35">
        <f>VLOOKUP($AB11,[3]KY!$C$8:$K$14,9,FALSE)</f>
        <v>2.5455987300914838E-2</v>
      </c>
      <c r="AQ11" s="8"/>
      <c r="AR11" s="23">
        <f>VLOOKUP($AB11,[4]KY!$C$8:$K$14,5,FALSE)</f>
        <v>2142</v>
      </c>
      <c r="AS11" s="23">
        <f>VLOOKUP($AB11,[4]KY!$C$8:$K$14,6,FALSE)</f>
        <v>222589371.61000001</v>
      </c>
      <c r="AT11" s="35">
        <f>VLOOKUP($AB11,[4]KY!$C$8:$K$14,8,FALSE)</f>
        <v>3.4810589439812786E-2</v>
      </c>
      <c r="AU11" s="35">
        <f>VLOOKUP($AB11,[4]KY!$C$8:$K$14,9,FALSE)</f>
        <v>3.638177671504858E-2</v>
      </c>
      <c r="AV11" s="8"/>
      <c r="AW11" s="23">
        <f>VLOOKUP($AB11,[5]KY!$C$8:$K$14,5,FALSE)</f>
        <v>1325</v>
      </c>
      <c r="AX11" s="23">
        <f>VLOOKUP($AB11,[5]KY!$C$8:$K$14,6,FALSE)</f>
        <v>148398403.19</v>
      </c>
      <c r="AY11" s="35">
        <f>VLOOKUP($AB11,[5]KY!$C$8:$K$14,8,FALSE)</f>
        <v>1.6552361678471936E-2</v>
      </c>
      <c r="AZ11" s="35">
        <f>VLOOKUP($AB11,[5]KY!$C$8:$K$14,9,FALSE)</f>
        <v>1.4982842699308023E-2</v>
      </c>
      <c r="BB11" s="36">
        <f t="shared" si="1"/>
        <v>0</v>
      </c>
      <c r="BC11" s="36">
        <f t="shared" si="0"/>
        <v>0</v>
      </c>
      <c r="BD11" s="35">
        <f t="shared" si="0"/>
        <v>-1.9226718820521127E-5</v>
      </c>
      <c r="BE11" s="35">
        <f t="shared" si="0"/>
        <v>-2.5393387910490478E-5</v>
      </c>
      <c r="BF11" s="23"/>
      <c r="BG11" s="36">
        <f t="shared" si="0"/>
        <v>0</v>
      </c>
      <c r="BH11" s="36">
        <f t="shared" si="0"/>
        <v>0.3399999737739563</v>
      </c>
      <c r="BI11" s="35">
        <f t="shared" si="0"/>
        <v>-5.4471488466698026E-5</v>
      </c>
      <c r="BJ11" s="35">
        <f t="shared" si="0"/>
        <v>1.767116992943546E-5</v>
      </c>
      <c r="BK11" s="23"/>
      <c r="BL11" s="36">
        <f t="shared" si="0"/>
        <v>0</v>
      </c>
      <c r="BM11" s="36">
        <f t="shared" si="0"/>
        <v>0</v>
      </c>
      <c r="BN11" s="35">
        <f t="shared" si="0"/>
        <v>-4.6630518977536922E-5</v>
      </c>
      <c r="BO11" s="35">
        <f t="shared" si="0"/>
        <v>-4.4012699085160811E-5</v>
      </c>
      <c r="BP11" s="23"/>
      <c r="BQ11" s="36">
        <f t="shared" si="0"/>
        <v>0</v>
      </c>
      <c r="BR11" s="36">
        <f t="shared" si="0"/>
        <v>-0.38999998569488525</v>
      </c>
      <c r="BS11" s="35">
        <f t="shared" si="0"/>
        <v>1.0589439812788703E-5</v>
      </c>
      <c r="BT11" s="35">
        <f t="shared" si="0"/>
        <v>-1.8223284951421337E-5</v>
      </c>
      <c r="BU11" s="23"/>
      <c r="BV11" s="36">
        <f t="shared" si="0"/>
        <v>0</v>
      </c>
      <c r="BW11" s="36">
        <f t="shared" si="0"/>
        <v>0.18999999761581421</v>
      </c>
      <c r="BX11" s="35">
        <f t="shared" si="0"/>
        <v>-4.7638321528063743E-5</v>
      </c>
      <c r="BY11" s="35">
        <f t="shared" si="0"/>
        <v>-1.715730069197681E-5</v>
      </c>
    </row>
    <row r="12" spans="1:77" x14ac:dyDescent="0.2">
      <c r="A12" s="1" t="s">
        <v>27</v>
      </c>
      <c r="B12" s="13" t="s">
        <v>13</v>
      </c>
      <c r="C12" s="23">
        <v>13294</v>
      </c>
      <c r="D12" s="28">
        <v>1500969242.48</v>
      </c>
      <c r="E12" s="17">
        <v>1</v>
      </c>
      <c r="F12" s="17">
        <v>1</v>
      </c>
      <c r="G12" s="8"/>
      <c r="H12" s="23">
        <v>72269</v>
      </c>
      <c r="I12" s="28">
        <v>7975861113</v>
      </c>
      <c r="J12" s="17">
        <v>1</v>
      </c>
      <c r="K12" s="17">
        <v>1</v>
      </c>
      <c r="L12" s="8"/>
      <c r="M12" s="23">
        <v>19365</v>
      </c>
      <c r="N12" s="28">
        <v>1838127999</v>
      </c>
      <c r="O12" s="17">
        <v>1</v>
      </c>
      <c r="P12" s="17">
        <v>1</v>
      </c>
      <c r="Q12" s="8"/>
      <c r="R12" s="23">
        <v>61533</v>
      </c>
      <c r="S12" s="28">
        <v>6118155618</v>
      </c>
      <c r="T12" s="17">
        <v>1</v>
      </c>
      <c r="U12" s="17">
        <v>1</v>
      </c>
      <c r="V12" s="8"/>
      <c r="W12" s="23">
        <v>80049</v>
      </c>
      <c r="X12" s="28">
        <v>9904555909</v>
      </c>
      <c r="Y12" s="17">
        <v>1</v>
      </c>
      <c r="Z12" s="17">
        <v>1</v>
      </c>
      <c r="AA12" s="8"/>
      <c r="AB12" s="34" t="s">
        <v>13</v>
      </c>
      <c r="AC12" s="23">
        <f>VLOOKUP($AB12,[1]KY!$C$8:$K$14,5,FALSE)</f>
        <v>13294</v>
      </c>
      <c r="AD12" s="23">
        <f>VLOOKUP($AB12,[1]KY!$C$8:$K$14,6,FALSE)</f>
        <v>1500969242.4800003</v>
      </c>
      <c r="AE12" s="35">
        <f>VLOOKUP($AB12,[1]KY!$C$8:$K$14,8,FALSE)</f>
        <v>0.99999999999999989</v>
      </c>
      <c r="AF12" s="35">
        <f>VLOOKUP($AB12,[1]KY!$C$8:$K$14,9,FALSE)</f>
        <v>0.99999999999999989</v>
      </c>
      <c r="AG12" s="8"/>
      <c r="AH12" s="23">
        <f>VLOOKUP($AB12,[2]KY!$C$8:$K$23,5,FALSE)</f>
        <v>72269</v>
      </c>
      <c r="AI12" s="23">
        <f>VLOOKUP($AB12,[2]KY!$C$8:$K$23,6,FALSE)</f>
        <v>7975861113.3700008</v>
      </c>
      <c r="AJ12" s="35">
        <f>VLOOKUP($AB12,[2]KY!$C$8:$K$23,8,FALSE)</f>
        <v>1</v>
      </c>
      <c r="AK12" s="35">
        <f>VLOOKUP($AB12,[2]KY!$C$8:$K$23,9,FALSE)</f>
        <v>0.99999999999999989</v>
      </c>
      <c r="AL12" s="8"/>
      <c r="AM12" s="23">
        <f>VLOOKUP($AB12,[3]KY!$C$8:$K$14,5,FALSE)</f>
        <v>19365</v>
      </c>
      <c r="AN12" s="23">
        <f>VLOOKUP($AB12,[3]KY!$C$8:$K$14,6,FALSE)</f>
        <v>1838127999</v>
      </c>
      <c r="AO12" s="35">
        <f>VLOOKUP($AB12,[3]KY!$C$8:$K$14,8,FALSE)</f>
        <v>1</v>
      </c>
      <c r="AP12" s="35">
        <f>VLOOKUP($AB12,[3]KY!$C$8:$K$14,9,FALSE)</f>
        <v>1</v>
      </c>
      <c r="AQ12" s="8"/>
      <c r="AR12" s="23">
        <f>VLOOKUP($AB12,[4]KY!$C$8:$K$14,5,FALSE)</f>
        <v>61533</v>
      </c>
      <c r="AS12" s="23">
        <f>VLOOKUP($AB12,[4]KY!$C$8:$K$14,6,FALSE)</f>
        <v>6118155618.2199993</v>
      </c>
      <c r="AT12" s="35">
        <f>VLOOKUP($AB12,[4]KY!$C$8:$K$14,8,FALSE)</f>
        <v>0.99999999999999989</v>
      </c>
      <c r="AU12" s="35">
        <f>VLOOKUP($AB12,[4]KY!$C$8:$K$14,9,FALSE)</f>
        <v>1</v>
      </c>
      <c r="AV12" s="8"/>
      <c r="AW12" s="23">
        <f>VLOOKUP($AB12,[5]KY!$C$8:$K$14,5,FALSE)</f>
        <v>80049</v>
      </c>
      <c r="AX12" s="23">
        <f>VLOOKUP($AB12,[5]KY!$C$8:$K$14,6,FALSE)</f>
        <v>9904555908.9300003</v>
      </c>
      <c r="AY12" s="35">
        <f>VLOOKUP($AB12,[5]KY!$C$8:$K$14,8,FALSE)</f>
        <v>1</v>
      </c>
      <c r="AZ12" s="35">
        <f>VLOOKUP($AB12,[5]KY!$C$8:$K$14,9,FALSE)</f>
        <v>1</v>
      </c>
      <c r="BB12" s="36">
        <f t="shared" si="1"/>
        <v>0</v>
      </c>
      <c r="BC12" s="36">
        <f t="shared" si="0"/>
        <v>0</v>
      </c>
      <c r="BD12" s="35">
        <f t="shared" si="0"/>
        <v>0</v>
      </c>
      <c r="BE12" s="35">
        <f t="shared" si="0"/>
        <v>0</v>
      </c>
      <c r="BF12" s="23"/>
      <c r="BG12" s="36">
        <f t="shared" si="0"/>
        <v>0</v>
      </c>
      <c r="BH12" s="36">
        <f t="shared" si="0"/>
        <v>0.37000083923339844</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0.21999931335449219</v>
      </c>
      <c r="BS12" s="35">
        <f t="shared" si="0"/>
        <v>0</v>
      </c>
      <c r="BT12" s="35">
        <f t="shared" si="0"/>
        <v>0</v>
      </c>
      <c r="BU12" s="23"/>
      <c r="BV12" s="36">
        <f t="shared" si="0"/>
        <v>0</v>
      </c>
      <c r="BW12" s="36">
        <f t="shared" si="0"/>
        <v>-6.999969482421875E-2</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2339</v>
      </c>
      <c r="D15" s="30">
        <v>55691166.119999997</v>
      </c>
      <c r="E15" s="19">
        <v>0.89510000000000001</v>
      </c>
      <c r="F15" s="19">
        <v>0.87350000000000005</v>
      </c>
      <c r="H15" s="25">
        <v>6770</v>
      </c>
      <c r="I15" s="30">
        <v>180102472</v>
      </c>
      <c r="J15" s="19">
        <v>0.90029999999999999</v>
      </c>
      <c r="K15" s="19">
        <v>0.8841</v>
      </c>
      <c r="M15" s="25">
        <v>1946</v>
      </c>
      <c r="N15" s="30">
        <v>62573303</v>
      </c>
      <c r="O15" s="19">
        <v>0.88370000000000004</v>
      </c>
      <c r="P15" s="19">
        <v>0.88700000000000001</v>
      </c>
      <c r="R15" s="25">
        <v>9099</v>
      </c>
      <c r="S15" s="30">
        <v>232573096</v>
      </c>
      <c r="T15" s="19">
        <v>0.94720000000000004</v>
      </c>
      <c r="U15" s="19">
        <v>0.93459999999999999</v>
      </c>
      <c r="W15" s="25">
        <v>2861</v>
      </c>
      <c r="X15" s="30">
        <v>86703676</v>
      </c>
      <c r="Y15" s="19">
        <v>0.93220000000000003</v>
      </c>
      <c r="Z15" s="19">
        <v>0.92800000000000005</v>
      </c>
      <c r="AB15" s="34" t="s">
        <v>80</v>
      </c>
      <c r="AC15" s="23">
        <f>VLOOKUP($AB15,[1]KY!$C$17:$K$24,5,FALSE)</f>
        <v>2339</v>
      </c>
      <c r="AD15" s="23">
        <f>VLOOKUP($AB15,[1]KY!$C$17:$K$24,6,FALSE)</f>
        <v>55691166.120000005</v>
      </c>
      <c r="AE15" s="35">
        <f>VLOOKUP($AB15,[1]KY!$C$17:$K$24,8,FALSE)</f>
        <v>0.89513968618446227</v>
      </c>
      <c r="AF15" s="35">
        <f>VLOOKUP($AB15,[1]KY!$C$17:$K$24,9,FALSE)</f>
        <v>0.87354428988293287</v>
      </c>
      <c r="AH15" s="23">
        <f>VLOOKUP($AB15,[2]KY!$C$17:$K$23,5,FALSE)</f>
        <v>6770</v>
      </c>
      <c r="AI15" s="23">
        <f>VLOOKUP($AB15,[2]KY!$C$17:$K$23,6,FALSE)</f>
        <v>180102471.51000002</v>
      </c>
      <c r="AJ15" s="35">
        <f>VLOOKUP($AB15,[2]KY!$C$17:$K$23,8,FALSE)</f>
        <v>0.90026595744680848</v>
      </c>
      <c r="AK15" s="35">
        <f>VLOOKUP($AB15,[2]KY!$C$17:$K$23,9,FALSE)</f>
        <v>0.88413803823809634</v>
      </c>
      <c r="AM15" s="23">
        <f>VLOOKUP($AB15,[3]KY!$C$17:$K$23,5,FALSE)</f>
        <v>1946</v>
      </c>
      <c r="AN15" s="23">
        <f>VLOOKUP($AB15,[3]KY!$C$17:$K$23,6,FALSE)</f>
        <v>62573303</v>
      </c>
      <c r="AO15" s="35">
        <f>VLOOKUP($AB15,[3]KY!$C$17:$K$23,8,FALSE)</f>
        <v>0.88374205267938233</v>
      </c>
      <c r="AP15" s="35">
        <f>VLOOKUP($AB15,[3]KY!$C$17:$K$23,9,FALSE)</f>
        <v>0.88704206974365507</v>
      </c>
      <c r="AQ15" s="23"/>
      <c r="AR15" s="23">
        <f>VLOOKUP($AB15,[4]KY!$C$17:$K$23,5,FALSE)</f>
        <v>9099</v>
      </c>
      <c r="AS15" s="23">
        <f>VLOOKUP($AB15,[4]KY!$C$17:$K$23,6,FALSE)</f>
        <v>232573095.68000001</v>
      </c>
      <c r="AT15" s="35">
        <f>VLOOKUP($AB15,[4]KY!$C$17:$K$23,8,FALSE)</f>
        <v>0.94722048719550278</v>
      </c>
      <c r="AU15" s="35">
        <f>VLOOKUP($AB15,[4]KY!$C$17:$K$23,9,FALSE)</f>
        <v>0.93456018661313023</v>
      </c>
      <c r="AW15" s="23">
        <f>VLOOKUP($AB15,[5]KY!$C$17:$K$23,5,FALSE)</f>
        <v>2861</v>
      </c>
      <c r="AX15" s="23">
        <f>VLOOKUP($AB15,[5]KY!$C$17:$K$23,6,FALSE)</f>
        <v>86703675.980000004</v>
      </c>
      <c r="AY15" s="35">
        <f>VLOOKUP($AB15,[5]KY!$C$17:$K$23,8,FALSE)</f>
        <v>0.93222548061257737</v>
      </c>
      <c r="AZ15" s="35">
        <f>VLOOKUP($AB15,[5]KY!$C$17:$K$23,9,FALSE)</f>
        <v>0.92798104554042593</v>
      </c>
      <c r="BB15" s="36">
        <f t="shared" si="1"/>
        <v>0</v>
      </c>
      <c r="BC15" s="36">
        <f t="shared" si="0"/>
        <v>0</v>
      </c>
      <c r="BD15" s="35">
        <f t="shared" si="0"/>
        <v>3.968618446226202E-5</v>
      </c>
      <c r="BE15" s="35">
        <f t="shared" si="0"/>
        <v>4.4289882932813107E-5</v>
      </c>
      <c r="BF15" s="23"/>
      <c r="BG15" s="36">
        <f t="shared" si="0"/>
        <v>0</v>
      </c>
      <c r="BH15" s="36">
        <f t="shared" si="0"/>
        <v>-0.48999997973442078</v>
      </c>
      <c r="BI15" s="35">
        <f t="shared" si="0"/>
        <v>-3.404255319150451E-5</v>
      </c>
      <c r="BJ15" s="35">
        <f t="shared" si="0"/>
        <v>3.8038238096338439E-5</v>
      </c>
      <c r="BK15" s="23"/>
      <c r="BL15" s="36">
        <f t="shared" si="0"/>
        <v>0</v>
      </c>
      <c r="BM15" s="36">
        <f t="shared" si="0"/>
        <v>0</v>
      </c>
      <c r="BN15" s="35">
        <f t="shared" si="0"/>
        <v>4.2052679382287295E-5</v>
      </c>
      <c r="BO15" s="35">
        <f t="shared" si="0"/>
        <v>4.2069743655059888E-5</v>
      </c>
      <c r="BP15" s="23"/>
      <c r="BQ15" s="36">
        <f t="shared" si="0"/>
        <v>0</v>
      </c>
      <c r="BR15" s="36">
        <f t="shared" si="0"/>
        <v>-0.31999999284744263</v>
      </c>
      <c r="BS15" s="35">
        <f t="shared" si="0"/>
        <v>2.0487195502738587E-5</v>
      </c>
      <c r="BT15" s="35">
        <f t="shared" si="0"/>
        <v>-3.9813386869758105E-5</v>
      </c>
      <c r="BU15" s="23"/>
      <c r="BV15" s="36">
        <f t="shared" si="0"/>
        <v>0</v>
      </c>
      <c r="BW15" s="36">
        <f t="shared" si="0"/>
        <v>-1.9999995827674866E-2</v>
      </c>
      <c r="BX15" s="35">
        <f t="shared" si="0"/>
        <v>2.5480612577344353E-5</v>
      </c>
      <c r="BY15" s="35">
        <f t="shared" si="0"/>
        <v>-1.8954459574116456E-5</v>
      </c>
    </row>
    <row r="16" spans="1:77" x14ac:dyDescent="0.2">
      <c r="A16" s="1" t="s">
        <v>22</v>
      </c>
      <c r="B16" s="13" t="s">
        <v>8</v>
      </c>
      <c r="C16" s="25">
        <v>66</v>
      </c>
      <c r="D16" s="30">
        <v>1678555.41</v>
      </c>
      <c r="E16" s="19">
        <v>2.53E-2</v>
      </c>
      <c r="F16" s="19">
        <v>2.63E-2</v>
      </c>
      <c r="H16" s="25">
        <v>189</v>
      </c>
      <c r="I16" s="30">
        <v>5620491</v>
      </c>
      <c r="J16" s="19">
        <v>2.5100000000000001E-2</v>
      </c>
      <c r="K16" s="19">
        <v>2.76E-2</v>
      </c>
      <c r="M16" s="25">
        <v>71</v>
      </c>
      <c r="N16" s="30">
        <v>1917601</v>
      </c>
      <c r="O16" s="19">
        <v>3.2199999999999999E-2</v>
      </c>
      <c r="P16" s="19">
        <v>2.7199999999999998E-2</v>
      </c>
      <c r="R16" s="25">
        <v>134</v>
      </c>
      <c r="S16" s="30">
        <v>4127646</v>
      </c>
      <c r="T16" s="19">
        <v>1.4E-2</v>
      </c>
      <c r="U16" s="19">
        <v>1.66E-2</v>
      </c>
      <c r="W16" s="25">
        <v>47</v>
      </c>
      <c r="X16" s="30">
        <v>1521656</v>
      </c>
      <c r="Y16" s="19">
        <v>1.5299999999999999E-2</v>
      </c>
      <c r="Z16" s="19">
        <v>1.6299999999999999E-2</v>
      </c>
      <c r="AB16" s="34" t="s">
        <v>8</v>
      </c>
      <c r="AC16" s="23">
        <f>VLOOKUP($AB16,[1]KY!$C$17:$K$24,5,FALSE)</f>
        <v>66</v>
      </c>
      <c r="AD16" s="23">
        <f>VLOOKUP($AB16,[1]KY!$C$17:$K$24,6,FALSE)</f>
        <v>1678555.41</v>
      </c>
      <c r="AE16" s="35">
        <f>VLOOKUP($AB16,[1]KY!$C$17:$K$24,8,FALSE)</f>
        <v>2.5258323765786451E-2</v>
      </c>
      <c r="AF16" s="35">
        <f>VLOOKUP($AB16,[1]KY!$C$17:$K$24,9,FALSE)</f>
        <v>2.6328996065518279E-2</v>
      </c>
      <c r="AH16" s="23">
        <f>VLOOKUP($AB16,[2]KY!$C$17:$K$23,5,FALSE)</f>
        <v>189</v>
      </c>
      <c r="AI16" s="23">
        <f>VLOOKUP($AB16,[2]KY!$C$17:$K$23,6,FALSE)</f>
        <v>5620490.8399999999</v>
      </c>
      <c r="AJ16" s="35">
        <f>VLOOKUP($AB16,[2]KY!$C$17:$K$23,8,FALSE)</f>
        <v>2.5132978723404257E-2</v>
      </c>
      <c r="AK16" s="35">
        <f>VLOOKUP($AB16,[2]KY!$C$17:$K$23,9,FALSE)</f>
        <v>2.759145781592939E-2</v>
      </c>
      <c r="AM16" s="23">
        <f>VLOOKUP($AB16,[3]KY!$C$17:$K$23,5,FALSE)</f>
        <v>71</v>
      </c>
      <c r="AN16" s="23">
        <f>VLOOKUP($AB16,[3]KY!$C$17:$K$23,6,FALSE)</f>
        <v>1917601</v>
      </c>
      <c r="AO16" s="35">
        <f>VLOOKUP($AB16,[3]KY!$C$17:$K$23,8,FALSE)</f>
        <v>3.224341507720254E-2</v>
      </c>
      <c r="AP16" s="35">
        <f>VLOOKUP($AB16,[3]KY!$C$17:$K$23,9,FALSE)</f>
        <v>2.7184001457978058E-2</v>
      </c>
      <c r="AR16" s="23">
        <f>VLOOKUP($AB16,[4]KY!$C$17:$K$23,5,FALSE)</f>
        <v>134</v>
      </c>
      <c r="AS16" s="23">
        <f>VLOOKUP($AB16,[4]KY!$C$17:$K$23,6,FALSE)</f>
        <v>4127646.12</v>
      </c>
      <c r="AT16" s="35">
        <f>VLOOKUP($AB16,[4]KY!$C$17:$K$23,8,FALSE)</f>
        <v>1.394961482406829E-2</v>
      </c>
      <c r="AU16" s="35">
        <f>VLOOKUP($AB16,[4]KY!$C$17:$K$23,9,FALSE)</f>
        <v>1.6586328340780172E-2</v>
      </c>
      <c r="AW16" s="23">
        <f>VLOOKUP($AB16,[5]KY!$C$17:$K$23,5,FALSE)</f>
        <v>47</v>
      </c>
      <c r="AX16" s="23">
        <f>VLOOKUP($AB16,[5]KY!$C$17:$K$23,6,FALSE)</f>
        <v>1521655.81</v>
      </c>
      <c r="AY16" s="35">
        <f>VLOOKUP($AB16,[5]KY!$C$17:$K$23,8,FALSE)</f>
        <v>1.531443466927338E-2</v>
      </c>
      <c r="AZ16" s="35">
        <f>VLOOKUP($AB16,[5]KY!$C$17:$K$23,9,FALSE)</f>
        <v>1.6286134740609918E-2</v>
      </c>
      <c r="BB16" s="36">
        <f t="shared" si="1"/>
        <v>0</v>
      </c>
      <c r="BC16" s="36">
        <f t="shared" si="0"/>
        <v>0</v>
      </c>
      <c r="BD16" s="35">
        <f t="shared" si="0"/>
        <v>-4.1676234213548768E-5</v>
      </c>
      <c r="BE16" s="35">
        <f t="shared" si="0"/>
        <v>2.8996065518278186E-5</v>
      </c>
      <c r="BF16" s="23"/>
      <c r="BG16" s="36">
        <f t="shared" si="0"/>
        <v>0</v>
      </c>
      <c r="BH16" s="36">
        <f t="shared" si="0"/>
        <v>-0.16000000014901161</v>
      </c>
      <c r="BI16" s="35">
        <f t="shared" si="0"/>
        <v>3.2978723404256116E-5</v>
      </c>
      <c r="BJ16" s="35">
        <f t="shared" si="0"/>
        <v>-8.5421840706097207E-6</v>
      </c>
      <c r="BK16" s="23"/>
      <c r="BL16" s="36">
        <f t="shared" si="0"/>
        <v>0</v>
      </c>
      <c r="BM16" s="36">
        <f t="shared" si="0"/>
        <v>0</v>
      </c>
      <c r="BN16" s="35">
        <f t="shared" si="0"/>
        <v>4.3415077202541008E-5</v>
      </c>
      <c r="BO16" s="35">
        <f t="shared" si="0"/>
        <v>-1.5998542021940926E-5</v>
      </c>
      <c r="BP16" s="23"/>
      <c r="BQ16" s="36">
        <f t="shared" si="0"/>
        <v>0</v>
      </c>
      <c r="BR16" s="36">
        <f t="shared" si="0"/>
        <v>0.12000000011175871</v>
      </c>
      <c r="BS16" s="35">
        <f t="shared" si="0"/>
        <v>-5.0385175931710185E-5</v>
      </c>
      <c r="BT16" s="35">
        <f t="shared" si="0"/>
        <v>-1.3671659219827853E-5</v>
      </c>
      <c r="BU16" s="23"/>
      <c r="BV16" s="36">
        <f t="shared" si="0"/>
        <v>0</v>
      </c>
      <c r="BW16" s="36">
        <f t="shared" si="0"/>
        <v>-0.18999999994412065</v>
      </c>
      <c r="BX16" s="35">
        <f t="shared" si="0"/>
        <v>1.443466927338044E-5</v>
      </c>
      <c r="BY16" s="35">
        <f t="shared" si="0"/>
        <v>-1.3865259390080653E-5</v>
      </c>
    </row>
    <row r="17" spans="1:77" x14ac:dyDescent="0.2">
      <c r="A17" s="1" t="s">
        <v>23</v>
      </c>
      <c r="B17" s="13" t="s">
        <v>9</v>
      </c>
      <c r="C17" s="25">
        <v>54</v>
      </c>
      <c r="D17" s="30">
        <v>1192300.04</v>
      </c>
      <c r="E17" s="19">
        <v>2.07E-2</v>
      </c>
      <c r="F17" s="19">
        <v>1.8700000000000001E-2</v>
      </c>
      <c r="H17" s="25">
        <v>131</v>
      </c>
      <c r="I17" s="30">
        <v>4176239</v>
      </c>
      <c r="J17" s="19">
        <v>1.7399999999999999E-2</v>
      </c>
      <c r="K17" s="19">
        <v>2.0500000000000001E-2</v>
      </c>
      <c r="M17" s="25">
        <v>64</v>
      </c>
      <c r="N17" s="30">
        <v>1868536</v>
      </c>
      <c r="O17" s="19">
        <v>2.9100000000000001E-2</v>
      </c>
      <c r="P17" s="19">
        <v>2.6499999999999999E-2</v>
      </c>
      <c r="R17" s="25">
        <v>98</v>
      </c>
      <c r="S17" s="30">
        <v>2916152</v>
      </c>
      <c r="T17" s="19">
        <v>1.0200000000000001E-2</v>
      </c>
      <c r="U17" s="19">
        <v>1.17E-2</v>
      </c>
      <c r="W17" s="25">
        <v>44</v>
      </c>
      <c r="X17" s="30">
        <v>1235207</v>
      </c>
      <c r="Y17" s="19">
        <v>1.43E-2</v>
      </c>
      <c r="Z17" s="19">
        <v>1.32E-2</v>
      </c>
      <c r="AB17" s="34" t="s">
        <v>9</v>
      </c>
      <c r="AC17" s="23">
        <f>VLOOKUP($AB17,[1]KY!$C$17:$K$24,5,FALSE)</f>
        <v>54</v>
      </c>
      <c r="AD17" s="23">
        <f>VLOOKUP($AB17,[1]KY!$C$17:$K$24,6,FALSE)</f>
        <v>1192300.04</v>
      </c>
      <c r="AE17" s="35">
        <f>VLOOKUP($AB17,[1]KY!$C$17:$K$24,8,FALSE)</f>
        <v>2.0665901262916189E-2</v>
      </c>
      <c r="AF17" s="35">
        <f>VLOOKUP($AB17,[1]KY!$C$17:$K$24,9,FALSE)</f>
        <v>1.8701833061368699E-2</v>
      </c>
      <c r="AH17" s="23">
        <f>VLOOKUP($AB17,[2]KY!$C$17:$K$23,5,FALSE)</f>
        <v>131</v>
      </c>
      <c r="AI17" s="23">
        <f>VLOOKUP($AB17,[2]KY!$C$17:$K$23,6,FALSE)</f>
        <v>4176239.32</v>
      </c>
      <c r="AJ17" s="35">
        <f>VLOOKUP($AB17,[2]KY!$C$17:$K$23,8,FALSE)</f>
        <v>1.7420212765957448E-2</v>
      </c>
      <c r="AK17" s="35">
        <f>VLOOKUP($AB17,[2]KY!$C$17:$K$23,9,FALSE)</f>
        <v>2.0501506773562436E-2</v>
      </c>
      <c r="AM17" s="23">
        <f>VLOOKUP($AB17,[3]KY!$C$17:$K$23,5,FALSE)</f>
        <v>64</v>
      </c>
      <c r="AN17" s="23">
        <f>VLOOKUP($AB17,[3]KY!$C$17:$K$23,6,FALSE)</f>
        <v>1868536</v>
      </c>
      <c r="AO17" s="35">
        <f>VLOOKUP($AB17,[3]KY!$C$17:$K$23,8,FALSE)</f>
        <v>2.9064486830154404E-2</v>
      </c>
      <c r="AP17" s="35">
        <f>VLOOKUP($AB17,[3]KY!$C$17:$K$23,9,FALSE)</f>
        <v>2.6488453723316003E-2</v>
      </c>
      <c r="AR17" s="23">
        <f>VLOOKUP($AB17,[4]KY!$C$17:$K$23,5,FALSE)</f>
        <v>98</v>
      </c>
      <c r="AS17" s="23">
        <f>VLOOKUP($AB17,[4]KY!$C$17:$K$23,6,FALSE)</f>
        <v>2916151.98</v>
      </c>
      <c r="AT17" s="35">
        <f>VLOOKUP($AB17,[4]KY!$C$17:$K$23,8,FALSE)</f>
        <v>1.0201957110139496E-2</v>
      </c>
      <c r="AU17" s="35">
        <f>VLOOKUP($AB17,[4]KY!$C$17:$K$23,9,FALSE)</f>
        <v>1.171812040706053E-2</v>
      </c>
      <c r="AW17" s="23">
        <f>VLOOKUP($AB17,[5]KY!$C$17:$K$23,5,FALSE)</f>
        <v>44</v>
      </c>
      <c r="AX17" s="23">
        <f>VLOOKUP($AB17,[5]KY!$C$17:$K$23,6,FALSE)</f>
        <v>1235206.51</v>
      </c>
      <c r="AY17" s="35">
        <f>VLOOKUP($AB17,[5]KY!$C$17:$K$23,8,FALSE)</f>
        <v>1.4336917562724014E-2</v>
      </c>
      <c r="AZ17" s="35">
        <f>VLOOKUP($AB17,[5]KY!$C$17:$K$23,9,FALSE)</f>
        <v>1.3220295629363471E-2</v>
      </c>
      <c r="BB17" s="36">
        <f t="shared" si="1"/>
        <v>0</v>
      </c>
      <c r="BC17" s="36">
        <f t="shared" si="0"/>
        <v>0</v>
      </c>
      <c r="BD17" s="35">
        <f t="shared" si="0"/>
        <v>-3.4098737083810421E-5</v>
      </c>
      <c r="BE17" s="35">
        <f t="shared" si="0"/>
        <v>1.8330613686980135E-6</v>
      </c>
      <c r="BF17" s="23"/>
      <c r="BG17" s="36">
        <f t="shared" si="0"/>
        <v>0</v>
      </c>
      <c r="BH17" s="36">
        <f t="shared" si="0"/>
        <v>0.31999999983236194</v>
      </c>
      <c r="BI17" s="35">
        <f t="shared" si="0"/>
        <v>2.0212765957448864E-5</v>
      </c>
      <c r="BJ17" s="35">
        <f t="shared" si="0"/>
        <v>1.5067735624346712E-6</v>
      </c>
      <c r="BK17" s="23"/>
      <c r="BL17" s="36">
        <f t="shared" si="0"/>
        <v>0</v>
      </c>
      <c r="BM17" s="36">
        <f t="shared" si="0"/>
        <v>0</v>
      </c>
      <c r="BN17" s="35">
        <f t="shared" si="0"/>
        <v>-3.5513169845596826E-5</v>
      </c>
      <c r="BO17" s="35">
        <f t="shared" si="0"/>
        <v>-1.1546276683996326E-5</v>
      </c>
      <c r="BP17" s="23"/>
      <c r="BQ17" s="36">
        <f t="shared" si="0"/>
        <v>0</v>
      </c>
      <c r="BR17" s="36">
        <f t="shared" si="0"/>
        <v>-2.0000000018626451E-2</v>
      </c>
      <c r="BS17" s="35">
        <f t="shared" si="0"/>
        <v>1.957110139495094E-6</v>
      </c>
      <c r="BT17" s="35">
        <f t="shared" si="0"/>
        <v>1.8120407060529323E-5</v>
      </c>
      <c r="BU17" s="23"/>
      <c r="BV17" s="36">
        <f t="shared" si="0"/>
        <v>0</v>
      </c>
      <c r="BW17" s="36">
        <f t="shared" si="0"/>
        <v>-0.48999999999068677</v>
      </c>
      <c r="BX17" s="35">
        <f t="shared" si="0"/>
        <v>3.6917562724014114E-5</v>
      </c>
      <c r="BY17" s="35">
        <f t="shared" si="0"/>
        <v>2.0295629363471096E-5</v>
      </c>
    </row>
    <row r="18" spans="1:77" x14ac:dyDescent="0.2">
      <c r="A18" s="1" t="s">
        <v>24</v>
      </c>
      <c r="B18" s="13" t="s">
        <v>10</v>
      </c>
      <c r="C18" s="25">
        <v>16</v>
      </c>
      <c r="D18" s="30">
        <v>637745.91</v>
      </c>
      <c r="E18" s="19">
        <v>6.1000000000000004E-3</v>
      </c>
      <c r="F18" s="19">
        <v>0.01</v>
      </c>
      <c r="H18" s="25">
        <v>148</v>
      </c>
      <c r="I18" s="30">
        <v>4578802</v>
      </c>
      <c r="J18" s="19">
        <v>1.9699999999999999E-2</v>
      </c>
      <c r="K18" s="19">
        <v>2.2499999999999999E-2</v>
      </c>
      <c r="M18" s="25">
        <v>15</v>
      </c>
      <c r="N18" s="30">
        <v>319371</v>
      </c>
      <c r="O18" s="19">
        <v>6.7999999999999996E-3</v>
      </c>
      <c r="P18" s="19">
        <v>4.4999999999999997E-3</v>
      </c>
      <c r="R18" s="25">
        <v>19</v>
      </c>
      <c r="S18" s="30">
        <v>614387</v>
      </c>
      <c r="T18" s="19">
        <v>2E-3</v>
      </c>
      <c r="U18" s="19">
        <v>2.5000000000000001E-3</v>
      </c>
      <c r="W18" s="25">
        <v>8</v>
      </c>
      <c r="X18" s="30">
        <v>183740</v>
      </c>
      <c r="Y18" s="19">
        <v>2.5999999999999999E-3</v>
      </c>
      <c r="Z18" s="19">
        <v>2E-3</v>
      </c>
      <c r="AB18" s="34" t="s">
        <v>10</v>
      </c>
      <c r="AC18" s="23">
        <f>VLOOKUP($AB18,[1]KY!$C$17:$K$24,5,FALSE)</f>
        <v>16</v>
      </c>
      <c r="AD18" s="23">
        <f>VLOOKUP($AB18,[1]KY!$C$17:$K$24,6,FALSE)</f>
        <v>637745.91</v>
      </c>
      <c r="AE18" s="35">
        <f>VLOOKUP($AB18,[1]KY!$C$17:$K$24,8,FALSE)</f>
        <v>6.1232300038270189E-3</v>
      </c>
      <c r="AF18" s="35">
        <f>VLOOKUP($AB18,[1]KY!$C$17:$K$24,9,FALSE)</f>
        <v>1.0003369239500039E-2</v>
      </c>
      <c r="AH18" s="23">
        <f>VLOOKUP($AB18,[2]KY!$C$17:$K$23,5,FALSE)</f>
        <v>148</v>
      </c>
      <c r="AI18" s="23">
        <f>VLOOKUP($AB18,[2]KY!$C$17:$K$23,6,FALSE)</f>
        <v>4578801.8499999996</v>
      </c>
      <c r="AJ18" s="35">
        <f>VLOOKUP($AB18,[2]KY!$C$17:$K$23,8,FALSE)</f>
        <v>1.9680851063829788E-2</v>
      </c>
      <c r="AK18" s="35">
        <f>VLOOKUP($AB18,[2]KY!$C$17:$K$23,9,FALSE)</f>
        <v>2.2477719773630025E-2</v>
      </c>
      <c r="AM18" s="23">
        <f>VLOOKUP($AB18,[3]KY!$C$17:$K$23,5,FALSE)</f>
        <v>15</v>
      </c>
      <c r="AN18" s="23">
        <f>VLOOKUP($AB18,[3]KY!$C$17:$K$23,6,FALSE)</f>
        <v>319371</v>
      </c>
      <c r="AO18" s="35">
        <f>VLOOKUP($AB18,[3]KY!$C$17:$K$23,8,FALSE)</f>
        <v>6.8119891008174387E-3</v>
      </c>
      <c r="AP18" s="35">
        <f>VLOOKUP($AB18,[3]KY!$C$17:$K$23,9,FALSE)</f>
        <v>4.5274182322787224E-3</v>
      </c>
      <c r="AR18" s="23">
        <f>VLOOKUP($AB18,[4]KY!$C$17:$K$23,5,FALSE)</f>
        <v>19</v>
      </c>
      <c r="AS18" s="23">
        <f>VLOOKUP($AB18,[4]KY!$C$17:$K$23,6,FALSE)</f>
        <v>614386.52</v>
      </c>
      <c r="AT18" s="35">
        <f>VLOOKUP($AB18,[4]KY!$C$17:$K$23,8,FALSE)</f>
        <v>1.977930460129086E-3</v>
      </c>
      <c r="AU18" s="35">
        <f>VLOOKUP($AB18,[4]KY!$C$17:$K$23,9,FALSE)</f>
        <v>2.4688203040209526E-3</v>
      </c>
      <c r="AW18" s="23">
        <f>VLOOKUP($AB18,[5]KY!$C$17:$K$23,5,FALSE)</f>
        <v>8</v>
      </c>
      <c r="AX18" s="23">
        <f>VLOOKUP($AB18,[5]KY!$C$17:$K$23,6,FALSE)</f>
        <v>183739.84</v>
      </c>
      <c r="AY18" s="35">
        <f>VLOOKUP($AB18,[5]KY!$C$17:$K$23,8,FALSE)</f>
        <v>2.606712284131639E-3</v>
      </c>
      <c r="AZ18" s="35">
        <f>VLOOKUP($AB18,[5]KY!$C$17:$K$23,9,FALSE)</f>
        <v>1.9665497097258204E-3</v>
      </c>
      <c r="BB18" s="36">
        <f t="shared" si="1"/>
        <v>0</v>
      </c>
      <c r="BC18" s="36">
        <f t="shared" si="0"/>
        <v>0</v>
      </c>
      <c r="BD18" s="35">
        <f t="shared" si="0"/>
        <v>2.3230003827018515E-5</v>
      </c>
      <c r="BE18" s="35">
        <f t="shared" si="0"/>
        <v>3.3692395000391867E-6</v>
      </c>
      <c r="BF18" s="23"/>
      <c r="BG18" s="36">
        <f t="shared" si="0"/>
        <v>0</v>
      </c>
      <c r="BH18" s="36">
        <f t="shared" si="0"/>
        <v>-0.15000000037252903</v>
      </c>
      <c r="BI18" s="35">
        <f t="shared" si="0"/>
        <v>-1.9148936170210878E-5</v>
      </c>
      <c r="BJ18" s="35">
        <f t="shared" si="0"/>
        <v>-2.2280226369974371E-5</v>
      </c>
      <c r="BK18" s="23"/>
      <c r="BL18" s="36">
        <f t="shared" si="0"/>
        <v>0</v>
      </c>
      <c r="BM18" s="36">
        <f t="shared" si="0"/>
        <v>0</v>
      </c>
      <c r="BN18" s="35">
        <f t="shared" si="0"/>
        <v>1.1989100817439043E-5</v>
      </c>
      <c r="BO18" s="35">
        <f t="shared" si="0"/>
        <v>2.7418232278722705E-5</v>
      </c>
      <c r="BP18" s="23"/>
      <c r="BQ18" s="36">
        <f t="shared" si="0"/>
        <v>0</v>
      </c>
      <c r="BR18" s="36">
        <f t="shared" si="0"/>
        <v>-0.47999999998137355</v>
      </c>
      <c r="BS18" s="35">
        <f t="shared" si="0"/>
        <v>-2.2069539870914028E-5</v>
      </c>
      <c r="BT18" s="35">
        <f t="shared" si="0"/>
        <v>-3.11796959790475E-5</v>
      </c>
      <c r="BU18" s="23"/>
      <c r="BV18" s="36">
        <f t="shared" si="0"/>
        <v>0</v>
      </c>
      <c r="BW18" s="36">
        <f t="shared" si="0"/>
        <v>-0.16000000000349246</v>
      </c>
      <c r="BX18" s="35">
        <f t="shared" si="0"/>
        <v>6.7122841316390874E-6</v>
      </c>
      <c r="BY18" s="35">
        <f t="shared" si="0"/>
        <v>-3.3450290274179666E-5</v>
      </c>
    </row>
    <row r="19" spans="1:77" x14ac:dyDescent="0.2">
      <c r="A19" s="1" t="s">
        <v>25</v>
      </c>
      <c r="B19" s="13" t="s">
        <v>11</v>
      </c>
      <c r="C19" s="25">
        <v>134</v>
      </c>
      <c r="D19" s="30">
        <v>4342538.25</v>
      </c>
      <c r="E19" s="19">
        <v>5.1299999999999998E-2</v>
      </c>
      <c r="F19" s="19">
        <v>6.8099999999999994E-2</v>
      </c>
      <c r="H19" s="25">
        <v>270</v>
      </c>
      <c r="I19" s="30">
        <v>8642566</v>
      </c>
      <c r="J19" s="19">
        <v>3.5900000000000001E-2</v>
      </c>
      <c r="K19" s="19">
        <v>4.24E-2</v>
      </c>
      <c r="M19" s="25">
        <v>100</v>
      </c>
      <c r="N19" s="30">
        <v>3082907</v>
      </c>
      <c r="O19" s="19">
        <v>4.5400000000000003E-2</v>
      </c>
      <c r="P19" s="19">
        <v>4.3700000000000003E-2</v>
      </c>
      <c r="R19" s="25">
        <v>226</v>
      </c>
      <c r="S19" s="30">
        <v>6973799</v>
      </c>
      <c r="T19" s="19">
        <v>2.35E-2</v>
      </c>
      <c r="U19" s="19">
        <v>2.8000000000000001E-2</v>
      </c>
      <c r="W19" s="25">
        <v>86</v>
      </c>
      <c r="X19" s="30">
        <v>2525214</v>
      </c>
      <c r="Y19" s="19">
        <v>2.8000000000000001E-2</v>
      </c>
      <c r="Z19" s="19">
        <v>2.7E-2</v>
      </c>
      <c r="AB19" s="34" t="s">
        <v>11</v>
      </c>
      <c r="AC19" s="23">
        <f>VLOOKUP($AB19,[1]KY!$C$17:$K$24,5,FALSE)</f>
        <v>134</v>
      </c>
      <c r="AD19" s="23">
        <f>VLOOKUP($AB19,[1]KY!$C$17:$K$24,6,FALSE)</f>
        <v>4342538.25</v>
      </c>
      <c r="AE19" s="35">
        <f>VLOOKUP($AB19,[1]KY!$C$17:$K$24,8,FALSE)</f>
        <v>5.128205128205128E-2</v>
      </c>
      <c r="AF19" s="35">
        <f>VLOOKUP($AB19,[1]KY!$C$17:$K$24,9,FALSE)</f>
        <v>6.8114922997157809E-2</v>
      </c>
      <c r="AH19" s="23">
        <f>VLOOKUP($AB19,[2]KY!$C$17:$K$23,5,FALSE)</f>
        <v>270</v>
      </c>
      <c r="AI19" s="23">
        <f>VLOOKUP($AB19,[2]KY!$C$17:$K$23,6,FALSE)</f>
        <v>8642565.8200000003</v>
      </c>
      <c r="AJ19" s="35">
        <f>VLOOKUP($AB19,[2]KY!$C$17:$K$23,8,FALSE)</f>
        <v>3.5904255319148939E-2</v>
      </c>
      <c r="AK19" s="35">
        <f>VLOOKUP($AB19,[2]KY!$C$17:$K$23,9,FALSE)</f>
        <v>4.242707568293505E-2</v>
      </c>
      <c r="AM19" s="23">
        <f>VLOOKUP($AB19,[3]KY!$C$17:$K$23,5,FALSE)</f>
        <v>100</v>
      </c>
      <c r="AN19" s="23">
        <f>VLOOKUP($AB19,[3]KY!$C$17:$K$23,6,FALSE)</f>
        <v>3082907</v>
      </c>
      <c r="AO19" s="35">
        <f>VLOOKUP($AB19,[3]KY!$C$17:$K$23,8,FALSE)</f>
        <v>4.5413260672116255E-2</v>
      </c>
      <c r="AP19" s="35">
        <f>VLOOKUP($AB19,[3]KY!$C$17:$K$23,9,FALSE)</f>
        <v>4.3703433812774799E-2</v>
      </c>
      <c r="AR19" s="23">
        <f>VLOOKUP($AB19,[4]KY!$C$17:$K$23,5,FALSE)</f>
        <v>226</v>
      </c>
      <c r="AS19" s="23">
        <f>VLOOKUP($AB19,[4]KY!$C$17:$K$23,6,FALSE)</f>
        <v>6973798.6900000004</v>
      </c>
      <c r="AT19" s="35">
        <f>VLOOKUP($AB19,[4]KY!$C$17:$K$23,8,FALSE)</f>
        <v>2.3526962315219654E-2</v>
      </c>
      <c r="AU19" s="35">
        <f>VLOOKUP($AB19,[4]KY!$C$17:$K$23,9,FALSE)</f>
        <v>2.8023166592305315E-2</v>
      </c>
      <c r="AW19" s="23">
        <f>VLOOKUP($AB19,[5]KY!$C$17:$K$23,5,FALSE)</f>
        <v>86</v>
      </c>
      <c r="AX19" s="23">
        <f>VLOOKUP($AB19,[5]KY!$C$17:$K$23,6,FALSE)</f>
        <v>2525213.9500000002</v>
      </c>
      <c r="AY19" s="35">
        <f>VLOOKUP($AB19,[5]KY!$C$17:$K$23,8,FALSE)</f>
        <v>2.8022157054415121E-2</v>
      </c>
      <c r="AZ19" s="35">
        <f>VLOOKUP($AB19,[5]KY!$C$17:$K$23,9,FALSE)</f>
        <v>2.7027120304274198E-2</v>
      </c>
      <c r="BB19" s="36">
        <f t="shared" si="1"/>
        <v>0</v>
      </c>
      <c r="BC19" s="36">
        <f t="shared" si="0"/>
        <v>0</v>
      </c>
      <c r="BD19" s="35">
        <f t="shared" si="0"/>
        <v>-1.7948717948718107E-5</v>
      </c>
      <c r="BE19" s="35">
        <f t="shared" si="0"/>
        <v>1.4922997157815199E-5</v>
      </c>
      <c r="BF19" s="23"/>
      <c r="BG19" s="36">
        <f t="shared" si="0"/>
        <v>0</v>
      </c>
      <c r="BH19" s="36">
        <f t="shared" si="0"/>
        <v>-0.17999999970197678</v>
      </c>
      <c r="BI19" s="35">
        <f t="shared" si="0"/>
        <v>4.2553191489380637E-6</v>
      </c>
      <c r="BJ19" s="35">
        <f t="shared" si="0"/>
        <v>2.7075682935050194E-5</v>
      </c>
      <c r="BK19" s="23"/>
      <c r="BL19" s="36">
        <f t="shared" si="0"/>
        <v>0</v>
      </c>
      <c r="BM19" s="36">
        <f t="shared" si="0"/>
        <v>0</v>
      </c>
      <c r="BN19" s="35">
        <f t="shared" si="0"/>
        <v>1.3260672116252592E-5</v>
      </c>
      <c r="BO19" s="35">
        <f t="shared" si="0"/>
        <v>3.4338127747959857E-6</v>
      </c>
      <c r="BP19" s="23"/>
      <c r="BQ19" s="36">
        <f t="shared" si="0"/>
        <v>0</v>
      </c>
      <c r="BR19" s="36">
        <f t="shared" si="0"/>
        <v>-0.30999999959021807</v>
      </c>
      <c r="BS19" s="35">
        <f t="shared" si="0"/>
        <v>2.6962315219654365E-5</v>
      </c>
      <c r="BT19" s="35">
        <f t="shared" si="0"/>
        <v>2.3166592305313982E-5</v>
      </c>
      <c r="BU19" s="23"/>
      <c r="BV19" s="36">
        <f t="shared" si="0"/>
        <v>0</v>
      </c>
      <c r="BW19" s="36">
        <f t="shared" si="0"/>
        <v>-4.9999999813735485E-2</v>
      </c>
      <c r="BX19" s="35">
        <f t="shared" si="0"/>
        <v>2.2157054415120059E-5</v>
      </c>
      <c r="BY19" s="35">
        <f t="shared" si="0"/>
        <v>2.712030427419812E-5</v>
      </c>
    </row>
    <row r="20" spans="1:77" x14ac:dyDescent="0.2">
      <c r="A20" s="1" t="s">
        <v>26</v>
      </c>
      <c r="B20" s="13" t="s">
        <v>12</v>
      </c>
      <c r="C20" s="23">
        <v>4</v>
      </c>
      <c r="D20" s="28">
        <v>210805.32</v>
      </c>
      <c r="E20" s="17">
        <v>1.5E-3</v>
      </c>
      <c r="F20" s="17">
        <v>3.3E-3</v>
      </c>
      <c r="G20" s="8"/>
      <c r="H20" s="23">
        <v>12</v>
      </c>
      <c r="I20" s="28">
        <v>583449</v>
      </c>
      <c r="J20" s="17">
        <v>1.6000000000000001E-3</v>
      </c>
      <c r="K20" s="17">
        <v>2.8999999999999998E-3</v>
      </c>
      <c r="L20" s="8"/>
      <c r="M20" s="23">
        <v>6</v>
      </c>
      <c r="N20" s="28">
        <v>779811</v>
      </c>
      <c r="O20" s="17">
        <v>2.7000000000000001E-3</v>
      </c>
      <c r="P20" s="17">
        <v>1.11E-2</v>
      </c>
      <c r="Q20" s="8"/>
      <c r="R20" s="23">
        <v>30</v>
      </c>
      <c r="S20" s="28">
        <v>1653260</v>
      </c>
      <c r="T20" s="17">
        <v>3.0999999999999999E-3</v>
      </c>
      <c r="U20" s="17">
        <v>6.6E-3</v>
      </c>
      <c r="V20" s="8"/>
      <c r="W20" s="23">
        <v>23</v>
      </c>
      <c r="X20" s="28">
        <v>1263102</v>
      </c>
      <c r="Y20" s="17">
        <v>7.4999999999999997E-3</v>
      </c>
      <c r="Z20" s="17">
        <v>1.35E-2</v>
      </c>
      <c r="AA20" s="8"/>
      <c r="AB20" s="34" t="s">
        <v>12</v>
      </c>
      <c r="AC20" s="23">
        <f>VLOOKUP($AB20,[1]KY!$C$17:$K$24,5,FALSE)</f>
        <v>4</v>
      </c>
      <c r="AD20" s="23">
        <f>VLOOKUP($AB20,[1]KY!$C$17:$K$24,6,FALSE)</f>
        <v>210805.32</v>
      </c>
      <c r="AE20" s="35">
        <f>VLOOKUP($AB20,[1]KY!$C$17:$K$24,8,FALSE)</f>
        <v>1.5308075009567547E-3</v>
      </c>
      <c r="AF20" s="35">
        <f>VLOOKUP($AB20,[1]KY!$C$17:$K$24,9,FALSE)</f>
        <v>3.3065887535224841E-3</v>
      </c>
      <c r="AG20" s="8"/>
      <c r="AH20" s="23">
        <f>VLOOKUP($AB20,[2]KY!$C$17:$K$23,5,FALSE)</f>
        <v>12</v>
      </c>
      <c r="AI20" s="23">
        <f>VLOOKUP($AB20,[2]KY!$C$17:$K$23,6,FALSE)</f>
        <v>583449.39999999991</v>
      </c>
      <c r="AJ20" s="35">
        <f>VLOOKUP($AB20,[2]KY!$C$17:$K$23,8,FALSE)</f>
        <v>1.5957446808510637E-3</v>
      </c>
      <c r="AK20" s="35">
        <f>VLOOKUP($AB20,[2]KY!$C$17:$K$23,9,FALSE)</f>
        <v>2.8642017158468157E-3</v>
      </c>
      <c r="AL20" s="8"/>
      <c r="AM20" s="23">
        <f>VLOOKUP($AB20,[3]KY!$C$17:$K$23,5,FALSE)</f>
        <v>6</v>
      </c>
      <c r="AN20" s="23">
        <f>VLOOKUP($AB20,[3]KY!$C$17:$K$23,6,FALSE)</f>
        <v>779811</v>
      </c>
      <c r="AO20" s="35">
        <f>VLOOKUP($AB20,[3]KY!$C$17:$K$23,8,FALSE)</f>
        <v>2.7247956403269754E-3</v>
      </c>
      <c r="AP20" s="35">
        <f>VLOOKUP($AB20,[3]KY!$C$17:$K$23,9,FALSE)</f>
        <v>1.1054637206044077E-2</v>
      </c>
      <c r="AQ20" s="8"/>
      <c r="AR20" s="23">
        <f>VLOOKUP($AB20,[4]KY!$C$17:$K$23,5,FALSE)</f>
        <v>30</v>
      </c>
      <c r="AS20" s="23">
        <f>VLOOKUP($AB20,[4]KY!$C$17:$K$23,6,FALSE)</f>
        <v>1653259.95</v>
      </c>
      <c r="AT20" s="35">
        <f>VLOOKUP($AB20,[4]KY!$C$17:$K$23,8,FALSE)</f>
        <v>3.1230480949406619E-3</v>
      </c>
      <c r="AU20" s="35">
        <f>VLOOKUP($AB20,[4]KY!$C$17:$K$23,9,FALSE)</f>
        <v>6.6433777427028582E-3</v>
      </c>
      <c r="AV20" s="8"/>
      <c r="AW20" s="23">
        <f>VLOOKUP($AB20,[5]KY!$C$17:$K$23,5,FALSE)</f>
        <v>23</v>
      </c>
      <c r="AX20" s="23">
        <f>VLOOKUP($AB20,[5]KY!$C$17:$K$23,6,FALSE)</f>
        <v>1263101.6000000001</v>
      </c>
      <c r="AY20" s="35">
        <f>VLOOKUP($AB20,[5]KY!$C$17:$K$23,8,FALSE)</f>
        <v>7.494297816878462E-3</v>
      </c>
      <c r="AZ20" s="35">
        <f>VLOOKUP($AB20,[5]KY!$C$17:$K$23,9,FALSE)</f>
        <v>1.3518854075600693E-2</v>
      </c>
      <c r="BB20" s="36">
        <f t="shared" si="1"/>
        <v>0</v>
      </c>
      <c r="BC20" s="36">
        <f t="shared" si="0"/>
        <v>0</v>
      </c>
      <c r="BD20" s="35">
        <f t="shared" si="0"/>
        <v>3.0807500956754694E-5</v>
      </c>
      <c r="BE20" s="35">
        <f t="shared" si="0"/>
        <v>6.5887535224840726E-6</v>
      </c>
      <c r="BF20" s="23"/>
      <c r="BG20" s="36">
        <f t="shared" si="0"/>
        <v>0</v>
      </c>
      <c r="BH20" s="36">
        <f t="shared" si="0"/>
        <v>0.39999999990686774</v>
      </c>
      <c r="BI20" s="35">
        <f t="shared" si="0"/>
        <v>-4.255319148936329E-6</v>
      </c>
      <c r="BJ20" s="35">
        <f t="shared" si="0"/>
        <v>-3.5798284153184135E-5</v>
      </c>
      <c r="BK20" s="23"/>
      <c r="BL20" s="36">
        <f t="shared" si="0"/>
        <v>0</v>
      </c>
      <c r="BM20" s="36">
        <f t="shared" si="0"/>
        <v>0</v>
      </c>
      <c r="BN20" s="35">
        <f t="shared" si="0"/>
        <v>2.4795640326975236E-5</v>
      </c>
      <c r="BO20" s="35">
        <f t="shared" si="0"/>
        <v>-4.5362793955923755E-5</v>
      </c>
      <c r="BP20" s="23"/>
      <c r="BQ20" s="36">
        <f t="shared" si="0"/>
        <v>0</v>
      </c>
      <c r="BR20" s="36">
        <f t="shared" si="0"/>
        <v>-5.0000000046566129E-2</v>
      </c>
      <c r="BS20" s="35">
        <f t="shared" si="0"/>
        <v>2.3048094940662008E-5</v>
      </c>
      <c r="BT20" s="35">
        <f t="shared" si="0"/>
        <v>4.3377742702858241E-5</v>
      </c>
      <c r="BU20" s="23"/>
      <c r="BV20" s="36">
        <f t="shared" si="0"/>
        <v>0</v>
      </c>
      <c r="BW20" s="36">
        <f t="shared" si="0"/>
        <v>-0.39999999990686774</v>
      </c>
      <c r="BX20" s="35">
        <f t="shared" si="0"/>
        <v>-5.7021831215376892E-6</v>
      </c>
      <c r="BY20" s="35">
        <f t="shared" si="0"/>
        <v>1.8854075600692813E-5</v>
      </c>
    </row>
    <row r="21" spans="1:77" x14ac:dyDescent="0.2">
      <c r="A21" s="1" t="s">
        <v>27</v>
      </c>
      <c r="B21" s="13" t="s">
        <v>13</v>
      </c>
      <c r="C21" s="23">
        <v>2613</v>
      </c>
      <c r="D21" s="28">
        <v>63753111.049999997</v>
      </c>
      <c r="E21" s="17">
        <v>1</v>
      </c>
      <c r="F21" s="17">
        <v>1</v>
      </c>
      <c r="G21" s="8"/>
      <c r="H21" s="23">
        <v>7520</v>
      </c>
      <c r="I21" s="28">
        <v>203704019</v>
      </c>
      <c r="J21" s="17">
        <v>1</v>
      </c>
      <c r="K21" s="17">
        <v>1</v>
      </c>
      <c r="L21" s="8"/>
      <c r="M21" s="23">
        <v>2202</v>
      </c>
      <c r="N21" s="28">
        <v>70541528</v>
      </c>
      <c r="O21" s="17">
        <v>1</v>
      </c>
      <c r="P21" s="17">
        <v>1</v>
      </c>
      <c r="Q21" s="8"/>
      <c r="R21" s="23">
        <v>9606</v>
      </c>
      <c r="S21" s="28">
        <v>248858339</v>
      </c>
      <c r="T21" s="17">
        <v>1</v>
      </c>
      <c r="U21" s="17">
        <v>1</v>
      </c>
      <c r="V21" s="8"/>
      <c r="W21" s="23">
        <v>3069</v>
      </c>
      <c r="X21" s="28">
        <v>93432594</v>
      </c>
      <c r="Y21" s="17">
        <v>1</v>
      </c>
      <c r="Z21" s="17">
        <v>1</v>
      </c>
      <c r="AA21" s="8"/>
      <c r="AB21" s="34" t="s">
        <v>13</v>
      </c>
      <c r="AC21" s="23">
        <f>VLOOKUP($AB21,[1]KY!$C$17:$K$24,5,FALSE)</f>
        <v>2613</v>
      </c>
      <c r="AD21" s="23">
        <f>VLOOKUP($AB21,[1]KY!$C$17:$K$24,6,FALSE)</f>
        <v>63753111.049999997</v>
      </c>
      <c r="AE21" s="35">
        <f>VLOOKUP($AB21,[1]KY!$C$17:$K$24,8,FALSE)</f>
        <v>1</v>
      </c>
      <c r="AF21" s="35">
        <f>VLOOKUP($AB21,[1]KY!$C$17:$K$24,9,FALSE)</f>
        <v>1.0000000000000002</v>
      </c>
      <c r="AG21" s="8"/>
      <c r="AH21" s="23">
        <f>VLOOKUP($AB21,[2]KY!$C$17:$K$23,5,FALSE)</f>
        <v>7520</v>
      </c>
      <c r="AI21" s="23">
        <f>VLOOKUP($AB21,[2]KY!$C$17:$K$23,6,FALSE)</f>
        <v>203704018.74000001</v>
      </c>
      <c r="AJ21" s="35">
        <f>VLOOKUP($AB21,[2]KY!$C$17:$K$23,8,FALSE)</f>
        <v>1</v>
      </c>
      <c r="AK21" s="35">
        <f>VLOOKUP($AB21,[2]KY!$C$17:$K$23,9,FALSE)</f>
        <v>1</v>
      </c>
      <c r="AL21" s="8"/>
      <c r="AM21" s="23">
        <f>VLOOKUP($AB21,[3]KY!$C$17:$K$23,5,FALSE)</f>
        <v>2202</v>
      </c>
      <c r="AN21" s="23">
        <f>VLOOKUP($AB21,[3]KY!$C$17:$K$23,6,FALSE)</f>
        <v>70541528</v>
      </c>
      <c r="AO21" s="35">
        <f>VLOOKUP($AB21,[3]KY!$C$17:$K$23,8,FALSE)</f>
        <v>1</v>
      </c>
      <c r="AP21" s="35">
        <f>VLOOKUP($AB21,[3]KY!$C$17:$K$23,9,FALSE)</f>
        <v>1</v>
      </c>
      <c r="AQ21" s="8"/>
      <c r="AR21" s="23">
        <f>VLOOKUP($AB21,[4]KY!$C$17:$K$23,5,FALSE)</f>
        <v>9606</v>
      </c>
      <c r="AS21" s="23">
        <f>VLOOKUP($AB21,[4]KY!$C$17:$K$23,6,FALSE)</f>
        <v>248858338.94</v>
      </c>
      <c r="AT21" s="35">
        <f>VLOOKUP($AB21,[4]KY!$C$17:$K$23,8,FALSE)</f>
        <v>1</v>
      </c>
      <c r="AU21" s="35">
        <f>VLOOKUP($AB21,[4]KY!$C$17:$K$23,9,FALSE)</f>
        <v>1.0000000000000002</v>
      </c>
      <c r="AV21" s="8"/>
      <c r="AW21" s="23">
        <f>VLOOKUP($AB21,[5]KY!$C$17:$K$23,5,FALSE)</f>
        <v>3069</v>
      </c>
      <c r="AX21" s="23">
        <f>VLOOKUP($AB21,[5]KY!$C$17:$K$23,6,FALSE)</f>
        <v>93432593.689999998</v>
      </c>
      <c r="AY21" s="35">
        <f>VLOOKUP($AB21,[5]KY!$C$17:$K$23,8,FALSE)</f>
        <v>1</v>
      </c>
      <c r="AZ21" s="35">
        <f>VLOOKUP($AB21,[5]KY!$C$17:$K$23,9,FALSE)</f>
        <v>1</v>
      </c>
      <c r="BB21" s="36">
        <f t="shared" si="1"/>
        <v>0</v>
      </c>
      <c r="BC21" s="36">
        <f t="shared" si="0"/>
        <v>0</v>
      </c>
      <c r="BD21" s="35">
        <f t="shared" si="0"/>
        <v>0</v>
      </c>
      <c r="BE21" s="35">
        <f t="shared" si="0"/>
        <v>0</v>
      </c>
      <c r="BF21" s="23"/>
      <c r="BG21" s="36">
        <f t="shared" si="0"/>
        <v>0</v>
      </c>
      <c r="BH21" s="36">
        <f t="shared" si="0"/>
        <v>-0.25999999046325684</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-6.0000002384185791E-2</v>
      </c>
      <c r="BS21" s="35">
        <f t="shared" si="3"/>
        <v>0</v>
      </c>
      <c r="BT21" s="35">
        <f t="shared" si="3"/>
        <v>0</v>
      </c>
      <c r="BU21" s="23"/>
      <c r="BV21" s="36">
        <f t="shared" ref="BV21:BY21" si="4">AW21-W21</f>
        <v>0</v>
      </c>
      <c r="BW21" s="36">
        <f t="shared" si="4"/>
        <v>-0.31000000238418579</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pane xSplit="7" ySplit="13" topLeftCell="N14" activePane="bottomRight" state="frozen"/>
      <selection pane="bottomRight" activeCell="S28" sqref="S28"/>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692" priority="21" operator="lessThan">
      <formula>-1</formula>
    </cfRule>
  </conditionalFormatting>
  <conditionalFormatting sqref="BD6:BE21">
    <cfRule type="cellIs" dxfId="691" priority="19" operator="lessThan">
      <formula>-0.01</formula>
    </cfRule>
    <cfRule type="cellIs" dxfId="690" priority="20" operator="greaterThan">
      <formula>0.01</formula>
    </cfRule>
  </conditionalFormatting>
  <conditionalFormatting sqref="BB6:BC21">
    <cfRule type="cellIs" dxfId="689" priority="17" operator="lessThan">
      <formula>-1</formula>
    </cfRule>
    <cfRule type="cellIs" dxfId="688" priority="18" operator="greaterThan">
      <formula>1</formula>
    </cfRule>
  </conditionalFormatting>
  <conditionalFormatting sqref="BI6:BJ21">
    <cfRule type="cellIs" dxfId="687" priority="15" operator="lessThan">
      <formula>-0.01</formula>
    </cfRule>
    <cfRule type="cellIs" dxfId="686" priority="16" operator="greaterThan">
      <formula>0.01</formula>
    </cfRule>
  </conditionalFormatting>
  <conditionalFormatting sqref="BG6:BH21">
    <cfRule type="cellIs" dxfId="685" priority="13" operator="lessThan">
      <formula>-1</formula>
    </cfRule>
    <cfRule type="cellIs" dxfId="684" priority="14" operator="greaterThan">
      <formula>1</formula>
    </cfRule>
  </conditionalFormatting>
  <conditionalFormatting sqref="BN6:BO21">
    <cfRule type="cellIs" dxfId="683" priority="11" operator="lessThan">
      <formula>-0.01</formula>
    </cfRule>
    <cfRule type="cellIs" dxfId="682" priority="12" operator="greaterThan">
      <formula>0.01</formula>
    </cfRule>
  </conditionalFormatting>
  <conditionalFormatting sqref="BL6:BM21">
    <cfRule type="cellIs" dxfId="681" priority="9" operator="lessThan">
      <formula>-1</formula>
    </cfRule>
    <cfRule type="cellIs" dxfId="680" priority="10" operator="greaterThan">
      <formula>1</formula>
    </cfRule>
  </conditionalFormatting>
  <conditionalFormatting sqref="BS6:BT21">
    <cfRule type="cellIs" dxfId="679" priority="7" operator="lessThan">
      <formula>-0.01</formula>
    </cfRule>
    <cfRule type="cellIs" dxfId="678" priority="8" operator="greaterThan">
      <formula>0.01</formula>
    </cfRule>
  </conditionalFormatting>
  <conditionalFormatting sqref="BQ6:BR21">
    <cfRule type="cellIs" dxfId="677" priority="5" operator="lessThan">
      <formula>-1</formula>
    </cfRule>
    <cfRule type="cellIs" dxfId="676" priority="6" operator="greaterThan">
      <formula>1</formula>
    </cfRule>
  </conditionalFormatting>
  <conditionalFormatting sqref="BX6:BY21">
    <cfRule type="cellIs" dxfId="675" priority="3" operator="lessThan">
      <formula>-0.01</formula>
    </cfRule>
    <cfRule type="cellIs" dxfId="674" priority="4" operator="greaterThan">
      <formula>0.01</formula>
    </cfRule>
  </conditionalFormatting>
  <conditionalFormatting sqref="BV6:BW21">
    <cfRule type="cellIs" dxfId="673" priority="1" operator="lessThan">
      <formula>-1</formula>
    </cfRule>
    <cfRule type="cellIs" dxfId="672" priority="2" operator="greaterThan">
      <formula>1</formula>
    </cfRule>
  </conditionalFormatting>
  <pageMargins left="0.7" right="0.7" top="0.75" bottom="0.75" header="0.3" footer="0.3"/>
  <pageSetup paperSize="5" scale="1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Y37"/>
  <sheetViews>
    <sheetView zoomScale="80" zoomScaleNormal="80" workbookViewId="0">
      <pane xSplit="2" ySplit="3" topLeftCell="BX4" activePane="bottomRight" state="frozen"/>
      <selection activeCell="BO54" sqref="BO54"/>
      <selection pane="topRight" activeCell="BO54" sqref="BO54"/>
      <selection pane="bottomLeft" activeCell="BO54" sqref="BO54"/>
      <selection pane="bottomRight" activeCell="BW17" sqref="BW17"/>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30</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2720</v>
      </c>
      <c r="D6" s="28">
        <v>478876449.68000001</v>
      </c>
      <c r="E6" s="17">
        <v>0.94020000000000004</v>
      </c>
      <c r="F6" s="17">
        <v>0.93569999999999998</v>
      </c>
      <c r="G6" s="8"/>
      <c r="H6" s="23">
        <v>6566</v>
      </c>
      <c r="I6" s="28">
        <v>1144716940</v>
      </c>
      <c r="J6" s="17">
        <v>0.91879999999999995</v>
      </c>
      <c r="K6" s="17">
        <v>0.90949999999999998</v>
      </c>
      <c r="L6" s="8"/>
      <c r="M6" s="23">
        <v>1783</v>
      </c>
      <c r="N6" s="28">
        <v>259756451</v>
      </c>
      <c r="O6" s="17">
        <v>0.94640000000000002</v>
      </c>
      <c r="P6" s="17">
        <v>0.93559999999999999</v>
      </c>
      <c r="Q6" s="8"/>
      <c r="R6" s="23">
        <v>1771</v>
      </c>
      <c r="S6" s="28">
        <v>333257725</v>
      </c>
      <c r="T6" s="17">
        <v>0.88109999999999999</v>
      </c>
      <c r="U6" s="17">
        <v>0.86990000000000001</v>
      </c>
      <c r="V6" s="8"/>
      <c r="W6" s="23">
        <v>49553</v>
      </c>
      <c r="X6" s="28">
        <v>9299964962</v>
      </c>
      <c r="Y6" s="17">
        <v>0.96250000000000002</v>
      </c>
      <c r="Z6" s="17">
        <v>0.96330000000000005</v>
      </c>
      <c r="AA6" s="8"/>
      <c r="AB6" s="34" t="s">
        <v>80</v>
      </c>
      <c r="AC6" s="23">
        <f>VLOOKUP($AB6,[1]AK!$C$8:$K$14,5,FALSE)</f>
        <v>2720</v>
      </c>
      <c r="AD6" s="23">
        <f>VLOOKUP($AB6,[1]AK!$C$8:$K$14,6,FALSE)</f>
        <v>478876449.68000001</v>
      </c>
      <c r="AE6" s="35">
        <f>VLOOKUP($AB6,[1]AK!$C$8:$K$14,8,FALSE)</f>
        <v>0.94020048392671962</v>
      </c>
      <c r="AF6" s="35">
        <f>VLOOKUP($AB6,[1]AK!$C$8:$K$14,9,FALSE)</f>
        <v>0.9357275013030244</v>
      </c>
      <c r="AG6" s="8"/>
      <c r="AH6" s="23">
        <f>VLOOKUP($AB6,[2]AK!$C$8:$K$23,5,FALSE)</f>
        <v>6566</v>
      </c>
      <c r="AI6" s="23">
        <f>VLOOKUP($AB6,[2]AK!$C$8:$K$23,6,FALSE)</f>
        <v>1144716940.28</v>
      </c>
      <c r="AJ6" s="35">
        <f>VLOOKUP($AB6,[2]AK!$C$8:$K$23,8,FALSE)</f>
        <v>0.91883571228659389</v>
      </c>
      <c r="AK6" s="35">
        <f>VLOOKUP($AB6,[2]AK!$C$8:$K$23,9,FALSE)</f>
        <v>0.90951087725972402</v>
      </c>
      <c r="AL6" s="8"/>
      <c r="AM6" s="23">
        <f>VLOOKUP($AB6,[3]AK!$C$8:$K$14,5,FALSE)</f>
        <v>1783</v>
      </c>
      <c r="AN6" s="23">
        <f>VLOOKUP($AB6,[3]AK!$C$8:$K$14,6,FALSE)</f>
        <v>259756451</v>
      </c>
      <c r="AO6" s="35">
        <f>VLOOKUP($AB6,[3]AK!$C$8:$K$14,8,FALSE)</f>
        <v>0.94639065817409762</v>
      </c>
      <c r="AP6" s="35">
        <f>VLOOKUP($AB6,[3]AK!$C$8:$K$14,9,FALSE)</f>
        <v>0.93556600191553774</v>
      </c>
      <c r="AQ6" s="8"/>
      <c r="AR6" s="23">
        <f>VLOOKUP($AB6,[4]AK!$C$8:$K$14,5,FALSE)</f>
        <v>1771</v>
      </c>
      <c r="AS6" s="23">
        <f>VLOOKUP($AB6,[4]AK!$C$8:$K$14,6,FALSE)</f>
        <v>333257724.72000003</v>
      </c>
      <c r="AT6" s="35">
        <f>VLOOKUP($AB6,[4]AK!$C$8:$K$14,8,FALSE)</f>
        <v>0.88109452736318405</v>
      </c>
      <c r="AU6" s="35">
        <f>VLOOKUP($AB6,[4]AK!$C$8:$K$14,9,FALSE)</f>
        <v>0.86986134159069239</v>
      </c>
      <c r="AV6" s="8"/>
      <c r="AW6" s="23">
        <f>VLOOKUP($AB6,[5]AK!$C$8:$K$14,5,FALSE)</f>
        <v>49553</v>
      </c>
      <c r="AX6" s="23">
        <f>VLOOKUP($AB6,[5]AK!$C$8:$K$14,6,FALSE)</f>
        <v>9299964962.4099998</v>
      </c>
      <c r="AY6" s="35">
        <f>VLOOKUP($AB6,[5]AK!$C$8:$K$14,8,FALSE)</f>
        <v>0.96249320177142417</v>
      </c>
      <c r="AZ6" s="35">
        <f>VLOOKUP($AB6,[5]AK!$C$8:$K$14,9,FALSE)</f>
        <v>0.96327783206466389</v>
      </c>
      <c r="BB6" s="36">
        <f>AC6-C6</f>
        <v>0</v>
      </c>
      <c r="BC6" s="36">
        <f t="shared" ref="BC6:BY21" si="0">AD6-D6</f>
        <v>0</v>
      </c>
      <c r="BD6" s="35">
        <f t="shared" si="0"/>
        <v>4.8392671958552569E-7</v>
      </c>
      <c r="BE6" s="35">
        <f t="shared" si="0"/>
        <v>2.7501303024424217E-5</v>
      </c>
      <c r="BF6" s="23"/>
      <c r="BG6" s="36">
        <f t="shared" si="0"/>
        <v>0</v>
      </c>
      <c r="BH6" s="36">
        <f t="shared" si="0"/>
        <v>0.27999997138977051</v>
      </c>
      <c r="BI6" s="35">
        <f t="shared" si="0"/>
        <v>3.5712286593936327E-5</v>
      </c>
      <c r="BJ6" s="35">
        <f t="shared" si="0"/>
        <v>1.08772597240403E-5</v>
      </c>
      <c r="BK6" s="23"/>
      <c r="BL6" s="36">
        <f t="shared" si="0"/>
        <v>0</v>
      </c>
      <c r="BM6" s="36">
        <f t="shared" si="0"/>
        <v>0</v>
      </c>
      <c r="BN6" s="35">
        <f t="shared" si="0"/>
        <v>-9.341825902398071E-6</v>
      </c>
      <c r="BO6" s="35">
        <f t="shared" si="0"/>
        <v>-3.3998084462250056E-5</v>
      </c>
      <c r="BP6" s="23"/>
      <c r="BQ6" s="36">
        <f t="shared" si="0"/>
        <v>0</v>
      </c>
      <c r="BR6" s="36">
        <f t="shared" si="0"/>
        <v>-0.27999997138977051</v>
      </c>
      <c r="BS6" s="35">
        <f t="shared" si="0"/>
        <v>-5.4726368159396799E-6</v>
      </c>
      <c r="BT6" s="35">
        <f t="shared" si="0"/>
        <v>-3.8658409307612551E-5</v>
      </c>
      <c r="BU6" s="23"/>
      <c r="BV6" s="36">
        <f t="shared" si="0"/>
        <v>0</v>
      </c>
      <c r="BW6" s="36">
        <f t="shared" si="0"/>
        <v>0.40999984741210938</v>
      </c>
      <c r="BX6" s="35">
        <f t="shared" si="0"/>
        <v>-6.7982285758549921E-6</v>
      </c>
      <c r="BY6" s="35">
        <f t="shared" si="0"/>
        <v>-2.2167935336159239E-5</v>
      </c>
    </row>
    <row r="7" spans="1:77" x14ac:dyDescent="0.2">
      <c r="A7" s="1" t="s">
        <v>22</v>
      </c>
      <c r="B7" s="2" t="s">
        <v>8</v>
      </c>
      <c r="C7" s="23">
        <v>71</v>
      </c>
      <c r="D7" s="28">
        <v>12498742.810000001</v>
      </c>
      <c r="E7" s="17">
        <v>2.4500000000000001E-2</v>
      </c>
      <c r="F7" s="17">
        <v>2.4400000000000002E-2</v>
      </c>
      <c r="G7" s="8"/>
      <c r="H7" s="23">
        <v>194</v>
      </c>
      <c r="I7" s="28">
        <v>33720500</v>
      </c>
      <c r="J7" s="17">
        <v>2.7199999999999998E-2</v>
      </c>
      <c r="K7" s="17">
        <v>2.6800000000000001E-2</v>
      </c>
      <c r="L7" s="8"/>
      <c r="M7" s="23">
        <v>41</v>
      </c>
      <c r="N7" s="28">
        <v>7162840</v>
      </c>
      <c r="O7" s="17">
        <v>2.18E-2</v>
      </c>
      <c r="P7" s="17">
        <v>2.58E-2</v>
      </c>
      <c r="Q7" s="8"/>
      <c r="R7" s="23">
        <v>81</v>
      </c>
      <c r="S7" s="28">
        <v>16785673</v>
      </c>
      <c r="T7" s="17">
        <v>4.0300000000000002E-2</v>
      </c>
      <c r="U7" s="17">
        <v>4.3799999999999999E-2</v>
      </c>
      <c r="V7" s="8"/>
      <c r="W7" s="23">
        <v>826</v>
      </c>
      <c r="X7" s="28">
        <v>142718522</v>
      </c>
      <c r="Y7" s="17">
        <v>1.6E-2</v>
      </c>
      <c r="Z7" s="17">
        <v>1.4800000000000001E-2</v>
      </c>
      <c r="AA7" s="8"/>
      <c r="AB7" s="34" t="s">
        <v>8</v>
      </c>
      <c r="AC7" s="23">
        <f>VLOOKUP($AB7,[1]AK!$C$8:$K$14,5,FALSE)</f>
        <v>71</v>
      </c>
      <c r="AD7" s="23">
        <f>VLOOKUP($AB7,[1]AK!$C$8:$K$14,6,FALSE)</f>
        <v>12498742.810000001</v>
      </c>
      <c r="AE7" s="35">
        <f>VLOOKUP($AB7,[1]AK!$C$8:$K$14,8,FALSE)</f>
        <v>2.4541997926028344E-2</v>
      </c>
      <c r="AF7" s="35">
        <f>VLOOKUP($AB7,[1]AK!$C$8:$K$14,9,FALSE)</f>
        <v>2.4422619627349977E-2</v>
      </c>
      <c r="AG7" s="8"/>
      <c r="AH7" s="23">
        <f>VLOOKUP($AB7,[2]AK!$C$8:$K$23,5,FALSE)</f>
        <v>194</v>
      </c>
      <c r="AI7" s="23">
        <f>VLOOKUP($AB7,[2]AK!$C$8:$K$23,6,FALSE)</f>
        <v>33720500.109999999</v>
      </c>
      <c r="AJ7" s="35">
        <f>VLOOKUP($AB7,[2]AK!$C$8:$K$23,8,FALSE)</f>
        <v>2.714805485586342E-2</v>
      </c>
      <c r="AK7" s="35">
        <f>VLOOKUP($AB7,[2]AK!$C$8:$K$23,9,FALSE)</f>
        <v>2.6791917335634942E-2</v>
      </c>
      <c r="AL7" s="8"/>
      <c r="AM7" s="23">
        <f>VLOOKUP($AB7,[3]AK!$C$8:$K$14,5,FALSE)</f>
        <v>41</v>
      </c>
      <c r="AN7" s="23">
        <f>VLOOKUP($AB7,[3]AK!$C$8:$K$14,6,FALSE)</f>
        <v>7162840</v>
      </c>
      <c r="AO7" s="35">
        <f>VLOOKUP($AB7,[3]AK!$C$8:$K$14,8,FALSE)</f>
        <v>2.1762208067940551E-2</v>
      </c>
      <c r="AP7" s="35">
        <f>VLOOKUP($AB7,[3]AK!$C$8:$K$14,9,FALSE)</f>
        <v>2.579843370727563E-2</v>
      </c>
      <c r="AQ7" s="8"/>
      <c r="AR7" s="23">
        <f>VLOOKUP($AB7,[4]AK!$C$8:$K$14,5,FALSE)</f>
        <v>81</v>
      </c>
      <c r="AS7" s="23">
        <f>VLOOKUP($AB7,[4]AK!$C$8:$K$14,6,FALSE)</f>
        <v>16785672.699999999</v>
      </c>
      <c r="AT7" s="35">
        <f>VLOOKUP($AB7,[4]AK!$C$8:$K$14,8,FALSE)</f>
        <v>4.0298507462686567E-2</v>
      </c>
      <c r="AU7" s="35">
        <f>VLOOKUP($AB7,[4]AK!$C$8:$K$14,9,FALSE)</f>
        <v>4.38135613708341E-2</v>
      </c>
      <c r="AV7" s="8"/>
      <c r="AW7" s="23">
        <f>VLOOKUP($AB7,[5]AK!$C$8:$K$14,5,FALSE)</f>
        <v>826</v>
      </c>
      <c r="AX7" s="23">
        <f>VLOOKUP($AB7,[5]AK!$C$8:$K$14,6,FALSE)</f>
        <v>142718522.28999999</v>
      </c>
      <c r="AY7" s="35">
        <f>VLOOKUP($AB7,[5]AK!$C$8:$K$14,8,FALSE)</f>
        <v>1.6043819439049024E-2</v>
      </c>
      <c r="AZ7" s="35">
        <f>VLOOKUP($AB7,[5]AK!$C$8:$K$14,9,FALSE)</f>
        <v>1.4782592117568317E-2</v>
      </c>
      <c r="BB7" s="36">
        <f t="shared" ref="BB7:BB21" si="1">AC7-C7</f>
        <v>0</v>
      </c>
      <c r="BC7" s="36">
        <f t="shared" si="0"/>
        <v>0</v>
      </c>
      <c r="BD7" s="35">
        <f t="shared" si="0"/>
        <v>4.1997926028342764E-5</v>
      </c>
      <c r="BE7" s="35">
        <f t="shared" si="0"/>
        <v>2.2619627349975552E-5</v>
      </c>
      <c r="BF7" s="23"/>
      <c r="BG7" s="36">
        <f t="shared" si="0"/>
        <v>0</v>
      </c>
      <c r="BH7" s="36">
        <f t="shared" si="0"/>
        <v>0.10999999940395355</v>
      </c>
      <c r="BI7" s="35">
        <f t="shared" si="0"/>
        <v>-5.194514413657883E-5</v>
      </c>
      <c r="BJ7" s="35">
        <f t="shared" si="0"/>
        <v>-8.082664365059028E-6</v>
      </c>
      <c r="BK7" s="23"/>
      <c r="BL7" s="36">
        <f t="shared" si="0"/>
        <v>0</v>
      </c>
      <c r="BM7" s="36">
        <f t="shared" si="0"/>
        <v>0</v>
      </c>
      <c r="BN7" s="35">
        <f t="shared" si="0"/>
        <v>-3.7791932059449279E-5</v>
      </c>
      <c r="BO7" s="35">
        <f t="shared" si="0"/>
        <v>-1.5662927243705049E-6</v>
      </c>
      <c r="BP7" s="23"/>
      <c r="BQ7" s="36">
        <f t="shared" si="0"/>
        <v>0</v>
      </c>
      <c r="BR7" s="36">
        <f t="shared" si="0"/>
        <v>-0.30000000074505806</v>
      </c>
      <c r="BS7" s="35">
        <f t="shared" si="0"/>
        <v>-1.4925373134355713E-6</v>
      </c>
      <c r="BT7" s="35">
        <f t="shared" si="0"/>
        <v>1.3561370834101749E-5</v>
      </c>
      <c r="BU7" s="23"/>
      <c r="BV7" s="36">
        <f t="shared" si="0"/>
        <v>0</v>
      </c>
      <c r="BW7" s="36">
        <f t="shared" si="0"/>
        <v>0.28999999165534973</v>
      </c>
      <c r="BX7" s="35">
        <f t="shared" si="0"/>
        <v>4.3819439049023329E-5</v>
      </c>
      <c r="BY7" s="35">
        <f t="shared" si="0"/>
        <v>-1.7407882431683813E-5</v>
      </c>
    </row>
    <row r="8" spans="1:77" x14ac:dyDescent="0.2">
      <c r="A8" s="1" t="s">
        <v>23</v>
      </c>
      <c r="B8" s="2" t="s">
        <v>9</v>
      </c>
      <c r="C8" s="23">
        <v>40</v>
      </c>
      <c r="D8" s="28">
        <v>8447068.8900000006</v>
      </c>
      <c r="E8" s="17">
        <v>1.38E-2</v>
      </c>
      <c r="F8" s="17">
        <v>1.6500000000000001E-2</v>
      </c>
      <c r="G8" s="8"/>
      <c r="H8" s="23">
        <v>113</v>
      </c>
      <c r="I8" s="28">
        <v>21121845</v>
      </c>
      <c r="J8" s="17">
        <v>1.5800000000000002E-2</v>
      </c>
      <c r="K8" s="17">
        <v>1.6799999999999999E-2</v>
      </c>
      <c r="L8" s="8"/>
      <c r="M8" s="23">
        <v>21</v>
      </c>
      <c r="N8" s="28">
        <v>3443725</v>
      </c>
      <c r="O8" s="17">
        <v>1.12E-2</v>
      </c>
      <c r="P8" s="17">
        <v>1.24E-2</v>
      </c>
      <c r="Q8" s="8"/>
      <c r="R8" s="23">
        <v>66</v>
      </c>
      <c r="S8" s="28">
        <v>13600294</v>
      </c>
      <c r="T8" s="17">
        <v>3.2800000000000003E-2</v>
      </c>
      <c r="U8" s="17">
        <v>3.5499999999999997E-2</v>
      </c>
      <c r="V8" s="8"/>
      <c r="W8" s="23">
        <v>583</v>
      </c>
      <c r="X8" s="28">
        <v>102950325</v>
      </c>
      <c r="Y8" s="17">
        <v>1.1299999999999999E-2</v>
      </c>
      <c r="Z8" s="17">
        <v>1.0699999999999999E-2</v>
      </c>
      <c r="AA8" s="8"/>
      <c r="AB8" s="34" t="s">
        <v>9</v>
      </c>
      <c r="AC8" s="23">
        <f>VLOOKUP($AB8,[1]AK!$C$8:$K$14,5,FALSE)</f>
        <v>40</v>
      </c>
      <c r="AD8" s="23">
        <f>VLOOKUP($AB8,[1]AK!$C$8:$K$14,6,FALSE)</f>
        <v>8447068.8900000006</v>
      </c>
      <c r="AE8" s="35">
        <f>VLOOKUP($AB8,[1]AK!$C$8:$K$14,8,FALSE)</f>
        <v>1.3826477704804701E-2</v>
      </c>
      <c r="AF8" s="35">
        <f>VLOOKUP($AB8,[1]AK!$C$8:$K$14,9,FALSE)</f>
        <v>1.6505624093763667E-2</v>
      </c>
      <c r="AG8" s="8"/>
      <c r="AH8" s="23">
        <f>VLOOKUP($AB8,[2]AK!$C$8:$K$23,5,FALSE)</f>
        <v>113</v>
      </c>
      <c r="AI8" s="23">
        <f>VLOOKUP($AB8,[2]AK!$C$8:$K$23,6,FALSE)</f>
        <v>21121844.899999999</v>
      </c>
      <c r="AJ8" s="35">
        <f>VLOOKUP($AB8,[2]AK!$C$8:$K$23,8,FALSE)</f>
        <v>1.581304226140498E-2</v>
      </c>
      <c r="AK8" s="35">
        <f>VLOOKUP($AB8,[2]AK!$C$8:$K$23,9,FALSE)</f>
        <v>1.6781919624290605E-2</v>
      </c>
      <c r="AL8" s="8"/>
      <c r="AM8" s="23">
        <f>VLOOKUP($AB8,[3]AK!$C$8:$K$14,5,FALSE)</f>
        <v>21</v>
      </c>
      <c r="AN8" s="23">
        <f>VLOOKUP($AB8,[3]AK!$C$8:$K$14,6,FALSE)</f>
        <v>3443725</v>
      </c>
      <c r="AO8" s="35">
        <f>VLOOKUP($AB8,[3]AK!$C$8:$K$14,8,FALSE)</f>
        <v>1.1146496815286623E-2</v>
      </c>
      <c r="AP8" s="35">
        <f>VLOOKUP($AB8,[3]AK!$C$8:$K$14,9,FALSE)</f>
        <v>1.2403280140082393E-2</v>
      </c>
      <c r="AQ8" s="8"/>
      <c r="AR8" s="23">
        <f>VLOOKUP($AB8,[4]AK!$C$8:$K$14,5,FALSE)</f>
        <v>66</v>
      </c>
      <c r="AS8" s="23">
        <f>VLOOKUP($AB8,[4]AK!$C$8:$K$14,6,FALSE)</f>
        <v>13600294.26</v>
      </c>
      <c r="AT8" s="35">
        <f>VLOOKUP($AB8,[4]AK!$C$8:$K$14,8,FALSE)</f>
        <v>3.2835820895522387E-2</v>
      </c>
      <c r="AU8" s="35">
        <f>VLOOKUP($AB8,[4]AK!$C$8:$K$14,9,FALSE)</f>
        <v>3.5499162760507824E-2</v>
      </c>
      <c r="AV8" s="8"/>
      <c r="AW8" s="23">
        <f>VLOOKUP($AB8,[5]AK!$C$8:$K$14,5,FALSE)</f>
        <v>583</v>
      </c>
      <c r="AX8" s="23">
        <f>VLOOKUP($AB8,[5]AK!$C$8:$K$14,6,FALSE)</f>
        <v>102950324.64</v>
      </c>
      <c r="AY8" s="35">
        <f>VLOOKUP($AB8,[5]AK!$C$8:$K$14,8,FALSE)</f>
        <v>1.1323906456374795E-2</v>
      </c>
      <c r="AZ8" s="35">
        <f>VLOOKUP($AB8,[5]AK!$C$8:$K$14,9,FALSE)</f>
        <v>1.0663455822727489E-2</v>
      </c>
      <c r="BB8" s="36">
        <f t="shared" si="1"/>
        <v>0</v>
      </c>
      <c r="BC8" s="36">
        <f t="shared" si="0"/>
        <v>0</v>
      </c>
      <c r="BD8" s="35">
        <f t="shared" si="0"/>
        <v>2.6477704804701158E-5</v>
      </c>
      <c r="BE8" s="35">
        <f t="shared" si="0"/>
        <v>5.6240937636661825E-6</v>
      </c>
      <c r="BF8" s="23"/>
      <c r="BG8" s="36">
        <f t="shared" si="0"/>
        <v>0</v>
      </c>
      <c r="BH8" s="36">
        <f t="shared" si="0"/>
        <v>-0.10000000149011612</v>
      </c>
      <c r="BI8" s="35">
        <f t="shared" si="0"/>
        <v>1.3042261404978828E-5</v>
      </c>
      <c r="BJ8" s="35">
        <f t="shared" si="0"/>
        <v>-1.8080375709394331E-5</v>
      </c>
      <c r="BK8" s="23"/>
      <c r="BL8" s="36">
        <f t="shared" si="0"/>
        <v>0</v>
      </c>
      <c r="BM8" s="36">
        <f t="shared" si="0"/>
        <v>0</v>
      </c>
      <c r="BN8" s="35">
        <f t="shared" si="0"/>
        <v>-5.3503184713376423E-5</v>
      </c>
      <c r="BO8" s="35">
        <f t="shared" si="0"/>
        <v>3.2801400823932042E-6</v>
      </c>
      <c r="BP8" s="23"/>
      <c r="BQ8" s="36">
        <f t="shared" si="0"/>
        <v>0</v>
      </c>
      <c r="BR8" s="36">
        <f t="shared" si="0"/>
        <v>0.25999999977648258</v>
      </c>
      <c r="BS8" s="35">
        <f t="shared" si="0"/>
        <v>3.5820895522384322E-5</v>
      </c>
      <c r="BT8" s="35">
        <f t="shared" si="0"/>
        <v>-8.3723949217268112E-7</v>
      </c>
      <c r="BU8" s="23"/>
      <c r="BV8" s="36">
        <f t="shared" si="0"/>
        <v>0</v>
      </c>
      <c r="BW8" s="36">
        <f t="shared" si="0"/>
        <v>-0.35999999940395355</v>
      </c>
      <c r="BX8" s="35">
        <f t="shared" si="0"/>
        <v>2.3906456374796214E-5</v>
      </c>
      <c r="BY8" s="35">
        <f t="shared" si="0"/>
        <v>-3.6544177272510373E-5</v>
      </c>
    </row>
    <row r="9" spans="1:77" x14ac:dyDescent="0.2">
      <c r="A9" s="1" t="s">
        <v>24</v>
      </c>
      <c r="B9" s="2" t="s">
        <v>10</v>
      </c>
      <c r="C9" s="23">
        <v>17</v>
      </c>
      <c r="D9" s="28">
        <v>3731605.77</v>
      </c>
      <c r="E9" s="17">
        <v>5.8999999999999999E-3</v>
      </c>
      <c r="F9" s="17">
        <v>7.3000000000000001E-3</v>
      </c>
      <c r="G9" s="8"/>
      <c r="H9" s="23">
        <v>117</v>
      </c>
      <c r="I9" s="28">
        <v>23978965</v>
      </c>
      <c r="J9" s="17">
        <v>1.6400000000000001E-2</v>
      </c>
      <c r="K9" s="17">
        <v>1.9099999999999999E-2</v>
      </c>
      <c r="L9" s="8"/>
      <c r="M9" s="23">
        <v>17</v>
      </c>
      <c r="N9" s="28">
        <v>3226252</v>
      </c>
      <c r="O9" s="17">
        <v>8.9999999999999993E-3</v>
      </c>
      <c r="P9" s="17">
        <v>1.1599999999999999E-2</v>
      </c>
      <c r="Q9" s="8"/>
      <c r="R9" s="23">
        <v>17</v>
      </c>
      <c r="S9" s="28">
        <v>3754747</v>
      </c>
      <c r="T9" s="17">
        <v>8.5000000000000006E-3</v>
      </c>
      <c r="U9" s="17">
        <v>9.7999999999999997E-3</v>
      </c>
      <c r="V9" s="8"/>
      <c r="W9" s="23">
        <v>170</v>
      </c>
      <c r="X9" s="28">
        <v>35879086</v>
      </c>
      <c r="Y9" s="17">
        <v>3.3E-3</v>
      </c>
      <c r="Z9" s="17">
        <v>3.7000000000000002E-3</v>
      </c>
      <c r="AA9" s="8"/>
      <c r="AB9" s="34" t="s">
        <v>10</v>
      </c>
      <c r="AC9" s="23">
        <f>VLOOKUP($AB9,[1]AK!$C$8:$K$14,5,FALSE)</f>
        <v>17</v>
      </c>
      <c r="AD9" s="23">
        <f>VLOOKUP($AB9,[1]AK!$C$8:$K$14,6,FALSE)</f>
        <v>3731605.77</v>
      </c>
      <c r="AE9" s="35">
        <f>VLOOKUP($AB9,[1]AK!$C$8:$K$14,8,FALSE)</f>
        <v>5.8762530245419983E-3</v>
      </c>
      <c r="AF9" s="35">
        <f>VLOOKUP($AB9,[1]AK!$C$8:$K$14,9,FALSE)</f>
        <v>7.291580417753585E-3</v>
      </c>
      <c r="AG9" s="8"/>
      <c r="AH9" s="23">
        <f>VLOOKUP($AB9,[2]AK!$C$8:$K$23,5,FALSE)</f>
        <v>117</v>
      </c>
      <c r="AI9" s="23">
        <f>VLOOKUP($AB9,[2]AK!$C$8:$K$23,6,FALSE)</f>
        <v>23978964.73</v>
      </c>
      <c r="AJ9" s="35">
        <f>VLOOKUP($AB9,[2]AK!$C$8:$K$23,8,FALSE)</f>
        <v>1.6372795969773299E-2</v>
      </c>
      <c r="AK9" s="35">
        <f>VLOOKUP($AB9,[2]AK!$C$8:$K$23,9,FALSE)</f>
        <v>1.905198436394916E-2</v>
      </c>
      <c r="AL9" s="8"/>
      <c r="AM9" s="23">
        <f>VLOOKUP($AB9,[3]AK!$C$8:$K$14,5,FALSE)</f>
        <v>17</v>
      </c>
      <c r="AN9" s="23">
        <f>VLOOKUP($AB9,[3]AK!$C$8:$K$14,6,FALSE)</f>
        <v>3226252</v>
      </c>
      <c r="AO9" s="35">
        <f>VLOOKUP($AB9,[3]AK!$C$8:$K$14,8,FALSE)</f>
        <v>9.0233545647558384E-3</v>
      </c>
      <c r="AP9" s="35">
        <f>VLOOKUP($AB9,[3]AK!$C$8:$K$14,9,FALSE)</f>
        <v>1.1620006637725458E-2</v>
      </c>
      <c r="AQ9" s="8"/>
      <c r="AR9" s="23">
        <f>VLOOKUP($AB9,[4]AK!$C$8:$K$14,5,FALSE)</f>
        <v>17</v>
      </c>
      <c r="AS9" s="23">
        <f>VLOOKUP($AB9,[4]AK!$C$8:$K$14,6,FALSE)</f>
        <v>3754746.65</v>
      </c>
      <c r="AT9" s="35">
        <f>VLOOKUP($AB9,[4]AK!$C$8:$K$14,8,FALSE)</f>
        <v>8.4577114427860697E-3</v>
      </c>
      <c r="AU9" s="35">
        <f>VLOOKUP($AB9,[4]AK!$C$8:$K$14,9,FALSE)</f>
        <v>9.8005498928683838E-3</v>
      </c>
      <c r="AV9" s="8"/>
      <c r="AW9" s="23">
        <f>VLOOKUP($AB9,[5]AK!$C$8:$K$14,5,FALSE)</f>
        <v>170</v>
      </c>
      <c r="AX9" s="23">
        <f>VLOOKUP($AB9,[5]AK!$C$8:$K$14,6,FALSE)</f>
        <v>35879086.030000001</v>
      </c>
      <c r="AY9" s="35">
        <f>VLOOKUP($AB9,[5]AK!$C$8:$K$14,8,FALSE)</f>
        <v>3.3019967368502837E-3</v>
      </c>
      <c r="AZ9" s="35">
        <f>VLOOKUP($AB9,[5]AK!$C$8:$K$14,9,FALSE)</f>
        <v>3.7163073567627364E-3</v>
      </c>
      <c r="BB9" s="36">
        <f t="shared" si="1"/>
        <v>0</v>
      </c>
      <c r="BC9" s="36">
        <f t="shared" si="0"/>
        <v>0</v>
      </c>
      <c r="BD9" s="35">
        <f t="shared" si="0"/>
        <v>-2.3746975458001536E-5</v>
      </c>
      <c r="BE9" s="35">
        <f t="shared" si="0"/>
        <v>-8.4195822464151054E-6</v>
      </c>
      <c r="BF9" s="23"/>
      <c r="BG9" s="36">
        <f t="shared" si="0"/>
        <v>0</v>
      </c>
      <c r="BH9" s="36">
        <f t="shared" si="0"/>
        <v>-0.26999999955296516</v>
      </c>
      <c r="BI9" s="35">
        <f t="shared" si="0"/>
        <v>-2.7204030226702508E-5</v>
      </c>
      <c r="BJ9" s="35">
        <f t="shared" si="0"/>
        <v>-4.8015636050838945E-5</v>
      </c>
      <c r="BK9" s="23"/>
      <c r="BL9" s="36">
        <f t="shared" si="0"/>
        <v>0</v>
      </c>
      <c r="BM9" s="36">
        <f t="shared" si="0"/>
        <v>0</v>
      </c>
      <c r="BN9" s="35">
        <f t="shared" si="0"/>
        <v>2.3354564755839052E-5</v>
      </c>
      <c r="BO9" s="35">
        <f t="shared" si="0"/>
        <v>2.0006637725458742E-5</v>
      </c>
      <c r="BP9" s="23"/>
      <c r="BQ9" s="36">
        <f t="shared" si="0"/>
        <v>0</v>
      </c>
      <c r="BR9" s="36">
        <f t="shared" si="0"/>
        <v>-0.35000000009313226</v>
      </c>
      <c r="BS9" s="35">
        <f t="shared" si="0"/>
        <v>-4.2288557213930947E-5</v>
      </c>
      <c r="BT9" s="35">
        <f t="shared" si="0"/>
        <v>5.4989286838412477E-7</v>
      </c>
      <c r="BU9" s="23"/>
      <c r="BV9" s="36">
        <f t="shared" si="0"/>
        <v>0</v>
      </c>
      <c r="BW9" s="36">
        <f t="shared" si="0"/>
        <v>3.0000001192092896E-2</v>
      </c>
      <c r="BX9" s="35">
        <f t="shared" si="0"/>
        <v>1.9967368502836827E-6</v>
      </c>
      <c r="BY9" s="35">
        <f t="shared" si="0"/>
        <v>1.6307356762736234E-5</v>
      </c>
    </row>
    <row r="10" spans="1:77" x14ac:dyDescent="0.2">
      <c r="A10" s="1" t="s">
        <v>25</v>
      </c>
      <c r="B10" s="2" t="s">
        <v>11</v>
      </c>
      <c r="C10" s="23">
        <v>16</v>
      </c>
      <c r="D10" s="28">
        <v>2726405.18</v>
      </c>
      <c r="E10" s="17">
        <v>5.4999999999999997E-3</v>
      </c>
      <c r="F10" s="17">
        <v>5.3E-3</v>
      </c>
      <c r="G10" s="8"/>
      <c r="H10" s="23">
        <v>66</v>
      </c>
      <c r="I10" s="28">
        <v>14535441</v>
      </c>
      <c r="J10" s="17">
        <v>9.1999999999999998E-3</v>
      </c>
      <c r="K10" s="17">
        <v>1.1599999999999999E-2</v>
      </c>
      <c r="L10" s="8"/>
      <c r="M10" s="23">
        <v>13</v>
      </c>
      <c r="N10" s="28">
        <v>2696148</v>
      </c>
      <c r="O10" s="17">
        <v>6.8999999999999999E-3</v>
      </c>
      <c r="P10" s="17">
        <v>9.7000000000000003E-3</v>
      </c>
      <c r="Q10" s="8"/>
      <c r="R10" s="23">
        <v>12</v>
      </c>
      <c r="S10" s="28">
        <v>2806152</v>
      </c>
      <c r="T10" s="17">
        <v>6.0000000000000001E-3</v>
      </c>
      <c r="U10" s="17">
        <v>7.3000000000000001E-3</v>
      </c>
      <c r="V10" s="8"/>
      <c r="W10" s="23">
        <v>100</v>
      </c>
      <c r="X10" s="28">
        <v>21110571</v>
      </c>
      <c r="Y10" s="17">
        <v>1.9E-3</v>
      </c>
      <c r="Z10" s="17">
        <v>2.2000000000000001E-3</v>
      </c>
      <c r="AA10" s="8"/>
      <c r="AB10" s="34" t="s">
        <v>11</v>
      </c>
      <c r="AC10" s="23">
        <f>VLOOKUP($AB10,[1]AK!$C$8:$K$14,5,FALSE)</f>
        <v>16</v>
      </c>
      <c r="AD10" s="23">
        <f>VLOOKUP($AB10,[1]AK!$C$8:$K$14,6,FALSE)</f>
        <v>2726405.18</v>
      </c>
      <c r="AE10" s="35">
        <f>VLOOKUP($AB10,[1]AK!$C$8:$K$14,8,FALSE)</f>
        <v>5.5305910819218804E-3</v>
      </c>
      <c r="AF10" s="35">
        <f>VLOOKUP($AB10,[1]AK!$C$8:$K$14,9,FALSE)</f>
        <v>5.3274123384555545E-3</v>
      </c>
      <c r="AG10" s="8"/>
      <c r="AH10" s="23">
        <f>VLOOKUP($AB10,[2]AK!$C$8:$K$23,5,FALSE)</f>
        <v>66</v>
      </c>
      <c r="AI10" s="23">
        <f>VLOOKUP($AB10,[2]AK!$C$8:$K$23,6,FALSE)</f>
        <v>14535440.51</v>
      </c>
      <c r="AJ10" s="35">
        <f>VLOOKUP($AB10,[2]AK!$C$8:$K$23,8,FALSE)</f>
        <v>9.2359361880772466E-3</v>
      </c>
      <c r="AK10" s="35">
        <f>VLOOKUP($AB10,[2]AK!$C$8:$K$23,9,FALSE)</f>
        <v>1.1548829919799176E-2</v>
      </c>
      <c r="AL10" s="8"/>
      <c r="AM10" s="23">
        <f>VLOOKUP($AB10,[3]AK!$C$8:$K$14,5,FALSE)</f>
        <v>13</v>
      </c>
      <c r="AN10" s="23">
        <f>VLOOKUP($AB10,[3]AK!$C$8:$K$14,6,FALSE)</f>
        <v>2696148</v>
      </c>
      <c r="AO10" s="35">
        <f>VLOOKUP($AB10,[3]AK!$C$8:$K$14,8,FALSE)</f>
        <v>6.9002123142250533E-3</v>
      </c>
      <c r="AP10" s="35">
        <f>VLOOKUP($AB10,[3]AK!$C$8:$K$14,9,FALSE)</f>
        <v>9.7107286276119208E-3</v>
      </c>
      <c r="AQ10" s="8"/>
      <c r="AR10" s="23">
        <f>VLOOKUP($AB10,[4]AK!$C$8:$K$14,5,FALSE)</f>
        <v>12</v>
      </c>
      <c r="AS10" s="23">
        <f>VLOOKUP($AB10,[4]AK!$C$8:$K$14,6,FALSE)</f>
        <v>2806152.27</v>
      </c>
      <c r="AT10" s="35">
        <f>VLOOKUP($AB10,[4]AK!$C$8:$K$14,8,FALSE)</f>
        <v>5.9701492537313433E-3</v>
      </c>
      <c r="AU10" s="35">
        <f>VLOOKUP($AB10,[4]AK!$C$8:$K$14,9,FALSE)</f>
        <v>7.3245515324238649E-3</v>
      </c>
      <c r="AV10" s="8"/>
      <c r="AW10" s="23">
        <f>VLOOKUP($AB10,[5]AK!$C$8:$K$14,5,FALSE)</f>
        <v>100</v>
      </c>
      <c r="AX10" s="23">
        <f>VLOOKUP($AB10,[5]AK!$C$8:$K$14,6,FALSE)</f>
        <v>21110570.629999999</v>
      </c>
      <c r="AY10" s="35">
        <f>VLOOKUP($AB10,[5]AK!$C$8:$K$14,8,FALSE)</f>
        <v>1.9423510216766374E-3</v>
      </c>
      <c r="AZ10" s="35">
        <f>VLOOKUP($AB10,[5]AK!$C$8:$K$14,9,FALSE)</f>
        <v>2.1866044433832628E-3</v>
      </c>
      <c r="BB10" s="36">
        <f t="shared" si="1"/>
        <v>0</v>
      </c>
      <c r="BC10" s="36">
        <f t="shared" si="0"/>
        <v>0</v>
      </c>
      <c r="BD10" s="35">
        <f t="shared" si="0"/>
        <v>3.0591081921880689E-5</v>
      </c>
      <c r="BE10" s="35">
        <f t="shared" si="0"/>
        <v>2.7412338455554477E-5</v>
      </c>
      <c r="BF10" s="23"/>
      <c r="BG10" s="36">
        <f t="shared" si="0"/>
        <v>0</v>
      </c>
      <c r="BH10" s="36">
        <f t="shared" si="0"/>
        <v>-0.49000000022351742</v>
      </c>
      <c r="BI10" s="35">
        <f t="shared" si="0"/>
        <v>3.5936188077246786E-5</v>
      </c>
      <c r="BJ10" s="35">
        <f t="shared" si="0"/>
        <v>-5.1170080200823101E-5</v>
      </c>
      <c r="BK10" s="23"/>
      <c r="BL10" s="36">
        <f t="shared" si="0"/>
        <v>0</v>
      </c>
      <c r="BM10" s="36">
        <f t="shared" si="0"/>
        <v>0</v>
      </c>
      <c r="BN10" s="35">
        <f t="shared" si="0"/>
        <v>2.123142250533977E-7</v>
      </c>
      <c r="BO10" s="35">
        <f t="shared" si="0"/>
        <v>1.0728627611920546E-5</v>
      </c>
      <c r="BP10" s="23"/>
      <c r="BQ10" s="36">
        <f t="shared" si="0"/>
        <v>0</v>
      </c>
      <c r="BR10" s="36">
        <f t="shared" si="0"/>
        <v>0.27000000001862645</v>
      </c>
      <c r="BS10" s="35">
        <f t="shared" si="0"/>
        <v>-2.9850746268656782E-5</v>
      </c>
      <c r="BT10" s="35">
        <f t="shared" si="0"/>
        <v>2.4551532423864805E-5</v>
      </c>
      <c r="BU10" s="23"/>
      <c r="BV10" s="36">
        <f t="shared" si="0"/>
        <v>0</v>
      </c>
      <c r="BW10" s="36">
        <f t="shared" si="0"/>
        <v>-0.37000000104308128</v>
      </c>
      <c r="BX10" s="35">
        <f t="shared" si="0"/>
        <v>4.2351021676637415E-5</v>
      </c>
      <c r="BY10" s="35">
        <f t="shared" si="0"/>
        <v>-1.3395556616737324E-5</v>
      </c>
    </row>
    <row r="11" spans="1:77" x14ac:dyDescent="0.2">
      <c r="A11" s="1" t="s">
        <v>26</v>
      </c>
      <c r="B11" s="13" t="s">
        <v>12</v>
      </c>
      <c r="C11" s="23">
        <v>29</v>
      </c>
      <c r="D11" s="28">
        <v>5488858.1200000001</v>
      </c>
      <c r="E11" s="17">
        <v>0.01</v>
      </c>
      <c r="F11" s="17">
        <v>1.0699999999999999E-2</v>
      </c>
      <c r="G11" s="8"/>
      <c r="H11" s="23">
        <v>90</v>
      </c>
      <c r="I11" s="28">
        <v>20533511</v>
      </c>
      <c r="J11" s="17">
        <v>1.26E-2</v>
      </c>
      <c r="K11" s="17">
        <v>1.6299999999999999E-2</v>
      </c>
      <c r="L11" s="8"/>
      <c r="M11" s="23">
        <v>9</v>
      </c>
      <c r="N11" s="28">
        <v>1360896</v>
      </c>
      <c r="O11" s="17">
        <v>4.7999999999999996E-3</v>
      </c>
      <c r="P11" s="17">
        <v>4.8999999999999998E-3</v>
      </c>
      <c r="Q11" s="8"/>
      <c r="R11" s="23">
        <v>63</v>
      </c>
      <c r="S11" s="28">
        <v>12911325</v>
      </c>
      <c r="T11" s="17">
        <v>3.1300000000000001E-2</v>
      </c>
      <c r="U11" s="17">
        <v>3.3700000000000001E-2</v>
      </c>
      <c r="V11" s="8"/>
      <c r="W11" s="23">
        <v>252</v>
      </c>
      <c r="X11" s="28">
        <v>51875634</v>
      </c>
      <c r="Y11" s="17">
        <v>4.8999999999999998E-3</v>
      </c>
      <c r="Z11" s="17">
        <v>5.4000000000000003E-3</v>
      </c>
      <c r="AA11" s="8"/>
      <c r="AB11" s="34" t="s">
        <v>12</v>
      </c>
      <c r="AC11" s="23">
        <f>VLOOKUP($AB11,[1]AK!$C$8:$K$14,5,FALSE)</f>
        <v>29</v>
      </c>
      <c r="AD11" s="23">
        <f>VLOOKUP($AB11,[1]AK!$C$8:$K$14,6,FALSE)</f>
        <v>5488858.1200000001</v>
      </c>
      <c r="AE11" s="35">
        <f>VLOOKUP($AB11,[1]AK!$C$8:$K$14,8,FALSE)</f>
        <v>1.0024196335983409E-2</v>
      </c>
      <c r="AF11" s="35">
        <f>VLOOKUP($AB11,[1]AK!$C$8:$K$14,9,FALSE)</f>
        <v>1.0725262219652898E-2</v>
      </c>
      <c r="AG11" s="8"/>
      <c r="AH11" s="23">
        <f>VLOOKUP($AB11,[2]AK!$C$8:$K$23,5,FALSE)</f>
        <v>90</v>
      </c>
      <c r="AI11" s="23">
        <f>VLOOKUP($AB11,[2]AK!$C$8:$K$23,6,FALSE)</f>
        <v>20533511.32</v>
      </c>
      <c r="AJ11" s="35">
        <f>VLOOKUP($AB11,[2]AK!$C$8:$K$23,8,FALSE)</f>
        <v>1.2594458438287154E-2</v>
      </c>
      <c r="AK11" s="35">
        <f>VLOOKUP($AB11,[2]AK!$C$8:$K$23,9,FALSE)</f>
        <v>1.6314471496602142E-2</v>
      </c>
      <c r="AL11" s="8"/>
      <c r="AM11" s="23">
        <f>VLOOKUP($AB11,[3]AK!$C$8:$K$14,5,FALSE)</f>
        <v>9</v>
      </c>
      <c r="AN11" s="23">
        <f>VLOOKUP($AB11,[3]AK!$C$8:$K$14,6,FALSE)</f>
        <v>1360896</v>
      </c>
      <c r="AO11" s="35">
        <f>VLOOKUP($AB11,[3]AK!$C$8:$K$14,8,FALSE)</f>
        <v>4.7770700636942673E-3</v>
      </c>
      <c r="AP11" s="35">
        <f>VLOOKUP($AB11,[3]AK!$C$8:$K$14,9,FALSE)</f>
        <v>4.9015453700622345E-3</v>
      </c>
      <c r="AQ11" s="8"/>
      <c r="AR11" s="23">
        <f>VLOOKUP($AB11,[4]AK!$C$8:$K$14,5,FALSE)</f>
        <v>63</v>
      </c>
      <c r="AS11" s="23">
        <f>VLOOKUP($AB11,[4]AK!$C$8:$K$14,6,FALSE)</f>
        <v>12911325.449999999</v>
      </c>
      <c r="AT11" s="35">
        <f>VLOOKUP($AB11,[4]AK!$C$8:$K$14,8,FALSE)</f>
        <v>3.134328358208955E-2</v>
      </c>
      <c r="AU11" s="35">
        <f>VLOOKUP($AB11,[4]AK!$C$8:$K$14,9,FALSE)</f>
        <v>3.3700832852673654E-2</v>
      </c>
      <c r="AV11" s="8"/>
      <c r="AW11" s="23">
        <f>VLOOKUP($AB11,[5]AK!$C$8:$K$14,5,FALSE)</f>
        <v>252</v>
      </c>
      <c r="AX11" s="23">
        <f>VLOOKUP($AB11,[5]AK!$C$8:$K$14,6,FALSE)</f>
        <v>51875633.68</v>
      </c>
      <c r="AY11" s="35">
        <f>VLOOKUP($AB11,[5]AK!$C$8:$K$14,8,FALSE)</f>
        <v>4.8947245746251266E-3</v>
      </c>
      <c r="AZ11" s="35">
        <f>VLOOKUP($AB11,[5]AK!$C$8:$K$14,9,FALSE)</f>
        <v>5.3732081948942769E-3</v>
      </c>
      <c r="BB11" s="36">
        <f t="shared" si="1"/>
        <v>0</v>
      </c>
      <c r="BC11" s="36">
        <f t="shared" si="0"/>
        <v>0</v>
      </c>
      <c r="BD11" s="35">
        <f t="shared" si="0"/>
        <v>2.4196335983408396E-5</v>
      </c>
      <c r="BE11" s="35">
        <f t="shared" si="0"/>
        <v>2.5262219652898155E-5</v>
      </c>
      <c r="BF11" s="23"/>
      <c r="BG11" s="36">
        <f t="shared" si="0"/>
        <v>0</v>
      </c>
      <c r="BH11" s="36">
        <f t="shared" si="0"/>
        <v>0.32000000029802322</v>
      </c>
      <c r="BI11" s="35">
        <f t="shared" si="0"/>
        <v>-5.5415617128459077E-6</v>
      </c>
      <c r="BJ11" s="35">
        <f t="shared" si="0"/>
        <v>1.4471496602143363E-5</v>
      </c>
      <c r="BK11" s="23"/>
      <c r="BL11" s="36">
        <f t="shared" si="0"/>
        <v>0</v>
      </c>
      <c r="BM11" s="36">
        <f t="shared" si="0"/>
        <v>0</v>
      </c>
      <c r="BN11" s="35">
        <f t="shared" si="0"/>
        <v>-2.2929936305732257E-5</v>
      </c>
      <c r="BO11" s="35">
        <f t="shared" si="0"/>
        <v>1.5453700622346939E-6</v>
      </c>
      <c r="BP11" s="23"/>
      <c r="BQ11" s="36">
        <f t="shared" si="0"/>
        <v>0</v>
      </c>
      <c r="BR11" s="36">
        <f t="shared" si="0"/>
        <v>0.44999999925494194</v>
      </c>
      <c r="BS11" s="35">
        <f t="shared" si="0"/>
        <v>4.32835820895483E-5</v>
      </c>
      <c r="BT11" s="35">
        <f t="shared" si="0"/>
        <v>8.3285267365312832E-7</v>
      </c>
      <c r="BU11" s="23"/>
      <c r="BV11" s="36">
        <f t="shared" si="0"/>
        <v>0</v>
      </c>
      <c r="BW11" s="36">
        <f t="shared" si="0"/>
        <v>-0.32000000029802322</v>
      </c>
      <c r="BX11" s="35">
        <f t="shared" si="0"/>
        <v>-5.2754253748732438E-6</v>
      </c>
      <c r="BY11" s="35">
        <f t="shared" si="0"/>
        <v>-2.6791805105723376E-5</v>
      </c>
    </row>
    <row r="12" spans="1:77" x14ac:dyDescent="0.2">
      <c r="A12" s="1" t="s">
        <v>27</v>
      </c>
      <c r="B12" s="13" t="s">
        <v>13</v>
      </c>
      <c r="C12" s="23">
        <v>2893</v>
      </c>
      <c r="D12" s="28">
        <v>511769130.44999999</v>
      </c>
      <c r="E12" s="17">
        <v>1</v>
      </c>
      <c r="F12" s="17">
        <v>1</v>
      </c>
      <c r="G12" s="8"/>
      <c r="H12" s="23">
        <v>7146</v>
      </c>
      <c r="I12" s="28">
        <v>1258607202</v>
      </c>
      <c r="J12" s="17">
        <v>1</v>
      </c>
      <c r="K12" s="17">
        <v>1</v>
      </c>
      <c r="L12" s="8"/>
      <c r="M12" s="23">
        <v>1884</v>
      </c>
      <c r="N12" s="28">
        <v>277646313</v>
      </c>
      <c r="O12" s="17">
        <v>1</v>
      </c>
      <c r="P12" s="17">
        <v>1</v>
      </c>
      <c r="Q12" s="8"/>
      <c r="R12" s="23">
        <v>2010</v>
      </c>
      <c r="S12" s="28">
        <v>383115916</v>
      </c>
      <c r="T12" s="17">
        <v>1</v>
      </c>
      <c r="U12" s="17">
        <v>1</v>
      </c>
      <c r="V12" s="8"/>
      <c r="W12" s="23">
        <v>51484</v>
      </c>
      <c r="X12" s="28">
        <v>9654499100</v>
      </c>
      <c r="Y12" s="17">
        <v>1</v>
      </c>
      <c r="Z12" s="17">
        <v>1</v>
      </c>
      <c r="AA12" s="8"/>
      <c r="AB12" s="34" t="s">
        <v>13</v>
      </c>
      <c r="AC12" s="23">
        <f>VLOOKUP($AB12,[1]AK!$C$8:$K$14,5,FALSE)</f>
        <v>2893</v>
      </c>
      <c r="AD12" s="23">
        <f>VLOOKUP($AB12,[1]AK!$C$8:$K$14,6,FALSE)</f>
        <v>511769130.44999999</v>
      </c>
      <c r="AE12" s="35">
        <f>VLOOKUP($AB12,[1]AK!$C$8:$K$14,8,FALSE)</f>
        <v>0.99999999999999989</v>
      </c>
      <c r="AF12" s="35">
        <f>VLOOKUP($AB12,[1]AK!$C$8:$K$14,9,FALSE)</f>
        <v>1</v>
      </c>
      <c r="AG12" s="8"/>
      <c r="AH12" s="23">
        <f>VLOOKUP($AB12,[2]AK!$C$8:$K$23,5,FALSE)</f>
        <v>7146</v>
      </c>
      <c r="AI12" s="23">
        <f>VLOOKUP($AB12,[2]AK!$C$8:$K$23,6,FALSE)</f>
        <v>1258607201.8499999</v>
      </c>
      <c r="AJ12" s="35">
        <f>VLOOKUP($AB12,[2]AK!$C$8:$K$23,8,FALSE)</f>
        <v>1</v>
      </c>
      <c r="AK12" s="35">
        <f>VLOOKUP($AB12,[2]AK!$C$8:$K$23,9,FALSE)</f>
        <v>1</v>
      </c>
      <c r="AL12" s="8"/>
      <c r="AM12" s="23">
        <f>VLOOKUP($AB12,[3]AK!$C$8:$K$14,5,FALSE)</f>
        <v>1884</v>
      </c>
      <c r="AN12" s="23">
        <f>VLOOKUP($AB12,[3]AK!$C$8:$K$14,6,FALSE)</f>
        <v>277646313</v>
      </c>
      <c r="AO12" s="35">
        <f>VLOOKUP($AB12,[3]AK!$C$8:$K$14,8,FALSE)</f>
        <v>1</v>
      </c>
      <c r="AP12" s="35">
        <f>VLOOKUP($AB12,[3]AK!$C$8:$K$14,9,FALSE)</f>
        <v>1</v>
      </c>
      <c r="AQ12" s="8"/>
      <c r="AR12" s="23">
        <f>VLOOKUP($AB12,[4]AK!$C$8:$K$14,5,FALSE)</f>
        <v>2010</v>
      </c>
      <c r="AS12" s="23">
        <f>VLOOKUP($AB12,[4]AK!$C$8:$K$14,6,FALSE)</f>
        <v>383115916.04999995</v>
      </c>
      <c r="AT12" s="35">
        <f>VLOOKUP($AB12,[4]AK!$C$8:$K$14,8,FALSE)</f>
        <v>1</v>
      </c>
      <c r="AU12" s="35">
        <f>VLOOKUP($AB12,[4]AK!$C$8:$K$14,9,FALSE)</f>
        <v>1.0000000000000002</v>
      </c>
      <c r="AV12" s="8"/>
      <c r="AW12" s="23">
        <f>VLOOKUP($AB12,[5]AK!$C$8:$K$14,5,FALSE)</f>
        <v>51484</v>
      </c>
      <c r="AX12" s="23">
        <f>VLOOKUP($AB12,[5]AK!$C$8:$K$14,6,FALSE)</f>
        <v>9654499099.6800003</v>
      </c>
      <c r="AY12" s="35">
        <f>VLOOKUP($AB12,[5]AK!$C$8:$K$14,8,FALSE)</f>
        <v>1</v>
      </c>
      <c r="AZ12" s="35">
        <f>VLOOKUP($AB12,[5]AK!$C$8:$K$14,9,FALSE)</f>
        <v>1</v>
      </c>
      <c r="BB12" s="36">
        <f t="shared" si="1"/>
        <v>0</v>
      </c>
      <c r="BC12" s="36">
        <f t="shared" si="0"/>
        <v>0</v>
      </c>
      <c r="BD12" s="35">
        <f t="shared" si="0"/>
        <v>0</v>
      </c>
      <c r="BE12" s="35">
        <f t="shared" si="0"/>
        <v>0</v>
      </c>
      <c r="BF12" s="23"/>
      <c r="BG12" s="36">
        <f t="shared" si="0"/>
        <v>0</v>
      </c>
      <c r="BH12" s="36">
        <f t="shared" si="0"/>
        <v>-0.15000009536743164</v>
      </c>
      <c r="BI12" s="35">
        <f t="shared" si="0"/>
        <v>0</v>
      </c>
      <c r="BJ12" s="35">
        <f t="shared" si="0"/>
        <v>0</v>
      </c>
      <c r="BK12" s="23"/>
      <c r="BL12" s="36">
        <f t="shared" si="0"/>
        <v>0</v>
      </c>
      <c r="BM12" s="36">
        <f t="shared" si="0"/>
        <v>0</v>
      </c>
      <c r="BN12" s="35">
        <f t="shared" si="0"/>
        <v>0</v>
      </c>
      <c r="BO12" s="35">
        <f t="shared" si="0"/>
        <v>0</v>
      </c>
      <c r="BP12" s="23"/>
      <c r="BQ12" s="36">
        <f t="shared" si="0"/>
        <v>0</v>
      </c>
      <c r="BR12" s="36">
        <f t="shared" si="0"/>
        <v>4.999995231628418E-2</v>
      </c>
      <c r="BS12" s="35">
        <f t="shared" si="0"/>
        <v>0</v>
      </c>
      <c r="BT12" s="35">
        <f t="shared" si="0"/>
        <v>0</v>
      </c>
      <c r="BU12" s="23"/>
      <c r="BV12" s="36">
        <f t="shared" si="0"/>
        <v>0</v>
      </c>
      <c r="BW12" s="36">
        <f t="shared" si="0"/>
        <v>-0.31999969482421875</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542</v>
      </c>
      <c r="D15" s="30">
        <v>22298714.120000001</v>
      </c>
      <c r="E15" s="19">
        <v>0.97309999999999997</v>
      </c>
      <c r="F15" s="19">
        <v>0.97760000000000002</v>
      </c>
      <c r="H15" s="25">
        <v>1300</v>
      </c>
      <c r="I15" s="30">
        <v>52387484</v>
      </c>
      <c r="J15" s="19">
        <v>0.93389999999999995</v>
      </c>
      <c r="K15" s="19">
        <v>0.9284</v>
      </c>
      <c r="M15" s="25">
        <v>202</v>
      </c>
      <c r="N15" s="30">
        <v>10029219</v>
      </c>
      <c r="O15" s="19">
        <v>0.9224</v>
      </c>
      <c r="P15" s="19">
        <v>0.92900000000000005</v>
      </c>
      <c r="R15" s="25">
        <v>92</v>
      </c>
      <c r="S15" s="30">
        <v>4718489</v>
      </c>
      <c r="T15" s="19">
        <v>0.80700000000000005</v>
      </c>
      <c r="U15" s="19">
        <v>0.77949999999999997</v>
      </c>
      <c r="W15" s="25">
        <v>6705</v>
      </c>
      <c r="X15" s="30">
        <v>274463200</v>
      </c>
      <c r="Y15" s="19">
        <v>0.97160000000000002</v>
      </c>
      <c r="Z15" s="19">
        <v>0.96819999999999995</v>
      </c>
      <c r="AB15" s="34" t="s">
        <v>80</v>
      </c>
      <c r="AC15" s="23">
        <f>VLOOKUP($AB15,[1]AK!$C$17:$K$24,5,FALSE)</f>
        <v>542</v>
      </c>
      <c r="AD15" s="23">
        <f>VLOOKUP($AB15,[1]AK!$C$17:$K$24,6,FALSE)</f>
        <v>22298714.119999997</v>
      </c>
      <c r="AE15" s="35">
        <f>VLOOKUP($AB15,[1]AK!$C$17:$K$24,8,FALSE)</f>
        <v>0.97307001795332138</v>
      </c>
      <c r="AF15" s="35">
        <f>VLOOKUP($AB15,[1]AK!$C$17:$K$24,9,FALSE)</f>
        <v>0.97761529262413627</v>
      </c>
      <c r="AH15" s="23">
        <f>VLOOKUP($AB15,[2]AK!$C$17:$K$23,5,FALSE)</f>
        <v>1300</v>
      </c>
      <c r="AI15" s="23">
        <f>VLOOKUP($AB15,[2]AK!$C$17:$K$23,6,FALSE)</f>
        <v>52387483.590000004</v>
      </c>
      <c r="AJ15" s="35">
        <f>VLOOKUP($AB15,[2]AK!$C$17:$K$23,8,FALSE)</f>
        <v>0.93390804597701149</v>
      </c>
      <c r="AK15" s="35">
        <f>VLOOKUP($AB15,[2]AK!$C$17:$K$23,9,FALSE)</f>
        <v>0.928398950682497</v>
      </c>
      <c r="AM15" s="23">
        <f>VLOOKUP($AB15,[3]AK!$C$17:$K$23,5,FALSE)</f>
        <v>202</v>
      </c>
      <c r="AN15" s="23">
        <f>VLOOKUP($AB15,[3]AK!$C$17:$K$23,6,FALSE)</f>
        <v>10029219</v>
      </c>
      <c r="AO15" s="35">
        <f>VLOOKUP($AB15,[3]AK!$C$17:$K$23,8,FALSE)</f>
        <v>0.92237442922374424</v>
      </c>
      <c r="AP15" s="35">
        <f>VLOOKUP($AB15,[3]AK!$C$17:$K$23,9,FALSE)</f>
        <v>0.92902028710351803</v>
      </c>
      <c r="AQ15" s="23"/>
      <c r="AR15" s="23">
        <f>VLOOKUP($AB15,[4]AK!$C$17:$K$23,5,FALSE)</f>
        <v>92</v>
      </c>
      <c r="AS15" s="23">
        <f>VLOOKUP($AB15,[4]AK!$C$17:$K$23,6,FALSE)</f>
        <v>4718488.5999999996</v>
      </c>
      <c r="AT15" s="35">
        <f>VLOOKUP($AB15,[4]AK!$C$17:$K$23,8,FALSE)</f>
        <v>0.80701754385964908</v>
      </c>
      <c r="AU15" s="35">
        <f>VLOOKUP($AB15,[4]AK!$C$17:$K$23,9,FALSE)</f>
        <v>0.77949388599350433</v>
      </c>
      <c r="AW15" s="23">
        <f>VLOOKUP($AB15,[5]AK!$C$17:$K$23,5,FALSE)</f>
        <v>6705</v>
      </c>
      <c r="AX15" s="23">
        <f>VLOOKUP($AB15,[5]AK!$C$17:$K$23,6,FALSE)</f>
        <v>274463199.77999997</v>
      </c>
      <c r="AY15" s="35">
        <f>VLOOKUP($AB15,[5]AK!$C$17:$K$23,8,FALSE)</f>
        <v>0.9715983190841907</v>
      </c>
      <c r="AZ15" s="35">
        <f>VLOOKUP($AB15,[5]AK!$C$17:$K$23,9,FALSE)</f>
        <v>0.96821256939809452</v>
      </c>
      <c r="BB15" s="36">
        <f t="shared" si="1"/>
        <v>0</v>
      </c>
      <c r="BC15" s="36">
        <f t="shared" si="0"/>
        <v>0</v>
      </c>
      <c r="BD15" s="35">
        <f t="shared" si="0"/>
        <v>-2.9982046678589391E-5</v>
      </c>
      <c r="BE15" s="35">
        <f t="shared" si="0"/>
        <v>1.5292624136242772E-5</v>
      </c>
      <c r="BF15" s="23"/>
      <c r="BG15" s="36">
        <f t="shared" si="0"/>
        <v>0</v>
      </c>
      <c r="BH15" s="36">
        <f t="shared" si="0"/>
        <v>-0.40999999642372131</v>
      </c>
      <c r="BI15" s="35">
        <f t="shared" si="0"/>
        <v>8.045977011539307E-6</v>
      </c>
      <c r="BJ15" s="35">
        <f t="shared" si="0"/>
        <v>-1.0493175029990809E-6</v>
      </c>
      <c r="BK15" s="23"/>
      <c r="BL15" s="36">
        <f t="shared" si="0"/>
        <v>0</v>
      </c>
      <c r="BM15" s="36">
        <f t="shared" si="0"/>
        <v>0</v>
      </c>
      <c r="BN15" s="35">
        <f t="shared" si="0"/>
        <v>-2.5570776255756655E-5</v>
      </c>
      <c r="BO15" s="35">
        <f t="shared" si="0"/>
        <v>2.0287103517979688E-5</v>
      </c>
      <c r="BP15" s="23"/>
      <c r="BQ15" s="36">
        <f t="shared" si="0"/>
        <v>0</v>
      </c>
      <c r="BR15" s="36">
        <f t="shared" si="0"/>
        <v>-0.40000000037252903</v>
      </c>
      <c r="BS15" s="35">
        <f t="shared" si="0"/>
        <v>1.7543859649027382E-5</v>
      </c>
      <c r="BT15" s="35">
        <f t="shared" si="0"/>
        <v>-6.1140064956388684E-6</v>
      </c>
      <c r="BU15" s="23"/>
      <c r="BV15" s="36">
        <f t="shared" si="0"/>
        <v>0</v>
      </c>
      <c r="BW15" s="36">
        <f t="shared" si="0"/>
        <v>-0.22000002861022949</v>
      </c>
      <c r="BX15" s="35">
        <f t="shared" si="0"/>
        <v>-1.6809158093211707E-6</v>
      </c>
      <c r="BY15" s="35">
        <f t="shared" si="0"/>
        <v>1.2569398094575135E-5</v>
      </c>
    </row>
    <row r="16" spans="1:77" x14ac:dyDescent="0.2">
      <c r="A16" s="1" t="s">
        <v>22</v>
      </c>
      <c r="B16" s="13" t="s">
        <v>8</v>
      </c>
      <c r="C16" s="25">
        <v>3</v>
      </c>
      <c r="D16" s="30">
        <v>80725.83</v>
      </c>
      <c r="E16" s="19">
        <v>5.4000000000000003E-3</v>
      </c>
      <c r="F16" s="19">
        <v>3.5000000000000001E-3</v>
      </c>
      <c r="H16" s="25">
        <v>31</v>
      </c>
      <c r="I16" s="30">
        <v>1079473</v>
      </c>
      <c r="J16" s="19">
        <v>2.23E-2</v>
      </c>
      <c r="K16" s="19">
        <v>1.9099999999999999E-2</v>
      </c>
      <c r="M16" s="25">
        <v>5</v>
      </c>
      <c r="N16" s="30">
        <v>218160</v>
      </c>
      <c r="O16" s="19">
        <v>2.2800000000000001E-2</v>
      </c>
      <c r="P16" s="19">
        <v>2.0199999999999999E-2</v>
      </c>
      <c r="R16" s="25">
        <v>6</v>
      </c>
      <c r="S16" s="30">
        <v>287263</v>
      </c>
      <c r="T16" s="19">
        <v>5.2600000000000001E-2</v>
      </c>
      <c r="U16" s="19">
        <v>4.7500000000000001E-2</v>
      </c>
      <c r="W16" s="25">
        <v>48</v>
      </c>
      <c r="X16" s="30">
        <v>1868282</v>
      </c>
      <c r="Y16" s="19">
        <v>7.0000000000000001E-3</v>
      </c>
      <c r="Z16" s="19">
        <v>6.6E-3</v>
      </c>
      <c r="AB16" s="34" t="s">
        <v>8</v>
      </c>
      <c r="AC16" s="23">
        <f>VLOOKUP($AB16,[1]AK!$C$17:$K$24,5,FALSE)</f>
        <v>3</v>
      </c>
      <c r="AD16" s="23">
        <f>VLOOKUP($AB16,[1]AK!$C$17:$K$24,6,FALSE)</f>
        <v>80725.83</v>
      </c>
      <c r="AE16" s="35">
        <f>VLOOKUP($AB16,[1]AK!$C$17:$K$24,8,FALSE)</f>
        <v>5.3859964093357273E-3</v>
      </c>
      <c r="AF16" s="35">
        <f>VLOOKUP($AB16,[1]AK!$C$17:$K$24,9,FALSE)</f>
        <v>3.5391639846619233E-3</v>
      </c>
      <c r="AH16" s="23">
        <f>VLOOKUP($AB16,[2]AK!$C$17:$K$23,5,FALSE)</f>
        <v>31</v>
      </c>
      <c r="AI16" s="23">
        <f>VLOOKUP($AB16,[2]AK!$C$17:$K$23,6,FALSE)</f>
        <v>1079473.1100000001</v>
      </c>
      <c r="AJ16" s="35">
        <f>VLOOKUP($AB16,[2]AK!$C$17:$K$23,8,FALSE)</f>
        <v>2.2270114942528736E-2</v>
      </c>
      <c r="AK16" s="35">
        <f>VLOOKUP($AB16,[2]AK!$C$17:$K$23,9,FALSE)</f>
        <v>1.913017449849936E-2</v>
      </c>
      <c r="AM16" s="23">
        <f>VLOOKUP($AB16,[3]AK!$C$17:$K$23,5,FALSE)</f>
        <v>5</v>
      </c>
      <c r="AN16" s="23">
        <f>VLOOKUP($AB16,[3]AK!$C$17:$K$23,6,FALSE)</f>
        <v>218160</v>
      </c>
      <c r="AO16" s="35">
        <f>VLOOKUP($AB16,[3]AK!$C$17:$K$23,8,FALSE)</f>
        <v>2.2831050228310501E-2</v>
      </c>
      <c r="AP16" s="35">
        <f>VLOOKUP($AB16,[3]AK!$C$17:$K$23,9,FALSE)</f>
        <v>2.0208459485679144E-2</v>
      </c>
      <c r="AR16" s="23">
        <f>VLOOKUP($AB16,[4]AK!$C$17:$K$23,5,FALSE)</f>
        <v>6</v>
      </c>
      <c r="AS16" s="23">
        <f>VLOOKUP($AB16,[4]AK!$C$17:$K$23,6,FALSE)</f>
        <v>287263.40999999997</v>
      </c>
      <c r="AT16" s="35">
        <f>VLOOKUP($AB16,[4]AK!$C$17:$K$23,8,FALSE)</f>
        <v>5.2631578947368418E-2</v>
      </c>
      <c r="AU16" s="35">
        <f>VLOOKUP($AB16,[4]AK!$C$17:$K$23,9,FALSE)</f>
        <v>4.7455889109204438E-2</v>
      </c>
      <c r="AW16" s="23">
        <f>VLOOKUP($AB16,[5]AK!$C$17:$K$23,5,FALSE)</f>
        <v>48</v>
      </c>
      <c r="AX16" s="23">
        <f>VLOOKUP($AB16,[5]AK!$C$17:$K$23,6,FALSE)</f>
        <v>1868281.52</v>
      </c>
      <c r="AY16" s="35">
        <f>VLOOKUP($AB16,[5]AK!$C$17:$K$23,8,FALSE)</f>
        <v>6.9555136936675843E-3</v>
      </c>
      <c r="AZ16" s="35">
        <f>VLOOKUP($AB16,[5]AK!$C$17:$K$23,9,FALSE)</f>
        <v>6.5906600676816527E-3</v>
      </c>
      <c r="BB16" s="36">
        <f t="shared" si="1"/>
        <v>0</v>
      </c>
      <c r="BC16" s="36">
        <f t="shared" si="0"/>
        <v>0</v>
      </c>
      <c r="BD16" s="35">
        <f t="shared" si="0"/>
        <v>-1.400359066427298E-5</v>
      </c>
      <c r="BE16" s="35">
        <f t="shared" si="0"/>
        <v>3.9163984661923223E-5</v>
      </c>
      <c r="BF16" s="23"/>
      <c r="BG16" s="36">
        <f t="shared" si="0"/>
        <v>0</v>
      </c>
      <c r="BH16" s="36">
        <f t="shared" si="0"/>
        <v>0.11000000010244548</v>
      </c>
      <c r="BI16" s="35">
        <f t="shared" si="0"/>
        <v>-2.9885057471264187E-5</v>
      </c>
      <c r="BJ16" s="35">
        <f t="shared" si="0"/>
        <v>3.0174498499360713E-5</v>
      </c>
      <c r="BK16" s="23"/>
      <c r="BL16" s="36">
        <f t="shared" si="0"/>
        <v>0</v>
      </c>
      <c r="BM16" s="36">
        <f t="shared" si="0"/>
        <v>0</v>
      </c>
      <c r="BN16" s="35">
        <f t="shared" si="0"/>
        <v>3.1050228310500194E-5</v>
      </c>
      <c r="BO16" s="35">
        <f t="shared" si="0"/>
        <v>8.4594856791450623E-6</v>
      </c>
      <c r="BP16" s="23"/>
      <c r="BQ16" s="36">
        <f t="shared" si="0"/>
        <v>0</v>
      </c>
      <c r="BR16" s="36">
        <f t="shared" si="0"/>
        <v>0.40999999997438863</v>
      </c>
      <c r="BS16" s="35">
        <f t="shared" si="0"/>
        <v>3.157894736841721E-5</v>
      </c>
      <c r="BT16" s="35">
        <f t="shared" si="0"/>
        <v>-4.4110890795562296E-5</v>
      </c>
      <c r="BU16" s="23"/>
      <c r="BV16" s="36">
        <f t="shared" si="0"/>
        <v>0</v>
      </c>
      <c r="BW16" s="36">
        <f t="shared" si="0"/>
        <v>-0.47999999998137355</v>
      </c>
      <c r="BX16" s="35">
        <f t="shared" si="0"/>
        <v>-4.4486306332415862E-5</v>
      </c>
      <c r="BY16" s="35">
        <f t="shared" si="0"/>
        <v>-9.3399323183472258E-6</v>
      </c>
    </row>
    <row r="17" spans="1:77" x14ac:dyDescent="0.2">
      <c r="A17" s="1" t="s">
        <v>23</v>
      </c>
      <c r="B17" s="13" t="s">
        <v>9</v>
      </c>
      <c r="C17" s="25">
        <v>6</v>
      </c>
      <c r="D17" s="30">
        <v>259335.54</v>
      </c>
      <c r="E17" s="19">
        <v>1.0800000000000001E-2</v>
      </c>
      <c r="F17" s="19">
        <v>1.14E-2</v>
      </c>
      <c r="H17" s="25">
        <v>25</v>
      </c>
      <c r="I17" s="30">
        <v>1389381</v>
      </c>
      <c r="J17" s="19">
        <v>1.7999999999999999E-2</v>
      </c>
      <c r="K17" s="19">
        <v>2.46E-2</v>
      </c>
      <c r="M17" s="25">
        <v>6</v>
      </c>
      <c r="N17" s="30">
        <v>253188</v>
      </c>
      <c r="O17" s="19">
        <v>2.7400000000000001E-2</v>
      </c>
      <c r="P17" s="19">
        <v>2.35E-2</v>
      </c>
      <c r="R17" s="25">
        <v>10</v>
      </c>
      <c r="S17" s="30">
        <v>551642</v>
      </c>
      <c r="T17" s="19">
        <v>8.77E-2</v>
      </c>
      <c r="U17" s="19">
        <v>9.11E-2</v>
      </c>
      <c r="W17" s="25">
        <v>43</v>
      </c>
      <c r="X17" s="30">
        <v>1749014</v>
      </c>
      <c r="Y17" s="19">
        <v>6.1999999999999998E-3</v>
      </c>
      <c r="Z17" s="19">
        <v>6.1999999999999998E-3</v>
      </c>
      <c r="AB17" s="34" t="s">
        <v>9</v>
      </c>
      <c r="AC17" s="23">
        <f>VLOOKUP($AB17,[1]AK!$C$17:$K$24,5,FALSE)</f>
        <v>6</v>
      </c>
      <c r="AD17" s="23">
        <f>VLOOKUP($AB17,[1]AK!$C$17:$K$24,6,FALSE)</f>
        <v>259335.54</v>
      </c>
      <c r="AE17" s="35">
        <f>VLOOKUP($AB17,[1]AK!$C$17:$K$24,8,FALSE)</f>
        <v>1.0771992818671455E-2</v>
      </c>
      <c r="AF17" s="35">
        <f>VLOOKUP($AB17,[1]AK!$C$17:$K$24,9,FALSE)</f>
        <v>1.136973138722577E-2</v>
      </c>
      <c r="AH17" s="23">
        <f>VLOOKUP($AB17,[2]AK!$C$17:$K$23,5,FALSE)</f>
        <v>25</v>
      </c>
      <c r="AI17" s="23">
        <f>VLOOKUP($AB17,[2]AK!$C$17:$K$23,6,FALSE)</f>
        <v>1389380.9000000001</v>
      </c>
      <c r="AJ17" s="35">
        <f>VLOOKUP($AB17,[2]AK!$C$17:$K$23,8,FALSE)</f>
        <v>1.7959770114942528E-2</v>
      </c>
      <c r="AK17" s="35">
        <f>VLOOKUP($AB17,[2]AK!$C$17:$K$23,9,FALSE)</f>
        <v>2.4622289166500951E-2</v>
      </c>
      <c r="AM17" s="23">
        <f>VLOOKUP($AB17,[3]AK!$C$17:$K$23,5,FALSE)</f>
        <v>6</v>
      </c>
      <c r="AN17" s="23">
        <f>VLOOKUP($AB17,[3]AK!$C$17:$K$23,6,FALSE)</f>
        <v>253188</v>
      </c>
      <c r="AO17" s="35">
        <f>VLOOKUP($AB17,[3]AK!$C$17:$K$23,8,FALSE)</f>
        <v>2.7397260273972601E-2</v>
      </c>
      <c r="AP17" s="35">
        <f>VLOOKUP($AB17,[3]AK!$C$17:$K$23,9,FALSE)</f>
        <v>2.3453151082967232E-2</v>
      </c>
      <c r="AR17" s="23">
        <f>VLOOKUP($AB17,[4]AK!$C$17:$K$23,5,FALSE)</f>
        <v>10</v>
      </c>
      <c r="AS17" s="23">
        <f>VLOOKUP($AB17,[4]AK!$C$17:$K$23,6,FALSE)</f>
        <v>551642.25</v>
      </c>
      <c r="AT17" s="35">
        <f>VLOOKUP($AB17,[4]AK!$C$17:$K$23,8,FALSE)</f>
        <v>8.771929824561403E-2</v>
      </c>
      <c r="AU17" s="35">
        <f>VLOOKUP($AB17,[4]AK!$C$17:$K$23,9,FALSE)</f>
        <v>9.1131249343423287E-2</v>
      </c>
      <c r="AW17" s="23">
        <f>VLOOKUP($AB17,[5]AK!$C$17:$K$23,5,FALSE)</f>
        <v>43</v>
      </c>
      <c r="AX17" s="23">
        <f>VLOOKUP($AB17,[5]AK!$C$17:$K$23,6,FALSE)</f>
        <v>1749014.38</v>
      </c>
      <c r="AY17" s="35">
        <f>VLOOKUP($AB17,[5]AK!$C$17:$K$23,8,FALSE)</f>
        <v>6.2309810172438774E-3</v>
      </c>
      <c r="AZ17" s="35">
        <f>VLOOKUP($AB17,[5]AK!$C$17:$K$23,9,FALSE)</f>
        <v>6.1699262711044653E-3</v>
      </c>
      <c r="BB17" s="36">
        <f t="shared" si="1"/>
        <v>0</v>
      </c>
      <c r="BC17" s="36">
        <f t="shared" si="0"/>
        <v>0</v>
      </c>
      <c r="BD17" s="35">
        <f t="shared" si="0"/>
        <v>-2.800718132854596E-5</v>
      </c>
      <c r="BE17" s="35">
        <f t="shared" si="0"/>
        <v>-3.0268612774230624E-5</v>
      </c>
      <c r="BF17" s="23"/>
      <c r="BG17" s="36">
        <f t="shared" si="0"/>
        <v>0</v>
      </c>
      <c r="BH17" s="36">
        <f t="shared" si="0"/>
        <v>-9.9999999860301614E-2</v>
      </c>
      <c r="BI17" s="35">
        <f t="shared" si="0"/>
        <v>-4.0229885057471021E-5</v>
      </c>
      <c r="BJ17" s="35">
        <f t="shared" si="0"/>
        <v>2.2289166500950169E-5</v>
      </c>
      <c r="BK17" s="23"/>
      <c r="BL17" s="36">
        <f t="shared" si="0"/>
        <v>0</v>
      </c>
      <c r="BM17" s="36">
        <f t="shared" si="0"/>
        <v>0</v>
      </c>
      <c r="BN17" s="35">
        <f t="shared" si="0"/>
        <v>-2.739726027399525E-6</v>
      </c>
      <c r="BO17" s="35">
        <f t="shared" si="0"/>
        <v>-4.6848917032767806E-5</v>
      </c>
      <c r="BP17" s="23"/>
      <c r="BQ17" s="36">
        <f t="shared" si="0"/>
        <v>0</v>
      </c>
      <c r="BR17" s="36">
        <f t="shared" si="0"/>
        <v>0.25</v>
      </c>
      <c r="BS17" s="35">
        <f t="shared" si="0"/>
        <v>1.9298245614030041E-5</v>
      </c>
      <c r="BT17" s="35">
        <f t="shared" si="0"/>
        <v>3.1249343423286891E-5</v>
      </c>
      <c r="BU17" s="23"/>
      <c r="BV17" s="36">
        <f t="shared" si="0"/>
        <v>0</v>
      </c>
      <c r="BW17" s="36">
        <f t="shared" si="0"/>
        <v>0.37999999988824129</v>
      </c>
      <c r="BX17" s="35">
        <f t="shared" si="0"/>
        <v>3.098101724387757E-5</v>
      </c>
      <c r="BY17" s="35">
        <f t="shared" si="0"/>
        <v>-3.007372889553446E-5</v>
      </c>
    </row>
    <row r="18" spans="1:77" x14ac:dyDescent="0.2">
      <c r="A18" s="1" t="s">
        <v>24</v>
      </c>
      <c r="B18" s="13" t="s">
        <v>10</v>
      </c>
      <c r="C18" s="25">
        <v>3</v>
      </c>
      <c r="D18" s="30">
        <v>101265.06</v>
      </c>
      <c r="E18" s="19">
        <v>5.4000000000000003E-3</v>
      </c>
      <c r="F18" s="19">
        <v>4.4000000000000003E-3</v>
      </c>
      <c r="H18" s="25">
        <v>16</v>
      </c>
      <c r="I18" s="30">
        <v>720396</v>
      </c>
      <c r="J18" s="19">
        <v>1.15E-2</v>
      </c>
      <c r="K18" s="19">
        <v>1.2800000000000001E-2</v>
      </c>
      <c r="M18" s="25">
        <v>1</v>
      </c>
      <c r="N18" s="30">
        <v>52424</v>
      </c>
      <c r="O18" s="19">
        <v>4.5999999999999999E-3</v>
      </c>
      <c r="P18" s="19">
        <v>4.8999999999999998E-3</v>
      </c>
      <c r="R18" s="25">
        <v>1</v>
      </c>
      <c r="S18" s="30">
        <v>77943</v>
      </c>
      <c r="T18" s="19">
        <v>8.8000000000000005E-3</v>
      </c>
      <c r="U18" s="19">
        <v>1.29E-2</v>
      </c>
      <c r="W18" s="25">
        <v>8</v>
      </c>
      <c r="X18" s="30">
        <v>373628</v>
      </c>
      <c r="Y18" s="19">
        <v>1.1999999999999999E-3</v>
      </c>
      <c r="Z18" s="19">
        <v>1.2999999999999999E-3</v>
      </c>
      <c r="AB18" s="34" t="s">
        <v>10</v>
      </c>
      <c r="AC18" s="23">
        <f>VLOOKUP($AB18,[1]AK!$C$17:$K$24,5,FALSE)</f>
        <v>3</v>
      </c>
      <c r="AD18" s="23">
        <f>VLOOKUP($AB18,[1]AK!$C$17:$K$24,6,FALSE)</f>
        <v>101265.06</v>
      </c>
      <c r="AE18" s="35">
        <f>VLOOKUP($AB18,[1]AK!$C$17:$K$24,8,FALSE)</f>
        <v>5.3859964093357273E-3</v>
      </c>
      <c r="AF18" s="35">
        <f>VLOOKUP($AB18,[1]AK!$C$17:$K$24,9,FALSE)</f>
        <v>4.4396403636435666E-3</v>
      </c>
      <c r="AH18" s="23">
        <f>VLOOKUP($AB18,[2]AK!$C$17:$K$23,5,FALSE)</f>
        <v>16</v>
      </c>
      <c r="AI18" s="23">
        <f>VLOOKUP($AB18,[2]AK!$C$17:$K$23,6,FALSE)</f>
        <v>720396.05</v>
      </c>
      <c r="AJ18" s="35">
        <f>VLOOKUP($AB18,[2]AK!$C$17:$K$23,8,FALSE)</f>
        <v>1.1494252873563218E-2</v>
      </c>
      <c r="AK18" s="35">
        <f>VLOOKUP($AB18,[2]AK!$C$17:$K$23,9,FALSE)</f>
        <v>1.2766693321827784E-2</v>
      </c>
      <c r="AM18" s="23">
        <f>VLOOKUP($AB18,[3]AK!$C$17:$K$23,5,FALSE)</f>
        <v>1</v>
      </c>
      <c r="AN18" s="23">
        <f>VLOOKUP($AB18,[3]AK!$C$17:$K$23,6,FALSE)</f>
        <v>52424</v>
      </c>
      <c r="AO18" s="35">
        <f>VLOOKUP($AB18,[3]AK!$C$17:$K$23,8,FALSE)</f>
        <v>4.5662100456621002E-3</v>
      </c>
      <c r="AP18" s="35">
        <f>VLOOKUP($AB18,[3]AK!$C$17:$K$23,9,FALSE)</f>
        <v>4.8561068943768033E-3</v>
      </c>
      <c r="AR18" s="23">
        <f>VLOOKUP($AB18,[4]AK!$C$17:$K$23,5,FALSE)</f>
        <v>1</v>
      </c>
      <c r="AS18" s="23">
        <f>VLOOKUP($AB18,[4]AK!$C$17:$K$23,6,FALSE)</f>
        <v>77943</v>
      </c>
      <c r="AT18" s="35">
        <f>VLOOKUP($AB18,[4]AK!$C$17:$K$23,8,FALSE)</f>
        <v>8.771929824561403E-3</v>
      </c>
      <c r="AU18" s="35">
        <f>VLOOKUP($AB18,[4]AK!$C$17:$K$23,9,FALSE)</f>
        <v>1.2876176484985407E-2</v>
      </c>
      <c r="AW18" s="23">
        <f>VLOOKUP($AB18,[5]AK!$C$17:$K$23,5,FALSE)</f>
        <v>8</v>
      </c>
      <c r="AX18" s="23">
        <f>VLOOKUP($AB18,[5]AK!$C$17:$K$23,6,FALSE)</f>
        <v>373627.61</v>
      </c>
      <c r="AY18" s="35">
        <f>VLOOKUP($AB18,[5]AK!$C$17:$K$23,8,FALSE)</f>
        <v>1.1592522822779308E-3</v>
      </c>
      <c r="AZ18" s="35">
        <f>VLOOKUP($AB18,[5]AK!$C$17:$K$23,9,FALSE)</f>
        <v>1.318030790889766E-3</v>
      </c>
      <c r="BB18" s="36">
        <f t="shared" si="1"/>
        <v>0</v>
      </c>
      <c r="BC18" s="36">
        <f t="shared" si="0"/>
        <v>0</v>
      </c>
      <c r="BD18" s="35">
        <f t="shared" si="0"/>
        <v>-1.400359066427298E-5</v>
      </c>
      <c r="BE18" s="35">
        <f t="shared" si="0"/>
        <v>3.9640363643566288E-5</v>
      </c>
      <c r="BF18" s="23"/>
      <c r="BG18" s="36">
        <f t="shared" si="0"/>
        <v>0</v>
      </c>
      <c r="BH18" s="36">
        <f t="shared" si="0"/>
        <v>5.0000000046566129E-2</v>
      </c>
      <c r="BI18" s="35">
        <f t="shared" si="0"/>
        <v>-5.7471264367815744E-6</v>
      </c>
      <c r="BJ18" s="35">
        <f t="shared" si="0"/>
        <v>-3.3306678172216608E-5</v>
      </c>
      <c r="BK18" s="23"/>
      <c r="BL18" s="36">
        <f t="shared" si="0"/>
        <v>0</v>
      </c>
      <c r="BM18" s="36">
        <f t="shared" si="0"/>
        <v>0</v>
      </c>
      <c r="BN18" s="35">
        <f t="shared" si="0"/>
        <v>-3.3789954337899719E-5</v>
      </c>
      <c r="BO18" s="35">
        <f t="shared" si="0"/>
        <v>-4.3893105623196531E-5</v>
      </c>
      <c r="BP18" s="23"/>
      <c r="BQ18" s="36">
        <f t="shared" si="0"/>
        <v>0</v>
      </c>
      <c r="BR18" s="36">
        <f t="shared" si="0"/>
        <v>0</v>
      </c>
      <c r="BS18" s="35">
        <f t="shared" si="0"/>
        <v>-2.8070175438597508E-5</v>
      </c>
      <c r="BT18" s="35">
        <f t="shared" si="0"/>
        <v>-2.3823515014592678E-5</v>
      </c>
      <c r="BU18" s="23"/>
      <c r="BV18" s="36">
        <f t="shared" si="0"/>
        <v>0</v>
      </c>
      <c r="BW18" s="36">
        <f t="shared" si="0"/>
        <v>-0.39000000001396984</v>
      </c>
      <c r="BX18" s="35">
        <f t="shared" si="0"/>
        <v>-4.0747717722069109E-5</v>
      </c>
      <c r="BY18" s="35">
        <f t="shared" si="0"/>
        <v>1.8030790889766047E-5</v>
      </c>
    </row>
    <row r="19" spans="1:77" x14ac:dyDescent="0.2">
      <c r="A19" s="1" t="s">
        <v>25</v>
      </c>
      <c r="B19" s="13" t="s">
        <v>11</v>
      </c>
      <c r="C19" s="25">
        <v>3</v>
      </c>
      <c r="D19" s="30">
        <v>69252.929999999993</v>
      </c>
      <c r="E19" s="19">
        <v>5.4000000000000003E-3</v>
      </c>
      <c r="F19" s="19">
        <v>3.0000000000000001E-3</v>
      </c>
      <c r="H19" s="25">
        <v>19</v>
      </c>
      <c r="I19" s="30">
        <v>817131</v>
      </c>
      <c r="J19" s="19">
        <v>1.37E-2</v>
      </c>
      <c r="K19" s="19">
        <v>1.4500000000000001E-2</v>
      </c>
      <c r="M19" s="25">
        <v>0</v>
      </c>
      <c r="N19" s="30">
        <v>0</v>
      </c>
      <c r="O19" s="19">
        <v>0</v>
      </c>
      <c r="P19" s="19">
        <v>0</v>
      </c>
      <c r="R19" s="25">
        <v>4</v>
      </c>
      <c r="S19" s="30">
        <v>246702</v>
      </c>
      <c r="T19" s="19">
        <v>3.5099999999999999E-2</v>
      </c>
      <c r="U19" s="19">
        <v>4.0800000000000003E-2</v>
      </c>
      <c r="W19" s="25">
        <v>82</v>
      </c>
      <c r="X19" s="30">
        <v>3496214</v>
      </c>
      <c r="Y19" s="19">
        <v>1.1900000000000001E-2</v>
      </c>
      <c r="Z19" s="19">
        <v>1.23E-2</v>
      </c>
      <c r="AB19" s="34" t="s">
        <v>11</v>
      </c>
      <c r="AC19" s="23">
        <f>VLOOKUP($AB19,[1]AK!$C$17:$K$24,5,FALSE)</f>
        <v>3</v>
      </c>
      <c r="AD19" s="23">
        <f>VLOOKUP($AB19,[1]AK!$C$17:$K$24,6,FALSE)</f>
        <v>69252.930000000008</v>
      </c>
      <c r="AE19" s="35">
        <f>VLOOKUP($AB19,[1]AK!$C$17:$K$24,8,FALSE)</f>
        <v>5.3859964093357273E-3</v>
      </c>
      <c r="AF19" s="35">
        <f>VLOOKUP($AB19,[1]AK!$C$17:$K$24,9,FALSE)</f>
        <v>3.0361716403326331E-3</v>
      </c>
      <c r="AH19" s="23">
        <f>VLOOKUP($AB19,[2]AK!$C$17:$K$23,5,FALSE)</f>
        <v>19</v>
      </c>
      <c r="AI19" s="23">
        <f>VLOOKUP($AB19,[2]AK!$C$17:$K$23,6,FALSE)</f>
        <v>817130.64</v>
      </c>
      <c r="AJ19" s="35">
        <f>VLOOKUP($AB19,[2]AK!$C$17:$K$23,8,FALSE)</f>
        <v>1.3649425287356323E-2</v>
      </c>
      <c r="AK19" s="35">
        <f>VLOOKUP($AB19,[2]AK!$C$17:$K$23,9,FALSE)</f>
        <v>1.4481001505697959E-2</v>
      </c>
      <c r="AM19" s="23" t="e">
        <f>VLOOKUP($AB19,[3]AK!$C$17:$K$23,5,FALSE)</f>
        <v>#N/A</v>
      </c>
      <c r="AN19" s="23" t="e">
        <f>VLOOKUP($AB19,[3]AK!$C$17:$K$23,6,FALSE)</f>
        <v>#N/A</v>
      </c>
      <c r="AO19" s="35" t="e">
        <f>VLOOKUP($AB19,[3]AK!$C$17:$K$23,8,FALSE)</f>
        <v>#N/A</v>
      </c>
      <c r="AP19" s="35" t="e">
        <f>VLOOKUP($AB19,[3]AK!$C$17:$K$23,9,FALSE)</f>
        <v>#N/A</v>
      </c>
      <c r="AR19" s="23">
        <f>VLOOKUP($AB19,[4]AK!$C$17:$K$23,5,FALSE)</f>
        <v>4</v>
      </c>
      <c r="AS19" s="23">
        <f>VLOOKUP($AB19,[4]AK!$C$17:$K$23,6,FALSE)</f>
        <v>246702.19</v>
      </c>
      <c r="AT19" s="35">
        <f>VLOOKUP($AB19,[4]AK!$C$17:$K$23,8,FALSE)</f>
        <v>3.5087719298245612E-2</v>
      </c>
      <c r="AU19" s="35">
        <f>VLOOKUP($AB19,[4]AK!$C$17:$K$23,9,FALSE)</f>
        <v>4.0755179267829081E-2</v>
      </c>
      <c r="AW19" s="23">
        <f>VLOOKUP($AB19,[5]AK!$C$17:$K$23,5,FALSE)</f>
        <v>82</v>
      </c>
      <c r="AX19" s="23">
        <f>VLOOKUP($AB19,[5]AK!$C$17:$K$23,6,FALSE)</f>
        <v>3496214.45</v>
      </c>
      <c r="AY19" s="35">
        <f>VLOOKUP($AB19,[5]AK!$C$17:$K$23,8,FALSE)</f>
        <v>1.188233589334879E-2</v>
      </c>
      <c r="AZ19" s="35">
        <f>VLOOKUP($AB19,[5]AK!$C$17:$K$23,9,FALSE)</f>
        <v>1.2333452275258052E-2</v>
      </c>
      <c r="BB19" s="36">
        <f t="shared" si="1"/>
        <v>0</v>
      </c>
      <c r="BC19" s="36">
        <f t="shared" si="0"/>
        <v>0</v>
      </c>
      <c r="BD19" s="35">
        <f t="shared" si="0"/>
        <v>-1.400359066427298E-5</v>
      </c>
      <c r="BE19" s="35">
        <f t="shared" si="0"/>
        <v>3.6171640332633044E-5</v>
      </c>
      <c r="BF19" s="23"/>
      <c r="BG19" s="36">
        <f t="shared" si="0"/>
        <v>0</v>
      </c>
      <c r="BH19" s="36">
        <f t="shared" si="0"/>
        <v>-0.35999999998603016</v>
      </c>
      <c r="BI19" s="35">
        <f t="shared" si="0"/>
        <v>-5.0574712643677855E-5</v>
      </c>
      <c r="BJ19" s="35">
        <f t="shared" si="0"/>
        <v>-1.8998494302041244E-5</v>
      </c>
      <c r="BK19" s="23"/>
      <c r="BL19" s="36" t="e">
        <f t="shared" si="0"/>
        <v>#N/A</v>
      </c>
      <c r="BM19" s="36" t="e">
        <f t="shared" si="0"/>
        <v>#N/A</v>
      </c>
      <c r="BN19" s="35" t="e">
        <f t="shared" si="0"/>
        <v>#N/A</v>
      </c>
      <c r="BO19" s="35" t="e">
        <f t="shared" si="0"/>
        <v>#N/A</v>
      </c>
      <c r="BP19" s="23"/>
      <c r="BQ19" s="36">
        <f t="shared" si="0"/>
        <v>0</v>
      </c>
      <c r="BR19" s="36">
        <f t="shared" si="0"/>
        <v>0.19000000000232831</v>
      </c>
      <c r="BS19" s="35">
        <f t="shared" si="0"/>
        <v>-1.2280701754387169E-5</v>
      </c>
      <c r="BT19" s="35">
        <f t="shared" si="0"/>
        <v>-4.4820732170922084E-5</v>
      </c>
      <c r="BU19" s="23"/>
      <c r="BV19" s="36">
        <f t="shared" si="0"/>
        <v>0</v>
      </c>
      <c r="BW19" s="36">
        <f t="shared" si="0"/>
        <v>0.45000000018626451</v>
      </c>
      <c r="BX19" s="35">
        <f t="shared" si="0"/>
        <v>-1.7664106651211001E-5</v>
      </c>
      <c r="BY19" s="35">
        <f t="shared" si="0"/>
        <v>3.345227525805225E-5</v>
      </c>
    </row>
    <row r="20" spans="1:77" x14ac:dyDescent="0.2">
      <c r="A20" s="1" t="s">
        <v>26</v>
      </c>
      <c r="B20" s="13" t="s">
        <v>12</v>
      </c>
      <c r="C20" s="23">
        <v>0</v>
      </c>
      <c r="D20" s="28">
        <v>0</v>
      </c>
      <c r="E20" s="17">
        <v>0</v>
      </c>
      <c r="F20" s="17">
        <v>0</v>
      </c>
      <c r="G20" s="8"/>
      <c r="H20" s="23">
        <v>1</v>
      </c>
      <c r="I20" s="28">
        <v>33907</v>
      </c>
      <c r="J20" s="17">
        <v>6.9999999999999999E-4</v>
      </c>
      <c r="K20" s="17">
        <v>5.9999999999999995E-4</v>
      </c>
      <c r="L20" s="8"/>
      <c r="M20" s="23">
        <v>0</v>
      </c>
      <c r="N20" s="28">
        <v>0</v>
      </c>
      <c r="O20" s="17">
        <v>0</v>
      </c>
      <c r="P20" s="17">
        <v>0</v>
      </c>
      <c r="Q20" s="8"/>
      <c r="R20" s="23">
        <v>1</v>
      </c>
      <c r="S20" s="28">
        <v>171233</v>
      </c>
      <c r="T20" s="17">
        <v>8.8000000000000005E-3</v>
      </c>
      <c r="U20" s="17">
        <v>2.8299999999999999E-2</v>
      </c>
      <c r="V20" s="8"/>
      <c r="W20" s="23">
        <v>15</v>
      </c>
      <c r="X20" s="28">
        <v>1523776</v>
      </c>
      <c r="Y20" s="17">
        <v>2.2000000000000001E-3</v>
      </c>
      <c r="Z20" s="17">
        <v>5.4000000000000003E-3</v>
      </c>
      <c r="AA20" s="8"/>
      <c r="AB20" s="34" t="s">
        <v>12</v>
      </c>
      <c r="AC20" s="23">
        <f>VLOOKUP($AB20,[1]AK!$C$17:$K$24,5,FALSE)</f>
        <v>0</v>
      </c>
      <c r="AD20" s="23">
        <f>VLOOKUP($AB20,[1]AK!$C$17:$K$24,6,FALSE)</f>
        <v>0</v>
      </c>
      <c r="AE20" s="35">
        <f>VLOOKUP($AB20,[1]AK!$C$17:$K$24,8,FALSE)</f>
        <v>0</v>
      </c>
      <c r="AF20" s="35">
        <f>VLOOKUP($AB20,[1]AK!$C$17:$K$24,9,FALSE)</f>
        <v>0</v>
      </c>
      <c r="AG20" s="8"/>
      <c r="AH20" s="23">
        <f>VLOOKUP($AB20,[2]AK!$C$17:$K$23,5,FALSE)</f>
        <v>1</v>
      </c>
      <c r="AI20" s="23">
        <f>VLOOKUP($AB20,[2]AK!$C$17:$K$23,6,FALSE)</f>
        <v>33906.93</v>
      </c>
      <c r="AJ20" s="35">
        <f>VLOOKUP($AB20,[2]AK!$C$17:$K$23,8,FALSE)</f>
        <v>7.1839080459770114E-4</v>
      </c>
      <c r="AK20" s="35">
        <f>VLOOKUP($AB20,[2]AK!$C$17:$K$23,9,FALSE)</f>
        <v>6.0089082497701387E-4</v>
      </c>
      <c r="AL20" s="8"/>
      <c r="AM20" s="23" t="e">
        <f>VLOOKUP($AB20,[3]AK!$C$17:$K$23,5,FALSE)</f>
        <v>#N/A</v>
      </c>
      <c r="AN20" s="23" t="e">
        <f>VLOOKUP($AB20,[3]AK!$C$17:$K$23,6,FALSE)</f>
        <v>#N/A</v>
      </c>
      <c r="AO20" s="35" t="e">
        <f>VLOOKUP($AB20,[3]AK!$C$17:$K$23,8,FALSE)</f>
        <v>#N/A</v>
      </c>
      <c r="AP20" s="35" t="e">
        <f>VLOOKUP($AB20,[3]AK!$C$17:$K$23,9,FALSE)</f>
        <v>#N/A</v>
      </c>
      <c r="AQ20" s="8"/>
      <c r="AR20" s="23">
        <f>VLOOKUP($AB20,[4]AK!$C$17:$K$23,5,FALSE)</f>
        <v>1</v>
      </c>
      <c r="AS20" s="23">
        <f>VLOOKUP($AB20,[4]AK!$C$17:$K$23,6,FALSE)</f>
        <v>171232.66</v>
      </c>
      <c r="AT20" s="35">
        <f>VLOOKUP($AB20,[4]AK!$C$17:$K$23,8,FALSE)</f>
        <v>8.771929824561403E-3</v>
      </c>
      <c r="AU20" s="35">
        <f>VLOOKUP($AB20,[4]AK!$C$17:$K$23,9,FALSE)</f>
        <v>2.8287619801053349E-2</v>
      </c>
      <c r="AV20" s="8"/>
      <c r="AW20" s="23">
        <f>VLOOKUP($AB20,[5]AK!$C$17:$K$23,5,FALSE)</f>
        <v>15</v>
      </c>
      <c r="AX20" s="23">
        <f>VLOOKUP($AB20,[5]AK!$C$17:$K$23,6,FALSE)</f>
        <v>1523775.75</v>
      </c>
      <c r="AY20" s="35">
        <f>VLOOKUP($AB20,[5]AK!$C$17:$K$23,8,FALSE)</f>
        <v>2.1735980292711199E-3</v>
      </c>
      <c r="AZ20" s="35">
        <f>VLOOKUP($AB20,[5]AK!$C$17:$K$23,9,FALSE)</f>
        <v>5.3753611969713545E-3</v>
      </c>
      <c r="BB20" s="36">
        <f t="shared" si="1"/>
        <v>0</v>
      </c>
      <c r="BC20" s="36">
        <f t="shared" si="0"/>
        <v>0</v>
      </c>
      <c r="BD20" s="35">
        <f t="shared" si="0"/>
        <v>0</v>
      </c>
      <c r="BE20" s="35">
        <f t="shared" si="0"/>
        <v>0</v>
      </c>
      <c r="BF20" s="23"/>
      <c r="BG20" s="36">
        <f t="shared" si="0"/>
        <v>0</v>
      </c>
      <c r="BH20" s="36">
        <f t="shared" si="0"/>
        <v>-6.9999999999708962E-2</v>
      </c>
      <c r="BI20" s="35">
        <f t="shared" si="0"/>
        <v>1.8390804597701147E-5</v>
      </c>
      <c r="BJ20" s="35">
        <f t="shared" si="0"/>
        <v>8.9082497701392128E-7</v>
      </c>
      <c r="BK20" s="23"/>
      <c r="BL20" s="36" t="e">
        <f t="shared" si="0"/>
        <v>#N/A</v>
      </c>
      <c r="BM20" s="36" t="e">
        <f t="shared" si="0"/>
        <v>#N/A</v>
      </c>
      <c r="BN20" s="35" t="e">
        <f t="shared" si="0"/>
        <v>#N/A</v>
      </c>
      <c r="BO20" s="35" t="e">
        <f t="shared" si="0"/>
        <v>#N/A</v>
      </c>
      <c r="BP20" s="23"/>
      <c r="BQ20" s="36">
        <f t="shared" si="0"/>
        <v>0</v>
      </c>
      <c r="BR20" s="36">
        <f t="shared" si="0"/>
        <v>-0.33999999999650754</v>
      </c>
      <c r="BS20" s="35">
        <f t="shared" si="0"/>
        <v>-2.8070175438597508E-5</v>
      </c>
      <c r="BT20" s="35">
        <f t="shared" si="0"/>
        <v>-1.2380198946650156E-5</v>
      </c>
      <c r="BU20" s="23"/>
      <c r="BV20" s="36">
        <f t="shared" si="0"/>
        <v>0</v>
      </c>
      <c r="BW20" s="36">
        <f t="shared" si="0"/>
        <v>-0.25</v>
      </c>
      <c r="BX20" s="35">
        <f t="shared" si="0"/>
        <v>-2.6401970728880206E-5</v>
      </c>
      <c r="BY20" s="35">
        <f t="shared" si="0"/>
        <v>-2.4638803028645753E-5</v>
      </c>
    </row>
    <row r="21" spans="1:77" x14ac:dyDescent="0.2">
      <c r="A21" s="1" t="s">
        <v>27</v>
      </c>
      <c r="B21" s="13" t="s">
        <v>13</v>
      </c>
      <c r="C21" s="23">
        <v>557</v>
      </c>
      <c r="D21" s="28">
        <v>22809293.48</v>
      </c>
      <c r="E21" s="17">
        <v>1</v>
      </c>
      <c r="F21" s="17">
        <v>1</v>
      </c>
      <c r="G21" s="8"/>
      <c r="H21" s="23">
        <v>1392</v>
      </c>
      <c r="I21" s="28">
        <v>56427771</v>
      </c>
      <c r="J21" s="17">
        <v>1</v>
      </c>
      <c r="K21" s="17">
        <v>1</v>
      </c>
      <c r="L21" s="8"/>
      <c r="M21" s="23">
        <v>219</v>
      </c>
      <c r="N21" s="28">
        <v>10795479</v>
      </c>
      <c r="O21" s="17">
        <v>1</v>
      </c>
      <c r="P21" s="17">
        <v>1</v>
      </c>
      <c r="Q21" s="8"/>
      <c r="R21" s="23">
        <v>114</v>
      </c>
      <c r="S21" s="28">
        <v>6053272</v>
      </c>
      <c r="T21" s="17">
        <v>1</v>
      </c>
      <c r="U21" s="17">
        <v>1</v>
      </c>
      <c r="V21" s="8"/>
      <c r="W21" s="23">
        <v>6901</v>
      </c>
      <c r="X21" s="28">
        <v>283474113</v>
      </c>
      <c r="Y21" s="17">
        <v>1</v>
      </c>
      <c r="Z21" s="17">
        <v>1</v>
      </c>
      <c r="AA21" s="8"/>
      <c r="AB21" s="34" t="s">
        <v>13</v>
      </c>
      <c r="AC21" s="23">
        <f>VLOOKUP($AB21,[1]AK!$C$17:$K$24,5,FALSE)</f>
        <v>557</v>
      </c>
      <c r="AD21" s="23">
        <f>VLOOKUP($AB21,[1]AK!$C$17:$K$24,6,FALSE)</f>
        <v>22809293.479999993</v>
      </c>
      <c r="AE21" s="35">
        <f>VLOOKUP($AB21,[1]AK!$C$17:$K$24,8,FALSE)</f>
        <v>0.99999999999999989</v>
      </c>
      <c r="AF21" s="35">
        <f>VLOOKUP($AB21,[1]AK!$C$17:$K$24,9,FALSE)</f>
        <v>1</v>
      </c>
      <c r="AG21" s="8"/>
      <c r="AH21" s="23">
        <f>VLOOKUP($AB21,[2]AK!$C$17:$K$23,5,FALSE)</f>
        <v>1392</v>
      </c>
      <c r="AI21" s="23">
        <f>VLOOKUP($AB21,[2]AK!$C$17:$K$23,6,FALSE)</f>
        <v>56427771.219999999</v>
      </c>
      <c r="AJ21" s="35">
        <f>VLOOKUP($AB21,[2]AK!$C$17:$K$23,8,FALSE)</f>
        <v>1</v>
      </c>
      <c r="AK21" s="35">
        <f>VLOOKUP($AB21,[2]AK!$C$17:$K$23,9,FALSE)</f>
        <v>1.0000000000000002</v>
      </c>
      <c r="AL21" s="8"/>
      <c r="AM21" s="23">
        <f>VLOOKUP($AB21,[3]AK!$C$17:$K$23,5,FALSE)</f>
        <v>219</v>
      </c>
      <c r="AN21" s="23">
        <f>VLOOKUP($AB21,[3]AK!$C$17:$K$23,6,FALSE)</f>
        <v>10795479</v>
      </c>
      <c r="AO21" s="35">
        <f>VLOOKUP($AB21,[3]AK!$C$17:$K$23,8,FALSE)</f>
        <v>1</v>
      </c>
      <c r="AP21" s="35">
        <f>VLOOKUP($AB21,[3]AK!$C$17:$K$23,9,FALSE)</f>
        <v>1</v>
      </c>
      <c r="AQ21" s="8"/>
      <c r="AR21" s="23">
        <f>VLOOKUP($AB21,[4]AK!$C$17:$K$23,5,FALSE)</f>
        <v>114</v>
      </c>
      <c r="AS21" s="23">
        <f>VLOOKUP($AB21,[4]AK!$C$17:$K$23,6,FALSE)</f>
        <v>6053272.1100000003</v>
      </c>
      <c r="AT21" s="35">
        <f>VLOOKUP($AB21,[4]AK!$C$17:$K$23,8,FALSE)</f>
        <v>1</v>
      </c>
      <c r="AU21" s="35">
        <f>VLOOKUP($AB21,[4]AK!$C$17:$K$23,9,FALSE)</f>
        <v>0.99999999999999989</v>
      </c>
      <c r="AV21" s="8"/>
      <c r="AW21" s="23">
        <f>VLOOKUP($AB21,[5]AK!$C$17:$K$23,5,FALSE)</f>
        <v>6901</v>
      </c>
      <c r="AX21" s="23">
        <f>VLOOKUP($AB21,[5]AK!$C$17:$K$23,6,FALSE)</f>
        <v>283474113.49000001</v>
      </c>
      <c r="AY21" s="35">
        <f>VLOOKUP($AB21,[5]AK!$C$17:$K$23,8,FALSE)</f>
        <v>1</v>
      </c>
      <c r="AZ21" s="35">
        <f>VLOOKUP($AB21,[5]AK!$C$17:$K$23,9,FALSE)</f>
        <v>1</v>
      </c>
      <c r="BB21" s="36">
        <f t="shared" si="1"/>
        <v>0</v>
      </c>
      <c r="BC21" s="36">
        <f t="shared" si="0"/>
        <v>0</v>
      </c>
      <c r="BD21" s="35">
        <f t="shared" si="0"/>
        <v>0</v>
      </c>
      <c r="BE21" s="35">
        <f t="shared" si="0"/>
        <v>0</v>
      </c>
      <c r="BF21" s="23"/>
      <c r="BG21" s="36">
        <f t="shared" si="0"/>
        <v>0</v>
      </c>
      <c r="BH21" s="36">
        <f t="shared" si="0"/>
        <v>0.2199999988079071</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0.11000000033527613</v>
      </c>
      <c r="BS21" s="35">
        <f t="shared" si="3"/>
        <v>0</v>
      </c>
      <c r="BT21" s="35">
        <f t="shared" si="3"/>
        <v>0</v>
      </c>
      <c r="BU21" s="23"/>
      <c r="BV21" s="36">
        <f t="shared" ref="BV21:BY21" si="4">AW21-W21</f>
        <v>0</v>
      </c>
      <c r="BW21" s="36">
        <f t="shared" si="4"/>
        <v>0.49000000953674316</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selection activeCell="E10" sqref="E10"/>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1049" priority="21" operator="lessThan">
      <formula>-1</formula>
    </cfRule>
  </conditionalFormatting>
  <conditionalFormatting sqref="BD6:BE21">
    <cfRule type="cellIs" dxfId="1048" priority="19" operator="lessThan">
      <formula>-0.01</formula>
    </cfRule>
    <cfRule type="cellIs" dxfId="1047" priority="20" operator="greaterThan">
      <formula>0.01</formula>
    </cfRule>
  </conditionalFormatting>
  <conditionalFormatting sqref="BB6:BC21">
    <cfRule type="cellIs" dxfId="1046" priority="17" operator="lessThan">
      <formula>-1</formula>
    </cfRule>
    <cfRule type="cellIs" dxfId="1045" priority="18" operator="greaterThan">
      <formula>1</formula>
    </cfRule>
  </conditionalFormatting>
  <conditionalFormatting sqref="BI6:BJ21">
    <cfRule type="cellIs" dxfId="1044" priority="15" operator="lessThan">
      <formula>-0.01</formula>
    </cfRule>
    <cfRule type="cellIs" dxfId="1043" priority="16" operator="greaterThan">
      <formula>0.01</formula>
    </cfRule>
  </conditionalFormatting>
  <conditionalFormatting sqref="BG6:BH21">
    <cfRule type="cellIs" dxfId="1042" priority="13" operator="lessThan">
      <formula>-1</formula>
    </cfRule>
    <cfRule type="cellIs" dxfId="1041" priority="14" operator="greaterThan">
      <formula>1</formula>
    </cfRule>
  </conditionalFormatting>
  <conditionalFormatting sqref="BN6:BO21">
    <cfRule type="cellIs" dxfId="1040" priority="11" operator="lessThan">
      <formula>-0.01</formula>
    </cfRule>
    <cfRule type="cellIs" dxfId="1039" priority="12" operator="greaterThan">
      <formula>0.01</formula>
    </cfRule>
  </conditionalFormatting>
  <conditionalFormatting sqref="BL6:BM21">
    <cfRule type="cellIs" dxfId="1038" priority="9" operator="lessThan">
      <formula>-1</formula>
    </cfRule>
    <cfRule type="cellIs" dxfId="1037" priority="10" operator="greaterThan">
      <formula>1</formula>
    </cfRule>
  </conditionalFormatting>
  <conditionalFormatting sqref="BS6:BT21">
    <cfRule type="cellIs" dxfId="1036" priority="7" operator="lessThan">
      <formula>-0.01</formula>
    </cfRule>
    <cfRule type="cellIs" dxfId="1035" priority="8" operator="greaterThan">
      <formula>0.01</formula>
    </cfRule>
  </conditionalFormatting>
  <conditionalFormatting sqref="BQ6:BR21">
    <cfRule type="cellIs" dxfId="1034" priority="5" operator="lessThan">
      <formula>-1</formula>
    </cfRule>
    <cfRule type="cellIs" dxfId="1033" priority="6" operator="greaterThan">
      <formula>1</formula>
    </cfRule>
  </conditionalFormatting>
  <conditionalFormatting sqref="BX6:BY21">
    <cfRule type="cellIs" dxfId="1032" priority="3" operator="lessThan">
      <formula>-0.01</formula>
    </cfRule>
    <cfRule type="cellIs" dxfId="1031" priority="4" operator="greaterThan">
      <formula>0.01</formula>
    </cfRule>
  </conditionalFormatting>
  <conditionalFormatting sqref="BV6:BW21">
    <cfRule type="cellIs" dxfId="1030" priority="1" operator="lessThan">
      <formula>-1</formula>
    </cfRule>
    <cfRule type="cellIs" dxfId="1029" priority="2" operator="greaterThan">
      <formula>1</formula>
    </cfRule>
  </conditionalFormatting>
  <pageMargins left="0.7" right="0.7" top="0.75" bottom="0.75" header="0.3" footer="0.3"/>
  <pageSetup paperSize="5" scale="12"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BY37"/>
  <sheetViews>
    <sheetView zoomScale="80" zoomScaleNormal="80" workbookViewId="0">
      <pane xSplit="2" ySplit="3" topLeftCell="AZ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48</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13739</v>
      </c>
      <c r="D6" s="28">
        <v>1597351955.8399999</v>
      </c>
      <c r="E6" s="17">
        <v>0.83309999999999995</v>
      </c>
      <c r="F6" s="17">
        <v>0.84450000000000003</v>
      </c>
      <c r="G6" s="8"/>
      <c r="H6" s="23">
        <v>59543</v>
      </c>
      <c r="I6" s="28">
        <v>7382478797</v>
      </c>
      <c r="J6" s="17">
        <v>0.83130000000000004</v>
      </c>
      <c r="K6" s="17">
        <v>0.83709999999999996</v>
      </c>
      <c r="L6" s="8"/>
      <c r="M6" s="23">
        <v>33258</v>
      </c>
      <c r="N6" s="28">
        <v>2957965029</v>
      </c>
      <c r="O6" s="17">
        <v>0.89019999999999999</v>
      </c>
      <c r="P6" s="17">
        <v>0.88500000000000001</v>
      </c>
      <c r="Q6" s="8"/>
      <c r="R6" s="23">
        <v>91625</v>
      </c>
      <c r="S6" s="28">
        <v>9994628797</v>
      </c>
      <c r="T6" s="17">
        <v>0.87319999999999998</v>
      </c>
      <c r="U6" s="17">
        <v>0.877</v>
      </c>
      <c r="V6" s="8"/>
      <c r="W6" s="23">
        <v>90151</v>
      </c>
      <c r="X6" s="28">
        <v>12635394690</v>
      </c>
      <c r="Y6" s="17">
        <v>0.91120000000000001</v>
      </c>
      <c r="Z6" s="17">
        <v>0.92559999999999998</v>
      </c>
      <c r="AA6" s="8"/>
      <c r="AB6" s="34" t="s">
        <v>80</v>
      </c>
      <c r="AC6" s="23">
        <f>VLOOKUP($AB6,[1]LA!$C$8:$K$14,5,FALSE)</f>
        <v>13739</v>
      </c>
      <c r="AD6" s="23">
        <f>VLOOKUP($AB6,[1]LA!$C$8:$K$14,6,FALSE)</f>
        <v>1597351955.8399999</v>
      </c>
      <c r="AE6" s="35">
        <f>VLOOKUP($AB6,[1]LA!$C$8:$K$14,8,FALSE)</f>
        <v>0.83307057967499398</v>
      </c>
      <c r="AF6" s="35">
        <f>VLOOKUP($AB6,[1]LA!$C$8:$K$14,9,FALSE)</f>
        <v>0.84451706122384851</v>
      </c>
      <c r="AG6" s="8"/>
      <c r="AH6" s="23">
        <f>VLOOKUP($AB6,[2]LA!$C$8:$K$23,5,FALSE)</f>
        <v>59543</v>
      </c>
      <c r="AI6" s="23">
        <f>VLOOKUP($AB6,[2]LA!$C$8:$K$23,6,FALSE)</f>
        <v>7382478797.3199997</v>
      </c>
      <c r="AJ6" s="35">
        <f>VLOOKUP($AB6,[2]LA!$C$8:$K$23,8,FALSE)</f>
        <v>0.83129266896561349</v>
      </c>
      <c r="AK6" s="35">
        <f>VLOOKUP($AB6,[2]LA!$C$8:$K$23,9,FALSE)</f>
        <v>0.83713311001843449</v>
      </c>
      <c r="AL6" s="8"/>
      <c r="AM6" s="23">
        <f>VLOOKUP($AB6,[3]LA!$C$8:$K$14,5,FALSE)</f>
        <v>33258</v>
      </c>
      <c r="AN6" s="23">
        <f>VLOOKUP($AB6,[3]LA!$C$8:$K$14,6,FALSE)</f>
        <v>2957965029</v>
      </c>
      <c r="AO6" s="35">
        <f>VLOOKUP($AB6,[3]LA!$C$8:$K$14,8,FALSE)</f>
        <v>0.89020342612419701</v>
      </c>
      <c r="AP6" s="35">
        <f>VLOOKUP($AB6,[3]LA!$C$8:$K$14,9,FALSE)</f>
        <v>0.88498261643368437</v>
      </c>
      <c r="AQ6" s="8"/>
      <c r="AR6" s="23">
        <f>VLOOKUP($AB6,[4]LA!$C$8:$K$14,5,FALSE)</f>
        <v>91625</v>
      </c>
      <c r="AS6" s="23">
        <f>VLOOKUP($AB6,[4]LA!$C$8:$K$14,6,FALSE)</f>
        <v>9994628796.8799992</v>
      </c>
      <c r="AT6" s="35">
        <f>VLOOKUP($AB6,[4]LA!$C$8:$K$14,8,FALSE)</f>
        <v>0.87315125409773575</v>
      </c>
      <c r="AU6" s="35">
        <f>VLOOKUP($AB6,[4]LA!$C$8:$K$14,9,FALSE)</f>
        <v>0.87698740184642743</v>
      </c>
      <c r="AV6" s="8"/>
      <c r="AW6" s="23">
        <f>VLOOKUP($AB6,[5]LA!$C$8:$K$14,5,FALSE)</f>
        <v>90151</v>
      </c>
      <c r="AX6" s="23">
        <f>VLOOKUP($AB6,[5]LA!$C$8:$K$14,6,FALSE)</f>
        <v>12635394689.6</v>
      </c>
      <c r="AY6" s="35">
        <f>VLOOKUP($AB6,[5]LA!$C$8:$K$14,8,FALSE)</f>
        <v>0.91116838487972507</v>
      </c>
      <c r="AZ6" s="35">
        <f>VLOOKUP($AB6,[5]LA!$C$8:$K$14,9,FALSE)</f>
        <v>0.92556098637011641</v>
      </c>
      <c r="BB6" s="36">
        <f>AC6-C6</f>
        <v>0</v>
      </c>
      <c r="BC6" s="36">
        <f t="shared" ref="BC6:BY21" si="0">AD6-D6</f>
        <v>0</v>
      </c>
      <c r="BD6" s="35">
        <f t="shared" si="0"/>
        <v>-2.9420325005968806E-5</v>
      </c>
      <c r="BE6" s="35">
        <f t="shared" si="0"/>
        <v>1.7061223848480189E-5</v>
      </c>
      <c r="BF6" s="23"/>
      <c r="BG6" s="36">
        <f t="shared" si="0"/>
        <v>0</v>
      </c>
      <c r="BH6" s="36">
        <f t="shared" si="0"/>
        <v>0.31999969482421875</v>
      </c>
      <c r="BI6" s="35">
        <f t="shared" si="0"/>
        <v>-7.3310343865484739E-6</v>
      </c>
      <c r="BJ6" s="35">
        <f t="shared" si="0"/>
        <v>3.3110018434534538E-5</v>
      </c>
      <c r="BK6" s="23"/>
      <c r="BL6" s="36">
        <f t="shared" si="0"/>
        <v>0</v>
      </c>
      <c r="BM6" s="36">
        <f t="shared" si="0"/>
        <v>0</v>
      </c>
      <c r="BN6" s="35">
        <f t="shared" si="0"/>
        <v>3.4261241970146017E-6</v>
      </c>
      <c r="BO6" s="35">
        <f t="shared" si="0"/>
        <v>-1.7383566315642973E-5</v>
      </c>
      <c r="BP6" s="23"/>
      <c r="BQ6" s="36">
        <f t="shared" si="0"/>
        <v>0</v>
      </c>
      <c r="BR6" s="36">
        <f t="shared" si="0"/>
        <v>-0.12000083923339844</v>
      </c>
      <c r="BS6" s="35">
        <f t="shared" si="0"/>
        <v>-4.8745902264224483E-5</v>
      </c>
      <c r="BT6" s="35">
        <f t="shared" si="0"/>
        <v>-1.2598153572573878E-5</v>
      </c>
      <c r="BU6" s="23"/>
      <c r="BV6" s="36">
        <f t="shared" si="0"/>
        <v>0</v>
      </c>
      <c r="BW6" s="36">
        <f t="shared" si="0"/>
        <v>-0.39999961853027344</v>
      </c>
      <c r="BX6" s="35">
        <f t="shared" si="0"/>
        <v>-3.1615120274941511E-5</v>
      </c>
      <c r="BY6" s="35">
        <f t="shared" si="0"/>
        <v>-3.9013629883566381E-5</v>
      </c>
    </row>
    <row r="7" spans="1:77" x14ac:dyDescent="0.2">
      <c r="A7" s="1" t="s">
        <v>22</v>
      </c>
      <c r="B7" s="2" t="s">
        <v>8</v>
      </c>
      <c r="C7" s="23">
        <v>982</v>
      </c>
      <c r="D7" s="28">
        <v>96467177.120000005</v>
      </c>
      <c r="E7" s="17">
        <v>5.9499999999999997E-2</v>
      </c>
      <c r="F7" s="17">
        <v>5.0999999999999997E-2</v>
      </c>
      <c r="G7" s="8"/>
      <c r="H7" s="23">
        <v>3315</v>
      </c>
      <c r="I7" s="28">
        <v>373404310</v>
      </c>
      <c r="J7" s="17">
        <v>4.6300000000000001E-2</v>
      </c>
      <c r="K7" s="17">
        <v>4.2299999999999997E-2</v>
      </c>
      <c r="L7" s="8"/>
      <c r="M7" s="23">
        <v>1374</v>
      </c>
      <c r="N7" s="28">
        <v>119122740</v>
      </c>
      <c r="O7" s="17">
        <v>3.6799999999999999E-2</v>
      </c>
      <c r="P7" s="17">
        <v>3.56E-2</v>
      </c>
      <c r="Q7" s="8"/>
      <c r="R7" s="23">
        <v>4619</v>
      </c>
      <c r="S7" s="28">
        <v>471886004</v>
      </c>
      <c r="T7" s="17">
        <v>4.3999999999999997E-2</v>
      </c>
      <c r="U7" s="17">
        <v>4.1399999999999999E-2</v>
      </c>
      <c r="V7" s="8"/>
      <c r="W7" s="23">
        <v>3160</v>
      </c>
      <c r="X7" s="28">
        <v>355529309</v>
      </c>
      <c r="Y7" s="17">
        <v>3.1899999999999998E-2</v>
      </c>
      <c r="Z7" s="17">
        <v>2.5999999999999999E-2</v>
      </c>
      <c r="AA7" s="8"/>
      <c r="AB7" s="34" t="s">
        <v>8</v>
      </c>
      <c r="AC7" s="23">
        <f>VLOOKUP($AB7,[1]LA!$C$8:$K$14,5,FALSE)</f>
        <v>982</v>
      </c>
      <c r="AD7" s="23">
        <f>VLOOKUP($AB7,[1]LA!$C$8:$K$14,6,FALSE)</f>
        <v>96467177.120000005</v>
      </c>
      <c r="AE7" s="35">
        <f>VLOOKUP($AB7,[1]LA!$C$8:$K$14,8,FALSE)</f>
        <v>5.9544021343681787E-2</v>
      </c>
      <c r="AF7" s="35">
        <f>VLOOKUP($AB7,[1]LA!$C$8:$K$14,9,FALSE)</f>
        <v>5.1002020330016239E-2</v>
      </c>
      <c r="AG7" s="8"/>
      <c r="AH7" s="23">
        <f>VLOOKUP($AB7,[2]LA!$C$8:$K$23,5,FALSE)</f>
        <v>3315</v>
      </c>
      <c r="AI7" s="23">
        <f>VLOOKUP($AB7,[2]LA!$C$8:$K$23,6,FALSE)</f>
        <v>373404309.53999996</v>
      </c>
      <c r="AJ7" s="35">
        <f>VLOOKUP($AB7,[2]LA!$C$8:$K$23,8,FALSE)</f>
        <v>4.6281430186940677E-2</v>
      </c>
      <c r="AK7" s="35">
        <f>VLOOKUP($AB7,[2]LA!$C$8:$K$23,9,FALSE)</f>
        <v>4.2342026238257939E-2</v>
      </c>
      <c r="AL7" s="8"/>
      <c r="AM7" s="23">
        <f>VLOOKUP($AB7,[3]LA!$C$8:$K$14,5,FALSE)</f>
        <v>1374</v>
      </c>
      <c r="AN7" s="23">
        <f>VLOOKUP($AB7,[3]LA!$C$8:$K$14,6,FALSE)</f>
        <v>119122740</v>
      </c>
      <c r="AO7" s="35">
        <f>VLOOKUP($AB7,[3]LA!$C$8:$K$14,8,FALSE)</f>
        <v>3.6777301927194861E-2</v>
      </c>
      <c r="AP7" s="35">
        <f>VLOOKUP($AB7,[3]LA!$C$8:$K$14,9,FALSE)</f>
        <v>3.5639891982627465E-2</v>
      </c>
      <c r="AQ7" s="8"/>
      <c r="AR7" s="23">
        <f>VLOOKUP($AB7,[4]LA!$C$8:$K$14,5,FALSE)</f>
        <v>4619</v>
      </c>
      <c r="AS7" s="23">
        <f>VLOOKUP($AB7,[4]LA!$C$8:$K$14,6,FALSE)</f>
        <v>471886004.45999998</v>
      </c>
      <c r="AT7" s="35">
        <f>VLOOKUP($AB7,[4]LA!$C$8:$K$14,8,FALSE)</f>
        <v>4.4017305786384082E-2</v>
      </c>
      <c r="AU7" s="35">
        <f>VLOOKUP($AB7,[4]LA!$C$8:$K$14,9,FALSE)</f>
        <v>4.1406048131397727E-2</v>
      </c>
      <c r="AV7" s="8"/>
      <c r="AW7" s="23">
        <f>VLOOKUP($AB7,[5]LA!$C$8:$K$14,5,FALSE)</f>
        <v>3160</v>
      </c>
      <c r="AX7" s="23">
        <f>VLOOKUP($AB7,[5]LA!$C$8:$K$14,6,FALSE)</f>
        <v>355529308.50999999</v>
      </c>
      <c r="AY7" s="35">
        <f>VLOOKUP($AB7,[5]LA!$C$8:$K$14,8,FALSE)</f>
        <v>3.1938548615322415E-2</v>
      </c>
      <c r="AZ7" s="35">
        <f>VLOOKUP($AB7,[5]LA!$C$8:$K$14,9,FALSE)</f>
        <v>2.6043037479379142E-2</v>
      </c>
      <c r="BB7" s="36">
        <f t="shared" ref="BB7:BB21" si="1">AC7-C7</f>
        <v>0</v>
      </c>
      <c r="BC7" s="36">
        <f t="shared" si="0"/>
        <v>0</v>
      </c>
      <c r="BD7" s="35">
        <f t="shared" si="0"/>
        <v>4.4021343681789615E-5</v>
      </c>
      <c r="BE7" s="35">
        <f t="shared" si="0"/>
        <v>2.0203300162419113E-6</v>
      </c>
      <c r="BF7" s="23"/>
      <c r="BG7" s="36">
        <f t="shared" si="0"/>
        <v>0</v>
      </c>
      <c r="BH7" s="36">
        <f t="shared" si="0"/>
        <v>-0.46000003814697266</v>
      </c>
      <c r="BI7" s="35">
        <f t="shared" si="0"/>
        <v>-1.8569813059324258E-5</v>
      </c>
      <c r="BJ7" s="35">
        <f t="shared" si="0"/>
        <v>4.2026238257941717E-5</v>
      </c>
      <c r="BK7" s="23"/>
      <c r="BL7" s="36">
        <f t="shared" si="0"/>
        <v>0</v>
      </c>
      <c r="BM7" s="36">
        <f t="shared" si="0"/>
        <v>0</v>
      </c>
      <c r="BN7" s="35">
        <f t="shared" si="0"/>
        <v>-2.2698072805138469E-5</v>
      </c>
      <c r="BO7" s="35">
        <f t="shared" si="0"/>
        <v>3.9891982627465739E-5</v>
      </c>
      <c r="BP7" s="23"/>
      <c r="BQ7" s="36">
        <f t="shared" si="0"/>
        <v>0</v>
      </c>
      <c r="BR7" s="36">
        <f t="shared" si="0"/>
        <v>0.45999997854232788</v>
      </c>
      <c r="BS7" s="35">
        <f t="shared" si="0"/>
        <v>1.7305786384085031E-5</v>
      </c>
      <c r="BT7" s="35">
        <f t="shared" si="0"/>
        <v>6.0481313977275852E-6</v>
      </c>
      <c r="BU7" s="23"/>
      <c r="BV7" s="36">
        <f t="shared" si="0"/>
        <v>0</v>
      </c>
      <c r="BW7" s="36">
        <f t="shared" si="0"/>
        <v>-0.49000000953674316</v>
      </c>
      <c r="BX7" s="35">
        <f t="shared" si="0"/>
        <v>3.8548615322417379E-5</v>
      </c>
      <c r="BY7" s="35">
        <f t="shared" si="0"/>
        <v>4.3037479379143262E-5</v>
      </c>
    </row>
    <row r="8" spans="1:77" x14ac:dyDescent="0.2">
      <c r="A8" s="1" t="s">
        <v>23</v>
      </c>
      <c r="B8" s="2" t="s">
        <v>9</v>
      </c>
      <c r="C8" s="23">
        <v>735</v>
      </c>
      <c r="D8" s="28">
        <v>81258616.209999993</v>
      </c>
      <c r="E8" s="17">
        <v>4.4600000000000001E-2</v>
      </c>
      <c r="F8" s="17">
        <v>4.2999999999999997E-2</v>
      </c>
      <c r="G8" s="8"/>
      <c r="H8" s="23">
        <v>1837</v>
      </c>
      <c r="I8" s="28">
        <v>216293883</v>
      </c>
      <c r="J8" s="17">
        <v>2.5700000000000001E-2</v>
      </c>
      <c r="K8" s="17">
        <v>2.4500000000000001E-2</v>
      </c>
      <c r="L8" s="8"/>
      <c r="M8" s="23">
        <v>965</v>
      </c>
      <c r="N8" s="28">
        <v>91872394</v>
      </c>
      <c r="O8" s="17">
        <v>2.58E-2</v>
      </c>
      <c r="P8" s="17">
        <v>2.75E-2</v>
      </c>
      <c r="Q8" s="8"/>
      <c r="R8" s="23">
        <v>2791</v>
      </c>
      <c r="S8" s="28">
        <v>303746121</v>
      </c>
      <c r="T8" s="17">
        <v>2.6599999999999999E-2</v>
      </c>
      <c r="U8" s="17">
        <v>2.6700000000000002E-2</v>
      </c>
      <c r="V8" s="8"/>
      <c r="W8" s="23">
        <v>2098</v>
      </c>
      <c r="X8" s="28">
        <v>248613373</v>
      </c>
      <c r="Y8" s="17">
        <v>2.12E-2</v>
      </c>
      <c r="Z8" s="17">
        <v>1.8200000000000001E-2</v>
      </c>
      <c r="AA8" s="8"/>
      <c r="AB8" s="34" t="s">
        <v>9</v>
      </c>
      <c r="AC8" s="23">
        <f>VLOOKUP($AB8,[1]LA!$C$8:$K$14,5,FALSE)</f>
        <v>735</v>
      </c>
      <c r="AD8" s="23">
        <f>VLOOKUP($AB8,[1]LA!$C$8:$K$14,6,FALSE)</f>
        <v>81258616.209999993</v>
      </c>
      <c r="AE8" s="35">
        <f>VLOOKUP($AB8,[1]LA!$C$8:$K$14,8,FALSE)</f>
        <v>4.456706281833616E-2</v>
      </c>
      <c r="AF8" s="35">
        <f>VLOOKUP($AB8,[1]LA!$C$8:$K$14,9,FALSE)</f>
        <v>4.2961281957862751E-2</v>
      </c>
      <c r="AG8" s="8"/>
      <c r="AH8" s="23">
        <f>VLOOKUP($AB8,[2]LA!$C$8:$K$23,5,FALSE)</f>
        <v>1837</v>
      </c>
      <c r="AI8" s="23">
        <f>VLOOKUP($AB8,[2]LA!$C$8:$K$23,6,FALSE)</f>
        <v>216293882.94999999</v>
      </c>
      <c r="AJ8" s="35">
        <f>VLOOKUP($AB8,[2]LA!$C$8:$K$23,8,FALSE)</f>
        <v>2.5646753319279042E-2</v>
      </c>
      <c r="AK8" s="35">
        <f>VLOOKUP($AB8,[2]LA!$C$8:$K$23,9,FALSE)</f>
        <v>2.452655481755368E-2</v>
      </c>
      <c r="AL8" s="8"/>
      <c r="AM8" s="23">
        <f>VLOOKUP($AB8,[3]LA!$C$8:$K$14,5,FALSE)</f>
        <v>965</v>
      </c>
      <c r="AN8" s="23">
        <f>VLOOKUP($AB8,[3]LA!$C$8:$K$14,6,FALSE)</f>
        <v>91872394</v>
      </c>
      <c r="AO8" s="35">
        <f>VLOOKUP($AB8,[3]LA!$C$8:$K$14,8,FALSE)</f>
        <v>2.5829764453961457E-2</v>
      </c>
      <c r="AP8" s="35">
        <f>VLOOKUP($AB8,[3]LA!$C$8:$K$14,9,FALSE)</f>
        <v>2.7486961753443478E-2</v>
      </c>
      <c r="AQ8" s="8"/>
      <c r="AR8" s="23">
        <f>VLOOKUP($AB8,[4]LA!$C$8:$K$14,5,FALSE)</f>
        <v>2791</v>
      </c>
      <c r="AS8" s="23">
        <f>VLOOKUP($AB8,[4]LA!$C$8:$K$14,6,FALSE)</f>
        <v>303746120.73000002</v>
      </c>
      <c r="AT8" s="35">
        <f>VLOOKUP($AB8,[4]LA!$C$8:$K$14,8,FALSE)</f>
        <v>2.6597163985667454E-2</v>
      </c>
      <c r="AU8" s="35">
        <f>VLOOKUP($AB8,[4]LA!$C$8:$K$14,9,FALSE)</f>
        <v>2.6652467705763089E-2</v>
      </c>
      <c r="AV8" s="8"/>
      <c r="AW8" s="23">
        <f>VLOOKUP($AB8,[5]LA!$C$8:$K$14,5,FALSE)</f>
        <v>2098</v>
      </c>
      <c r="AX8" s="23">
        <f>VLOOKUP($AB8,[5]LA!$C$8:$K$14,6,FALSE)</f>
        <v>248613372.52000001</v>
      </c>
      <c r="AY8" s="35">
        <f>VLOOKUP($AB8,[5]LA!$C$8:$K$14,8,FALSE)</f>
        <v>2.1204770568021024E-2</v>
      </c>
      <c r="AZ8" s="35">
        <f>VLOOKUP($AB8,[5]LA!$C$8:$K$14,9,FALSE)</f>
        <v>1.8211290105865058E-2</v>
      </c>
      <c r="BB8" s="36">
        <f t="shared" si="1"/>
        <v>0</v>
      </c>
      <c r="BC8" s="36">
        <f t="shared" si="0"/>
        <v>0</v>
      </c>
      <c r="BD8" s="35">
        <f t="shared" si="0"/>
        <v>-3.2937181663840465E-5</v>
      </c>
      <c r="BE8" s="35">
        <f t="shared" si="0"/>
        <v>-3.8718042137245168E-5</v>
      </c>
      <c r="BF8" s="23"/>
      <c r="BG8" s="36">
        <f t="shared" si="0"/>
        <v>0</v>
      </c>
      <c r="BH8" s="36">
        <f t="shared" si="0"/>
        <v>-5.0000011920928955E-2</v>
      </c>
      <c r="BI8" s="35">
        <f t="shared" si="0"/>
        <v>-5.3246680720958617E-5</v>
      </c>
      <c r="BJ8" s="35">
        <f t="shared" si="0"/>
        <v>2.6554817553679083E-5</v>
      </c>
      <c r="BK8" s="23"/>
      <c r="BL8" s="36">
        <f t="shared" si="0"/>
        <v>0</v>
      </c>
      <c r="BM8" s="36">
        <f t="shared" si="0"/>
        <v>0</v>
      </c>
      <c r="BN8" s="35">
        <f t="shared" si="0"/>
        <v>2.9764453961456799E-5</v>
      </c>
      <c r="BO8" s="35">
        <f t="shared" si="0"/>
        <v>-1.3038246556521665E-5</v>
      </c>
      <c r="BP8" s="23"/>
      <c r="BQ8" s="36">
        <f t="shared" si="0"/>
        <v>0</v>
      </c>
      <c r="BR8" s="36">
        <f t="shared" si="0"/>
        <v>-0.26999998092651367</v>
      </c>
      <c r="BS8" s="35">
        <f t="shared" si="0"/>
        <v>-2.836014332544684E-6</v>
      </c>
      <c r="BT8" s="35">
        <f t="shared" si="0"/>
        <v>-4.7532294236912048E-5</v>
      </c>
      <c r="BU8" s="23"/>
      <c r="BV8" s="36">
        <f t="shared" si="0"/>
        <v>0</v>
      </c>
      <c r="BW8" s="36">
        <f t="shared" si="0"/>
        <v>-0.47999998927116394</v>
      </c>
      <c r="BX8" s="35">
        <f t="shared" si="0"/>
        <v>4.7705680210237411E-6</v>
      </c>
      <c r="BY8" s="35">
        <f t="shared" si="0"/>
        <v>1.129010586505691E-5</v>
      </c>
    </row>
    <row r="9" spans="1:77" x14ac:dyDescent="0.2">
      <c r="A9" s="1" t="s">
        <v>24</v>
      </c>
      <c r="B9" s="2" t="s">
        <v>10</v>
      </c>
      <c r="C9" s="23">
        <v>113</v>
      </c>
      <c r="D9" s="28">
        <v>13850982.1</v>
      </c>
      <c r="E9" s="17">
        <v>6.8999999999999999E-3</v>
      </c>
      <c r="F9" s="17">
        <v>7.3000000000000001E-3</v>
      </c>
      <c r="G9" s="8"/>
      <c r="H9" s="23">
        <v>1787</v>
      </c>
      <c r="I9" s="28">
        <v>235588672</v>
      </c>
      <c r="J9" s="17">
        <v>2.5000000000000001E-2</v>
      </c>
      <c r="K9" s="17">
        <v>2.6700000000000002E-2</v>
      </c>
      <c r="L9" s="8"/>
      <c r="M9" s="23">
        <v>385</v>
      </c>
      <c r="N9" s="28">
        <v>42584446</v>
      </c>
      <c r="O9" s="17">
        <v>1.03E-2</v>
      </c>
      <c r="P9" s="17">
        <v>1.2699999999999999E-2</v>
      </c>
      <c r="Q9" s="8"/>
      <c r="R9" s="23">
        <v>437</v>
      </c>
      <c r="S9" s="28">
        <v>48988771</v>
      </c>
      <c r="T9" s="17">
        <v>4.1999999999999997E-3</v>
      </c>
      <c r="U9" s="17">
        <v>4.3E-3</v>
      </c>
      <c r="V9" s="8"/>
      <c r="W9" s="23">
        <v>557</v>
      </c>
      <c r="X9" s="28">
        <v>69622539</v>
      </c>
      <c r="Y9" s="17">
        <v>5.5999999999999999E-3</v>
      </c>
      <c r="Z9" s="17">
        <v>5.1000000000000004E-3</v>
      </c>
      <c r="AA9" s="8"/>
      <c r="AB9" s="34" t="s">
        <v>10</v>
      </c>
      <c r="AC9" s="23">
        <f>VLOOKUP($AB9,[1]LA!$C$8:$K$14,5,FALSE)</f>
        <v>113</v>
      </c>
      <c r="AD9" s="23">
        <f>VLOOKUP($AB9,[1]LA!$C$8:$K$14,6,FALSE)</f>
        <v>13850982.1</v>
      </c>
      <c r="AE9" s="35">
        <f>VLOOKUP($AB9,[1]LA!$C$8:$K$14,8,FALSE)</f>
        <v>6.8518069366965799E-3</v>
      </c>
      <c r="AF9" s="35">
        <f>VLOOKUP($AB9,[1]LA!$C$8:$K$14,9,FALSE)</f>
        <v>7.3229889351497483E-3</v>
      </c>
      <c r="AG9" s="8"/>
      <c r="AH9" s="23">
        <f>VLOOKUP($AB9,[2]LA!$C$8:$K$23,5,FALSE)</f>
        <v>1787</v>
      </c>
      <c r="AI9" s="23">
        <f>VLOOKUP($AB9,[2]LA!$C$8:$K$23,6,FALSE)</f>
        <v>235588672.37</v>
      </c>
      <c r="AJ9" s="35">
        <f>VLOOKUP($AB9,[2]LA!$C$8:$K$23,8,FALSE)</f>
        <v>2.4948692532145701E-2</v>
      </c>
      <c r="AK9" s="35">
        <f>VLOOKUP($AB9,[2]LA!$C$8:$K$23,9,FALSE)</f>
        <v>2.6714479431733273E-2</v>
      </c>
      <c r="AL9" s="8"/>
      <c r="AM9" s="23">
        <f>VLOOKUP($AB9,[3]LA!$C$8:$K$14,5,FALSE)</f>
        <v>385</v>
      </c>
      <c r="AN9" s="23">
        <f>VLOOKUP($AB9,[3]LA!$C$8:$K$14,6,FALSE)</f>
        <v>42584446</v>
      </c>
      <c r="AO9" s="35">
        <f>VLOOKUP($AB9,[3]LA!$C$8:$K$14,8,FALSE)</f>
        <v>1.0305139186295503E-2</v>
      </c>
      <c r="AP9" s="35">
        <f>VLOOKUP($AB9,[3]LA!$C$8:$K$14,9,FALSE)</f>
        <v>1.2740682892116419E-2</v>
      </c>
      <c r="AQ9" s="8"/>
      <c r="AR9" s="23">
        <f>VLOOKUP($AB9,[4]LA!$C$8:$K$14,5,FALSE)</f>
        <v>437</v>
      </c>
      <c r="AS9" s="23">
        <f>VLOOKUP($AB9,[4]LA!$C$8:$K$14,6,FALSE)</f>
        <v>48988771.229999997</v>
      </c>
      <c r="AT9" s="35">
        <f>VLOOKUP($AB9,[4]LA!$C$8:$K$14,8,FALSE)</f>
        <v>4.1644430891209878E-3</v>
      </c>
      <c r="AU9" s="35">
        <f>VLOOKUP($AB9,[4]LA!$C$8:$K$14,9,FALSE)</f>
        <v>4.2985623652234319E-3</v>
      </c>
      <c r="AV9" s="8"/>
      <c r="AW9" s="23">
        <f>VLOOKUP($AB9,[5]LA!$C$8:$K$14,5,FALSE)</f>
        <v>557</v>
      </c>
      <c r="AX9" s="23">
        <f>VLOOKUP($AB9,[5]LA!$C$8:$K$14,6,FALSE)</f>
        <v>69622538.629999995</v>
      </c>
      <c r="AY9" s="35">
        <f>VLOOKUP($AB9,[5]LA!$C$8:$K$14,8,FALSE)</f>
        <v>5.6296745502324641E-3</v>
      </c>
      <c r="AZ9" s="35">
        <f>VLOOKUP($AB9,[5]LA!$C$8:$K$14,9,FALSE)</f>
        <v>5.0999519295597331E-3</v>
      </c>
      <c r="BB9" s="36">
        <f t="shared" si="1"/>
        <v>0</v>
      </c>
      <c r="BC9" s="36">
        <f t="shared" si="0"/>
        <v>0</v>
      </c>
      <c r="BD9" s="35">
        <f t="shared" si="0"/>
        <v>-4.8193063303419992E-5</v>
      </c>
      <c r="BE9" s="35">
        <f t="shared" si="0"/>
        <v>2.2988935149748264E-5</v>
      </c>
      <c r="BF9" s="23"/>
      <c r="BG9" s="36">
        <f t="shared" si="0"/>
        <v>0</v>
      </c>
      <c r="BH9" s="36">
        <f t="shared" si="0"/>
        <v>0.37000000476837158</v>
      </c>
      <c r="BI9" s="35">
        <f t="shared" si="0"/>
        <v>-5.1307467854300876E-5</v>
      </c>
      <c r="BJ9" s="35">
        <f t="shared" si="0"/>
        <v>1.447943173327193E-5</v>
      </c>
      <c r="BK9" s="23"/>
      <c r="BL9" s="36">
        <f t="shared" si="0"/>
        <v>0</v>
      </c>
      <c r="BM9" s="36">
        <f t="shared" si="0"/>
        <v>0</v>
      </c>
      <c r="BN9" s="35">
        <f t="shared" si="0"/>
        <v>5.1391862955028206E-6</v>
      </c>
      <c r="BO9" s="35">
        <f t="shared" si="0"/>
        <v>4.068289211641915E-5</v>
      </c>
      <c r="BP9" s="23"/>
      <c r="BQ9" s="36">
        <f t="shared" si="0"/>
        <v>0</v>
      </c>
      <c r="BR9" s="36">
        <f t="shared" si="0"/>
        <v>0.22999999672174454</v>
      </c>
      <c r="BS9" s="35">
        <f t="shared" si="0"/>
        <v>-3.555691087901193E-5</v>
      </c>
      <c r="BT9" s="35">
        <f t="shared" si="0"/>
        <v>-1.4376347765680808E-6</v>
      </c>
      <c r="BU9" s="23"/>
      <c r="BV9" s="36">
        <f t="shared" si="0"/>
        <v>0</v>
      </c>
      <c r="BW9" s="36">
        <f t="shared" si="0"/>
        <v>-0.37000000476837158</v>
      </c>
      <c r="BX9" s="35">
        <f t="shared" si="0"/>
        <v>2.9674550232464125E-5</v>
      </c>
      <c r="BY9" s="35">
        <f t="shared" si="0"/>
        <v>-4.8070440267222736E-8</v>
      </c>
    </row>
    <row r="10" spans="1:77" x14ac:dyDescent="0.2">
      <c r="A10" s="1" t="s">
        <v>25</v>
      </c>
      <c r="B10" s="2" t="s">
        <v>11</v>
      </c>
      <c r="C10" s="23">
        <v>547</v>
      </c>
      <c r="D10" s="28">
        <v>56769591.689999998</v>
      </c>
      <c r="E10" s="17">
        <v>3.32E-2</v>
      </c>
      <c r="F10" s="17">
        <v>0.03</v>
      </c>
      <c r="G10" s="8"/>
      <c r="H10" s="23">
        <v>2512</v>
      </c>
      <c r="I10" s="28">
        <v>276266716</v>
      </c>
      <c r="J10" s="17">
        <v>3.5099999999999999E-2</v>
      </c>
      <c r="K10" s="17">
        <v>3.1300000000000001E-2</v>
      </c>
      <c r="L10" s="8"/>
      <c r="M10" s="23">
        <v>1009</v>
      </c>
      <c r="N10" s="28">
        <v>92046644</v>
      </c>
      <c r="O10" s="17">
        <v>2.7E-2</v>
      </c>
      <c r="P10" s="17">
        <v>2.75E-2</v>
      </c>
      <c r="Q10" s="8"/>
      <c r="R10" s="23">
        <v>2464</v>
      </c>
      <c r="S10" s="28">
        <v>226094983</v>
      </c>
      <c r="T10" s="17">
        <v>2.35E-2</v>
      </c>
      <c r="U10" s="17">
        <v>1.9800000000000002E-2</v>
      </c>
      <c r="V10" s="8"/>
      <c r="W10" s="23">
        <v>1345</v>
      </c>
      <c r="X10" s="28">
        <v>141630743</v>
      </c>
      <c r="Y10" s="17">
        <v>1.3599999999999999E-2</v>
      </c>
      <c r="Z10" s="17">
        <v>1.04E-2</v>
      </c>
      <c r="AA10" s="8"/>
      <c r="AB10" s="34" t="s">
        <v>11</v>
      </c>
      <c r="AC10" s="23">
        <f>VLOOKUP($AB10,[1]LA!$C$8:$K$14,5,FALSE)</f>
        <v>547</v>
      </c>
      <c r="AD10" s="23">
        <f>VLOOKUP($AB10,[1]LA!$C$8:$K$14,6,FALSE)</f>
        <v>56769591.689999998</v>
      </c>
      <c r="AE10" s="35">
        <f>VLOOKUP($AB10,[1]LA!$C$8:$K$14,8,FALSE)</f>
        <v>3.3167596410380792E-2</v>
      </c>
      <c r="AF10" s="35">
        <f>VLOOKUP($AB10,[1]LA!$C$8:$K$14,9,FALSE)</f>
        <v>3.0013979427411078E-2</v>
      </c>
      <c r="AG10" s="8"/>
      <c r="AH10" s="23">
        <f>VLOOKUP($AB10,[2]LA!$C$8:$K$23,5,FALSE)</f>
        <v>2512</v>
      </c>
      <c r="AI10" s="23">
        <f>VLOOKUP($AB10,[2]LA!$C$8:$K$23,6,FALSE)</f>
        <v>276266715.55000001</v>
      </c>
      <c r="AJ10" s="35">
        <f>VLOOKUP($AB10,[2]LA!$C$8:$K$23,8,FALSE)</f>
        <v>3.5070573945579178E-2</v>
      </c>
      <c r="AK10" s="35">
        <f>VLOOKUP($AB10,[2]LA!$C$8:$K$23,9,FALSE)</f>
        <v>3.1327149204533646E-2</v>
      </c>
      <c r="AL10" s="8"/>
      <c r="AM10" s="23">
        <f>VLOOKUP($AB10,[3]LA!$C$8:$K$14,5,FALSE)</f>
        <v>1009</v>
      </c>
      <c r="AN10" s="23">
        <f>VLOOKUP($AB10,[3]LA!$C$8:$K$14,6,FALSE)</f>
        <v>92046644</v>
      </c>
      <c r="AO10" s="35">
        <f>VLOOKUP($AB10,[3]LA!$C$8:$K$14,8,FALSE)</f>
        <v>2.7007494646680941E-2</v>
      </c>
      <c r="AP10" s="35">
        <f>VLOOKUP($AB10,[3]LA!$C$8:$K$14,9,FALSE)</f>
        <v>2.7539094966446912E-2</v>
      </c>
      <c r="AQ10" s="8"/>
      <c r="AR10" s="23">
        <f>VLOOKUP($AB10,[4]LA!$C$8:$K$14,5,FALSE)</f>
        <v>2464</v>
      </c>
      <c r="AS10" s="23">
        <f>VLOOKUP($AB10,[4]LA!$C$8:$K$14,6,FALSE)</f>
        <v>226094983.25999999</v>
      </c>
      <c r="AT10" s="35">
        <f>VLOOKUP($AB10,[4]LA!$C$8:$K$14,8,FALSE)</f>
        <v>2.3480978882366395E-2</v>
      </c>
      <c r="AU10" s="35">
        <f>VLOOKUP($AB10,[4]LA!$C$8:$K$14,9,FALSE)</f>
        <v>1.9838901070702724E-2</v>
      </c>
      <c r="AV10" s="8"/>
      <c r="AW10" s="23">
        <f>VLOOKUP($AB10,[5]LA!$C$8:$K$14,5,FALSE)</f>
        <v>1345</v>
      </c>
      <c r="AX10" s="23">
        <f>VLOOKUP($AB10,[5]LA!$C$8:$K$14,6,FALSE)</f>
        <v>141630743.03999999</v>
      </c>
      <c r="AY10" s="35">
        <f>VLOOKUP($AB10,[5]LA!$C$8:$K$14,8,FALSE)</f>
        <v>1.3594097432787548E-2</v>
      </c>
      <c r="AZ10" s="35">
        <f>VLOOKUP($AB10,[5]LA!$C$8:$K$14,9,FALSE)</f>
        <v>1.0374657337481616E-2</v>
      </c>
      <c r="BB10" s="36">
        <f t="shared" si="1"/>
        <v>0</v>
      </c>
      <c r="BC10" s="36">
        <f t="shared" si="0"/>
        <v>0</v>
      </c>
      <c r="BD10" s="35">
        <f t="shared" si="0"/>
        <v>-3.2403589619207918E-5</v>
      </c>
      <c r="BE10" s="35">
        <f t="shared" si="0"/>
        <v>1.397942741107952E-5</v>
      </c>
      <c r="BF10" s="23"/>
      <c r="BG10" s="36">
        <f t="shared" si="0"/>
        <v>0</v>
      </c>
      <c r="BH10" s="36">
        <f t="shared" si="0"/>
        <v>-0.44999998807907104</v>
      </c>
      <c r="BI10" s="35">
        <f t="shared" si="0"/>
        <v>-2.9426054420821079E-5</v>
      </c>
      <c r="BJ10" s="35">
        <f t="shared" si="0"/>
        <v>2.7149204533644111E-5</v>
      </c>
      <c r="BK10" s="23"/>
      <c r="BL10" s="36">
        <f t="shared" si="0"/>
        <v>0</v>
      </c>
      <c r="BM10" s="36">
        <f t="shared" si="0"/>
        <v>0</v>
      </c>
      <c r="BN10" s="35">
        <f t="shared" si="0"/>
        <v>7.4946466809416856E-6</v>
      </c>
      <c r="BO10" s="35">
        <f t="shared" si="0"/>
        <v>3.9094966446912016E-5</v>
      </c>
      <c r="BP10" s="23"/>
      <c r="BQ10" s="36">
        <f t="shared" si="0"/>
        <v>0</v>
      </c>
      <c r="BR10" s="36">
        <f t="shared" si="0"/>
        <v>0.25999999046325684</v>
      </c>
      <c r="BS10" s="35">
        <f t="shared" si="0"/>
        <v>-1.9021117633605256E-5</v>
      </c>
      <c r="BT10" s="35">
        <f t="shared" si="0"/>
        <v>3.8901070702722362E-5</v>
      </c>
      <c r="BU10" s="23"/>
      <c r="BV10" s="36">
        <f t="shared" si="0"/>
        <v>0</v>
      </c>
      <c r="BW10" s="36">
        <f t="shared" si="0"/>
        <v>3.9999991655349731E-2</v>
      </c>
      <c r="BX10" s="35">
        <f t="shared" si="0"/>
        <v>-5.9025672124509571E-6</v>
      </c>
      <c r="BY10" s="35">
        <f t="shared" si="0"/>
        <v>-2.5342662518383283E-5</v>
      </c>
    </row>
    <row r="11" spans="1:77" x14ac:dyDescent="0.2">
      <c r="A11" s="1" t="s">
        <v>26</v>
      </c>
      <c r="B11" s="13" t="s">
        <v>12</v>
      </c>
      <c r="C11" s="23">
        <v>376</v>
      </c>
      <c r="D11" s="28">
        <v>45740025.869999997</v>
      </c>
      <c r="E11" s="17">
        <v>2.2800000000000001E-2</v>
      </c>
      <c r="F11" s="17">
        <v>2.4199999999999999E-2</v>
      </c>
      <c r="G11" s="8"/>
      <c r="H11" s="23">
        <v>2633</v>
      </c>
      <c r="I11" s="28">
        <v>334730981</v>
      </c>
      <c r="J11" s="17">
        <v>3.6799999999999999E-2</v>
      </c>
      <c r="K11" s="17">
        <v>3.7999999999999999E-2</v>
      </c>
      <c r="L11" s="8"/>
      <c r="M11" s="23">
        <v>369</v>
      </c>
      <c r="N11" s="28">
        <v>38807766</v>
      </c>
      <c r="O11" s="17">
        <v>9.9000000000000008E-3</v>
      </c>
      <c r="P11" s="17">
        <v>1.1599999999999999E-2</v>
      </c>
      <c r="Q11" s="8"/>
      <c r="R11" s="23">
        <v>3000</v>
      </c>
      <c r="S11" s="28">
        <v>351203068</v>
      </c>
      <c r="T11" s="17">
        <v>2.86E-2</v>
      </c>
      <c r="U11" s="17">
        <v>3.0800000000000001E-2</v>
      </c>
      <c r="V11" s="8"/>
      <c r="W11" s="23">
        <v>1629</v>
      </c>
      <c r="X11" s="28">
        <v>200816185</v>
      </c>
      <c r="Y11" s="17">
        <v>1.6500000000000001E-2</v>
      </c>
      <c r="Z11" s="17">
        <v>1.47E-2</v>
      </c>
      <c r="AA11" s="8"/>
      <c r="AB11" s="34" t="s">
        <v>12</v>
      </c>
      <c r="AC11" s="23">
        <f>VLOOKUP($AB11,[1]LA!$C$8:$K$14,5,FALSE)</f>
        <v>376</v>
      </c>
      <c r="AD11" s="23">
        <f>VLOOKUP($AB11,[1]LA!$C$8:$K$14,6,FALSE)</f>
        <v>45740025.869999997</v>
      </c>
      <c r="AE11" s="35">
        <f>VLOOKUP($AB11,[1]LA!$C$8:$K$14,8,FALSE)</f>
        <v>2.2798932815910746E-2</v>
      </c>
      <c r="AF11" s="35">
        <f>VLOOKUP($AB11,[1]LA!$C$8:$K$14,9,FALSE)</f>
        <v>2.4182668125711695E-2</v>
      </c>
      <c r="AG11" s="8"/>
      <c r="AH11" s="23">
        <f>VLOOKUP($AB11,[2]LA!$C$8:$K$23,5,FALSE)</f>
        <v>2633</v>
      </c>
      <c r="AI11" s="23">
        <f>VLOOKUP($AB11,[2]LA!$C$8:$K$23,6,FALSE)</f>
        <v>334730981.37</v>
      </c>
      <c r="AJ11" s="35">
        <f>VLOOKUP($AB11,[2]LA!$C$8:$K$23,8,FALSE)</f>
        <v>3.6759881050441874E-2</v>
      </c>
      <c r="AK11" s="35">
        <f>VLOOKUP($AB11,[2]LA!$C$8:$K$23,9,FALSE)</f>
        <v>3.7956680289486872E-2</v>
      </c>
      <c r="AL11" s="8"/>
      <c r="AM11" s="23">
        <f>VLOOKUP($AB11,[3]LA!$C$8:$K$14,5,FALSE)</f>
        <v>369</v>
      </c>
      <c r="AN11" s="23">
        <f>VLOOKUP($AB11,[3]LA!$C$8:$K$14,6,FALSE)</f>
        <v>38807766</v>
      </c>
      <c r="AO11" s="35">
        <f>VLOOKUP($AB11,[3]LA!$C$8:$K$14,8,FALSE)</f>
        <v>9.8768736616702355E-3</v>
      </c>
      <c r="AP11" s="35">
        <f>VLOOKUP($AB11,[3]LA!$C$8:$K$14,9,FALSE)</f>
        <v>1.1610751971681332E-2</v>
      </c>
      <c r="AQ11" s="8"/>
      <c r="AR11" s="23">
        <f>VLOOKUP($AB11,[4]LA!$C$8:$K$14,5,FALSE)</f>
        <v>3000</v>
      </c>
      <c r="AS11" s="23">
        <f>VLOOKUP($AB11,[4]LA!$C$8:$K$14,6,FALSE)</f>
        <v>351203068.41000003</v>
      </c>
      <c r="AT11" s="35">
        <f>VLOOKUP($AB11,[4]LA!$C$8:$K$14,8,FALSE)</f>
        <v>2.8588854158725318E-2</v>
      </c>
      <c r="AU11" s="35">
        <f>VLOOKUP($AB11,[4]LA!$C$8:$K$14,9,FALSE)</f>
        <v>3.0816618880485779E-2</v>
      </c>
      <c r="AV11" s="8"/>
      <c r="AW11" s="23">
        <f>VLOOKUP($AB11,[5]LA!$C$8:$K$14,5,FALSE)</f>
        <v>1629</v>
      </c>
      <c r="AX11" s="23">
        <f>VLOOKUP($AB11,[5]LA!$C$8:$K$14,6,FALSE)</f>
        <v>200816184.71000001</v>
      </c>
      <c r="AY11" s="35">
        <f>VLOOKUP($AB11,[5]LA!$C$8:$K$14,8,FALSE)</f>
        <v>1.6464523953911462E-2</v>
      </c>
      <c r="AZ11" s="35">
        <f>VLOOKUP($AB11,[5]LA!$C$8:$K$14,9,FALSE)</f>
        <v>1.4710076777598082E-2</v>
      </c>
      <c r="BB11" s="36">
        <f t="shared" si="1"/>
        <v>0</v>
      </c>
      <c r="BC11" s="36">
        <f t="shared" si="0"/>
        <v>0</v>
      </c>
      <c r="BD11" s="35">
        <f t="shared" si="0"/>
        <v>-1.0671840892546858E-6</v>
      </c>
      <c r="BE11" s="35">
        <f t="shared" si="0"/>
        <v>-1.733187428830385E-5</v>
      </c>
      <c r="BF11" s="23"/>
      <c r="BG11" s="36">
        <f t="shared" si="0"/>
        <v>0</v>
      </c>
      <c r="BH11" s="36">
        <f t="shared" si="0"/>
        <v>0.37000000476837158</v>
      </c>
      <c r="BI11" s="35">
        <f t="shared" si="0"/>
        <v>-4.0118949558125283E-5</v>
      </c>
      <c r="BJ11" s="35">
        <f t="shared" si="0"/>
        <v>-4.3319710513127496E-5</v>
      </c>
      <c r="BK11" s="23"/>
      <c r="BL11" s="36">
        <f t="shared" si="0"/>
        <v>0</v>
      </c>
      <c r="BM11" s="36">
        <f t="shared" si="0"/>
        <v>0</v>
      </c>
      <c r="BN11" s="35">
        <f t="shared" si="0"/>
        <v>-2.3126338329765295E-5</v>
      </c>
      <c r="BO11" s="35">
        <f t="shared" si="0"/>
        <v>1.0751971681332434E-5</v>
      </c>
      <c r="BP11" s="23"/>
      <c r="BQ11" s="36">
        <f t="shared" si="0"/>
        <v>0</v>
      </c>
      <c r="BR11" s="36">
        <f t="shared" si="0"/>
        <v>0.4100000262260437</v>
      </c>
      <c r="BS11" s="35">
        <f t="shared" si="0"/>
        <v>-1.1145841274682461E-5</v>
      </c>
      <c r="BT11" s="35">
        <f t="shared" si="0"/>
        <v>1.6618880485777532E-5</v>
      </c>
      <c r="BU11" s="23"/>
      <c r="BV11" s="36">
        <f t="shared" si="0"/>
        <v>0</v>
      </c>
      <c r="BW11" s="36">
        <f t="shared" si="0"/>
        <v>-0.28999999165534973</v>
      </c>
      <c r="BX11" s="35">
        <f t="shared" si="0"/>
        <v>-3.5476046088538798E-5</v>
      </c>
      <c r="BY11" s="35">
        <f t="shared" si="0"/>
        <v>1.0076777598082634E-5</v>
      </c>
    </row>
    <row r="12" spans="1:77" x14ac:dyDescent="0.2">
      <c r="A12" s="1" t="s">
        <v>27</v>
      </c>
      <c r="B12" s="13" t="s">
        <v>13</v>
      </c>
      <c r="C12" s="23">
        <v>16492</v>
      </c>
      <c r="D12" s="28">
        <v>1891438348.8299999</v>
      </c>
      <c r="E12" s="17">
        <v>1</v>
      </c>
      <c r="F12" s="17">
        <v>1</v>
      </c>
      <c r="G12" s="8"/>
      <c r="H12" s="23">
        <v>71627</v>
      </c>
      <c r="I12" s="28">
        <v>8818763359</v>
      </c>
      <c r="J12" s="17">
        <v>1</v>
      </c>
      <c r="K12" s="17">
        <v>1</v>
      </c>
      <c r="L12" s="8"/>
      <c r="M12" s="23">
        <v>37360</v>
      </c>
      <c r="N12" s="28">
        <v>3342399019</v>
      </c>
      <c r="O12" s="17">
        <v>1</v>
      </c>
      <c r="P12" s="17">
        <v>1</v>
      </c>
      <c r="Q12" s="8"/>
      <c r="R12" s="23">
        <v>104936</v>
      </c>
      <c r="S12" s="28">
        <v>11396547745</v>
      </c>
      <c r="T12" s="17">
        <v>1</v>
      </c>
      <c r="U12" s="17">
        <v>1</v>
      </c>
      <c r="V12" s="8"/>
      <c r="W12" s="23">
        <v>98940</v>
      </c>
      <c r="X12" s="28">
        <v>13651606837</v>
      </c>
      <c r="Y12" s="17">
        <v>1</v>
      </c>
      <c r="Z12" s="17">
        <v>1</v>
      </c>
      <c r="AA12" s="8"/>
      <c r="AB12" s="34" t="s">
        <v>13</v>
      </c>
      <c r="AC12" s="23">
        <f>VLOOKUP($AB12,[1]LA!$C$8:$K$14,5,FALSE)</f>
        <v>16492</v>
      </c>
      <c r="AD12" s="23">
        <f>VLOOKUP($AB12,[1]LA!$C$8:$K$14,6,FALSE)</f>
        <v>1891438348.8299999</v>
      </c>
      <c r="AE12" s="35">
        <f>VLOOKUP($AB12,[1]LA!$C$8:$K$14,8,FALSE)</f>
        <v>1</v>
      </c>
      <c r="AF12" s="35">
        <f>VLOOKUP($AB12,[1]LA!$C$8:$K$14,9,FALSE)</f>
        <v>1</v>
      </c>
      <c r="AG12" s="8"/>
      <c r="AH12" s="23">
        <f>VLOOKUP($AB12,[2]LA!$C$8:$K$23,5,FALSE)</f>
        <v>71627</v>
      </c>
      <c r="AI12" s="23">
        <f>VLOOKUP($AB12,[2]LA!$C$8:$K$23,6,FALSE)</f>
        <v>8818763359.1000004</v>
      </c>
      <c r="AJ12" s="35">
        <f>VLOOKUP($AB12,[2]LA!$C$8:$K$23,8,FALSE)</f>
        <v>1</v>
      </c>
      <c r="AK12" s="35">
        <f>VLOOKUP($AB12,[2]LA!$C$8:$K$23,9,FALSE)</f>
        <v>0.99999999999999989</v>
      </c>
      <c r="AL12" s="8"/>
      <c r="AM12" s="23">
        <f>VLOOKUP($AB12,[3]LA!$C$8:$K$14,5,FALSE)</f>
        <v>37360</v>
      </c>
      <c r="AN12" s="23">
        <f>VLOOKUP($AB12,[3]LA!$C$8:$K$14,6,FALSE)</f>
        <v>3342399019</v>
      </c>
      <c r="AO12" s="35">
        <f>VLOOKUP($AB12,[3]LA!$C$8:$K$14,8,FALSE)</f>
        <v>1</v>
      </c>
      <c r="AP12" s="35">
        <f>VLOOKUP($AB12,[3]LA!$C$8:$K$14,9,FALSE)</f>
        <v>1</v>
      </c>
      <c r="AQ12" s="8"/>
      <c r="AR12" s="23">
        <f>VLOOKUP($AB12,[4]LA!$C$8:$K$14,5,FALSE)</f>
        <v>104936</v>
      </c>
      <c r="AS12" s="23">
        <f>VLOOKUP($AB12,[4]LA!$C$8:$K$14,6,FALSE)</f>
        <v>11396547744.969997</v>
      </c>
      <c r="AT12" s="35">
        <f>VLOOKUP($AB12,[4]LA!$C$8:$K$14,8,FALSE)</f>
        <v>1</v>
      </c>
      <c r="AU12" s="35">
        <f>VLOOKUP($AB12,[4]LA!$C$8:$K$14,9,FALSE)</f>
        <v>1.0000000000000002</v>
      </c>
      <c r="AV12" s="8"/>
      <c r="AW12" s="23">
        <f>VLOOKUP($AB12,[5]LA!$C$8:$K$14,5,FALSE)</f>
        <v>98940</v>
      </c>
      <c r="AX12" s="23">
        <f>VLOOKUP($AB12,[5]LA!$C$8:$K$14,6,FALSE)</f>
        <v>13651606837.01</v>
      </c>
      <c r="AY12" s="35">
        <f>VLOOKUP($AB12,[5]LA!$C$8:$K$14,8,FALSE)</f>
        <v>1</v>
      </c>
      <c r="AZ12" s="35">
        <f>VLOOKUP($AB12,[5]LA!$C$8:$K$14,9,FALSE)</f>
        <v>1</v>
      </c>
      <c r="BB12" s="36">
        <f t="shared" si="1"/>
        <v>0</v>
      </c>
      <c r="BC12" s="36">
        <f t="shared" si="0"/>
        <v>0</v>
      </c>
      <c r="BD12" s="35">
        <f t="shared" si="0"/>
        <v>0</v>
      </c>
      <c r="BE12" s="35">
        <f t="shared" si="0"/>
        <v>0</v>
      </c>
      <c r="BF12" s="23"/>
      <c r="BG12" s="36">
        <f t="shared" si="0"/>
        <v>0</v>
      </c>
      <c r="BH12" s="36">
        <f t="shared" si="0"/>
        <v>0.10000038146972656</v>
      </c>
      <c r="BI12" s="35">
        <f t="shared" si="0"/>
        <v>0</v>
      </c>
      <c r="BJ12" s="35">
        <f t="shared" si="0"/>
        <v>0</v>
      </c>
      <c r="BK12" s="23"/>
      <c r="BL12" s="36">
        <f t="shared" si="0"/>
        <v>0</v>
      </c>
      <c r="BM12" s="36">
        <f t="shared" si="0"/>
        <v>0</v>
      </c>
      <c r="BN12" s="35">
        <f t="shared" si="0"/>
        <v>0</v>
      </c>
      <c r="BO12" s="35">
        <f t="shared" si="0"/>
        <v>0</v>
      </c>
      <c r="BP12" s="23"/>
      <c r="BQ12" s="36">
        <f t="shared" si="0"/>
        <v>0</v>
      </c>
      <c r="BR12" s="36">
        <f t="shared" si="0"/>
        <v>-3.0002593994140625E-2</v>
      </c>
      <c r="BS12" s="35">
        <f t="shared" si="0"/>
        <v>0</v>
      </c>
      <c r="BT12" s="35">
        <f t="shared" si="0"/>
        <v>0</v>
      </c>
      <c r="BU12" s="23"/>
      <c r="BV12" s="36">
        <f t="shared" si="0"/>
        <v>0</v>
      </c>
      <c r="BW12" s="36">
        <f t="shared" si="0"/>
        <v>1.0000228881835937E-2</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1776</v>
      </c>
      <c r="D15" s="30">
        <v>37010532.600000001</v>
      </c>
      <c r="E15" s="19">
        <v>0.90890000000000004</v>
      </c>
      <c r="F15" s="19">
        <v>0.88839999999999997</v>
      </c>
      <c r="H15" s="25">
        <v>4502</v>
      </c>
      <c r="I15" s="30">
        <v>112380357</v>
      </c>
      <c r="J15" s="19">
        <v>0.89570000000000005</v>
      </c>
      <c r="K15" s="19">
        <v>0.8841</v>
      </c>
      <c r="M15" s="25">
        <v>1813</v>
      </c>
      <c r="N15" s="30">
        <v>70229613</v>
      </c>
      <c r="O15" s="19">
        <v>0.91010000000000002</v>
      </c>
      <c r="P15" s="19">
        <v>0.90990000000000004</v>
      </c>
      <c r="R15" s="25">
        <v>13236</v>
      </c>
      <c r="S15" s="30">
        <v>383866815</v>
      </c>
      <c r="T15" s="19">
        <v>0.94479999999999997</v>
      </c>
      <c r="U15" s="19">
        <v>0.93740000000000001</v>
      </c>
      <c r="W15" s="25">
        <v>3118</v>
      </c>
      <c r="X15" s="30">
        <v>84564704</v>
      </c>
      <c r="Y15" s="19">
        <v>0.9214</v>
      </c>
      <c r="Z15" s="19">
        <v>0.90869999999999995</v>
      </c>
      <c r="AB15" s="34" t="s">
        <v>80</v>
      </c>
      <c r="AC15" s="23">
        <f>VLOOKUP($AB15,[1]LA!$C$17:$K$24,5,FALSE)</f>
        <v>1776</v>
      </c>
      <c r="AD15" s="23">
        <f>VLOOKUP($AB15,[1]LA!$C$17:$K$24,6,FALSE)</f>
        <v>37010532.600000001</v>
      </c>
      <c r="AE15" s="35">
        <f>VLOOKUP($AB15,[1]LA!$C$17:$K$24,8,FALSE)</f>
        <v>0.90890481064483108</v>
      </c>
      <c r="AF15" s="35">
        <f>VLOOKUP($AB15,[1]LA!$C$17:$K$24,9,FALSE)</f>
        <v>0.88835825298232562</v>
      </c>
      <c r="AH15" s="23">
        <f>VLOOKUP($AB15,[2]LA!$C$17:$K$23,5,FALSE)</f>
        <v>4502</v>
      </c>
      <c r="AI15" s="23">
        <f>VLOOKUP($AB15,[2]LA!$C$17:$K$23,6,FALSE)</f>
        <v>112380357.23</v>
      </c>
      <c r="AJ15" s="35">
        <f>VLOOKUP($AB15,[2]LA!$C$17:$K$23,8,FALSE)</f>
        <v>0.89574214086748905</v>
      </c>
      <c r="AK15" s="35">
        <f>VLOOKUP($AB15,[2]LA!$C$17:$K$23,9,FALSE)</f>
        <v>0.88410459320969326</v>
      </c>
      <c r="AM15" s="23">
        <f>VLOOKUP($AB15,[3]LA!$C$17:$K$23,5,FALSE)</f>
        <v>1813</v>
      </c>
      <c r="AN15" s="23">
        <f>VLOOKUP($AB15,[3]LA!$C$17:$K$23,6,FALSE)</f>
        <v>70229613</v>
      </c>
      <c r="AO15" s="35">
        <f>VLOOKUP($AB15,[3]LA!$C$17:$K$23,8,FALSE)</f>
        <v>0.91014056224899598</v>
      </c>
      <c r="AP15" s="35">
        <f>VLOOKUP($AB15,[3]LA!$C$17:$K$23,9,FALSE)</f>
        <v>0.9099446773132206</v>
      </c>
      <c r="AQ15" s="23"/>
      <c r="AR15" s="23">
        <f>VLOOKUP($AB15,[4]LA!$C$17:$K$23,5,FALSE)</f>
        <v>13236</v>
      </c>
      <c r="AS15" s="23">
        <f>VLOOKUP($AB15,[4]LA!$C$17:$K$23,6,FALSE)</f>
        <v>383866814.81</v>
      </c>
      <c r="AT15" s="35">
        <f>VLOOKUP($AB15,[4]LA!$C$17:$K$23,8,FALSE)</f>
        <v>0.9448211863801842</v>
      </c>
      <c r="AU15" s="35">
        <f>VLOOKUP($AB15,[4]LA!$C$17:$K$23,9,FALSE)</f>
        <v>0.93743754057336492</v>
      </c>
      <c r="AW15" s="23">
        <f>VLOOKUP($AB15,[5]LA!$C$17:$K$23,5,FALSE)</f>
        <v>3118</v>
      </c>
      <c r="AX15" s="23">
        <f>VLOOKUP($AB15,[5]LA!$C$17:$K$23,6,FALSE)</f>
        <v>84564704.189999998</v>
      </c>
      <c r="AY15" s="35">
        <f>VLOOKUP($AB15,[5]LA!$C$17:$K$23,8,FALSE)</f>
        <v>0.92139479905437349</v>
      </c>
      <c r="AZ15" s="35">
        <f>VLOOKUP($AB15,[5]LA!$C$17:$K$23,9,FALSE)</f>
        <v>0.90867234503017624</v>
      </c>
      <c r="BB15" s="36">
        <f t="shared" si="1"/>
        <v>0</v>
      </c>
      <c r="BC15" s="36">
        <f t="shared" si="0"/>
        <v>0</v>
      </c>
      <c r="BD15" s="35">
        <f t="shared" si="0"/>
        <v>4.8106448310436534E-6</v>
      </c>
      <c r="BE15" s="35">
        <f t="shared" si="0"/>
        <v>-4.1747017674342857E-5</v>
      </c>
      <c r="BF15" s="23"/>
      <c r="BG15" s="36">
        <f t="shared" si="0"/>
        <v>0</v>
      </c>
      <c r="BH15" s="36">
        <f t="shared" si="0"/>
        <v>0.23000000417232513</v>
      </c>
      <c r="BI15" s="35">
        <f t="shared" si="0"/>
        <v>4.2140867488993372E-5</v>
      </c>
      <c r="BJ15" s="35">
        <f t="shared" si="0"/>
        <v>4.5932096932599364E-6</v>
      </c>
      <c r="BK15" s="23"/>
      <c r="BL15" s="36">
        <f t="shared" si="0"/>
        <v>0</v>
      </c>
      <c r="BM15" s="36">
        <f t="shared" si="0"/>
        <v>0</v>
      </c>
      <c r="BN15" s="35">
        <f t="shared" si="0"/>
        <v>4.0562248995956729E-5</v>
      </c>
      <c r="BO15" s="35">
        <f t="shared" si="0"/>
        <v>4.4677313220553572E-5</v>
      </c>
      <c r="BP15" s="23"/>
      <c r="BQ15" s="36">
        <f t="shared" si="0"/>
        <v>0</v>
      </c>
      <c r="BR15" s="36">
        <f t="shared" si="0"/>
        <v>-0.18999999761581421</v>
      </c>
      <c r="BS15" s="35">
        <f t="shared" si="0"/>
        <v>2.1186380184223808E-5</v>
      </c>
      <c r="BT15" s="35">
        <f t="shared" si="0"/>
        <v>3.7540573364913676E-5</v>
      </c>
      <c r="BU15" s="23"/>
      <c r="BV15" s="36">
        <f t="shared" si="0"/>
        <v>0</v>
      </c>
      <c r="BW15" s="36">
        <f t="shared" si="0"/>
        <v>0.18999999761581421</v>
      </c>
      <c r="BX15" s="35">
        <f t="shared" si="0"/>
        <v>-5.2009456265045273E-6</v>
      </c>
      <c r="BY15" s="35">
        <f t="shared" si="0"/>
        <v>-2.7654969823709408E-5</v>
      </c>
    </row>
    <row r="16" spans="1:77" x14ac:dyDescent="0.2">
      <c r="A16" s="1" t="s">
        <v>22</v>
      </c>
      <c r="B16" s="13" t="s">
        <v>8</v>
      </c>
      <c r="C16" s="25">
        <v>54</v>
      </c>
      <c r="D16" s="30">
        <v>1098541.8400000001</v>
      </c>
      <c r="E16" s="19">
        <v>2.76E-2</v>
      </c>
      <c r="F16" s="19">
        <v>2.64E-2</v>
      </c>
      <c r="H16" s="25">
        <v>163</v>
      </c>
      <c r="I16" s="30">
        <v>4537454</v>
      </c>
      <c r="J16" s="19">
        <v>3.2399999999999998E-2</v>
      </c>
      <c r="K16" s="19">
        <v>3.5700000000000003E-2</v>
      </c>
      <c r="M16" s="25">
        <v>44</v>
      </c>
      <c r="N16" s="30">
        <v>1498226</v>
      </c>
      <c r="O16" s="19">
        <v>2.2100000000000002E-2</v>
      </c>
      <c r="P16" s="19">
        <v>1.9400000000000001E-2</v>
      </c>
      <c r="R16" s="25">
        <v>214</v>
      </c>
      <c r="S16" s="30">
        <v>6731107</v>
      </c>
      <c r="T16" s="19">
        <v>1.5299999999999999E-2</v>
      </c>
      <c r="U16" s="19">
        <v>1.6400000000000001E-2</v>
      </c>
      <c r="W16" s="25">
        <v>60</v>
      </c>
      <c r="X16" s="30">
        <v>2112216</v>
      </c>
      <c r="Y16" s="19">
        <v>1.77E-2</v>
      </c>
      <c r="Z16" s="19">
        <v>2.2700000000000001E-2</v>
      </c>
      <c r="AB16" s="34" t="s">
        <v>8</v>
      </c>
      <c r="AC16" s="23">
        <f>VLOOKUP($AB16,[1]LA!$C$17:$K$24,5,FALSE)</f>
        <v>54</v>
      </c>
      <c r="AD16" s="23">
        <f>VLOOKUP($AB16,[1]LA!$C$17:$K$24,6,FALSE)</f>
        <v>1098541.8400000001</v>
      </c>
      <c r="AE16" s="35">
        <f>VLOOKUP($AB16,[1]LA!$C$17:$K$24,8,FALSE)</f>
        <v>2.7635619242579325E-2</v>
      </c>
      <c r="AF16" s="35">
        <f>VLOOKUP($AB16,[1]LA!$C$17:$K$24,9,FALSE)</f>
        <v>2.6368134724178208E-2</v>
      </c>
      <c r="AH16" s="23">
        <f>VLOOKUP($AB16,[2]LA!$C$17:$K$23,5,FALSE)</f>
        <v>163</v>
      </c>
      <c r="AI16" s="23">
        <f>VLOOKUP($AB16,[2]LA!$C$17:$K$23,6,FALSE)</f>
        <v>4537454.46</v>
      </c>
      <c r="AJ16" s="35">
        <f>VLOOKUP($AB16,[2]LA!$C$17:$K$23,8,FALSE)</f>
        <v>3.2431356943891765E-2</v>
      </c>
      <c r="AK16" s="35">
        <f>VLOOKUP($AB16,[2]LA!$C$17:$K$23,9,FALSE)</f>
        <v>3.569649028037538E-2</v>
      </c>
      <c r="AM16" s="23">
        <f>VLOOKUP($AB16,[3]LA!$C$17:$K$23,5,FALSE)</f>
        <v>44</v>
      </c>
      <c r="AN16" s="23">
        <f>VLOOKUP($AB16,[3]LA!$C$17:$K$23,6,FALSE)</f>
        <v>1498226</v>
      </c>
      <c r="AO16" s="35">
        <f>VLOOKUP($AB16,[3]LA!$C$17:$K$23,8,FALSE)</f>
        <v>2.2088353413654619E-2</v>
      </c>
      <c r="AP16" s="35">
        <f>VLOOKUP($AB16,[3]LA!$C$17:$K$23,9,FALSE)</f>
        <v>1.9412078692677363E-2</v>
      </c>
      <c r="AR16" s="23">
        <f>VLOOKUP($AB16,[4]LA!$C$17:$K$23,5,FALSE)</f>
        <v>214</v>
      </c>
      <c r="AS16" s="23">
        <f>VLOOKUP($AB16,[4]LA!$C$17:$K$23,6,FALSE)</f>
        <v>6731107.3300000001</v>
      </c>
      <c r="AT16" s="35">
        <f>VLOOKUP($AB16,[4]LA!$C$17:$K$23,8,FALSE)</f>
        <v>1.5275894068099078E-2</v>
      </c>
      <c r="AU16" s="35">
        <f>VLOOKUP($AB16,[4]LA!$C$17:$K$23,9,FALSE)</f>
        <v>1.6437973946494343E-2</v>
      </c>
      <c r="AW16" s="23">
        <f>VLOOKUP($AB16,[5]LA!$C$17:$K$23,5,FALSE)</f>
        <v>60</v>
      </c>
      <c r="AX16" s="23">
        <f>VLOOKUP($AB16,[5]LA!$C$17:$K$23,6,FALSE)</f>
        <v>2112216.25</v>
      </c>
      <c r="AY16" s="35">
        <f>VLOOKUP($AB16,[5]LA!$C$17:$K$23,8,FALSE)</f>
        <v>1.7730496453900711E-2</v>
      </c>
      <c r="AZ16" s="35">
        <f>VLOOKUP($AB16,[5]LA!$C$17:$K$23,9,FALSE)</f>
        <v>2.2696378015892225E-2</v>
      </c>
      <c r="BB16" s="36">
        <f t="shared" si="1"/>
        <v>0</v>
      </c>
      <c r="BC16" s="36">
        <f t="shared" si="0"/>
        <v>0</v>
      </c>
      <c r="BD16" s="35">
        <f t="shared" si="0"/>
        <v>3.5619242579325305E-5</v>
      </c>
      <c r="BE16" s="35">
        <f t="shared" si="0"/>
        <v>-3.1865275821791467E-5</v>
      </c>
      <c r="BF16" s="23"/>
      <c r="BG16" s="36">
        <f t="shared" si="0"/>
        <v>0</v>
      </c>
      <c r="BH16" s="36">
        <f t="shared" si="0"/>
        <v>0.4599999999627471</v>
      </c>
      <c r="BI16" s="35">
        <f t="shared" si="0"/>
        <v>3.1356943891766575E-5</v>
      </c>
      <c r="BJ16" s="35">
        <f t="shared" si="0"/>
        <v>-3.5097196246225426E-6</v>
      </c>
      <c r="BK16" s="23"/>
      <c r="BL16" s="36">
        <f t="shared" si="0"/>
        <v>0</v>
      </c>
      <c r="BM16" s="36">
        <f t="shared" si="0"/>
        <v>0</v>
      </c>
      <c r="BN16" s="35">
        <f t="shared" si="0"/>
        <v>-1.1646586345382542E-5</v>
      </c>
      <c r="BO16" s="35">
        <f t="shared" si="0"/>
        <v>1.2078692677362085E-5</v>
      </c>
      <c r="BP16" s="23"/>
      <c r="BQ16" s="36">
        <f t="shared" si="0"/>
        <v>0</v>
      </c>
      <c r="BR16" s="36">
        <f t="shared" si="0"/>
        <v>0.33000000007450581</v>
      </c>
      <c r="BS16" s="35">
        <f t="shared" si="0"/>
        <v>-2.4105931900920974E-5</v>
      </c>
      <c r="BT16" s="35">
        <f t="shared" si="0"/>
        <v>3.797394649434141E-5</v>
      </c>
      <c r="BU16" s="23"/>
      <c r="BV16" s="36">
        <f t="shared" si="0"/>
        <v>0</v>
      </c>
      <c r="BW16" s="36">
        <f t="shared" si="0"/>
        <v>0.25</v>
      </c>
      <c r="BX16" s="35">
        <f t="shared" si="0"/>
        <v>3.0496453900710069E-5</v>
      </c>
      <c r="BY16" s="35">
        <f t="shared" si="0"/>
        <v>-3.621984107776699E-6</v>
      </c>
    </row>
    <row r="17" spans="1:77" x14ac:dyDescent="0.2">
      <c r="A17" s="1" t="s">
        <v>23</v>
      </c>
      <c r="B17" s="13" t="s">
        <v>9</v>
      </c>
      <c r="C17" s="25">
        <v>41</v>
      </c>
      <c r="D17" s="30">
        <v>1073349.68</v>
      </c>
      <c r="E17" s="19">
        <v>2.1000000000000001E-2</v>
      </c>
      <c r="F17" s="19">
        <v>2.58E-2</v>
      </c>
      <c r="H17" s="25">
        <v>86</v>
      </c>
      <c r="I17" s="30">
        <v>2375351</v>
      </c>
      <c r="J17" s="19">
        <v>1.7100000000000001E-2</v>
      </c>
      <c r="K17" s="19">
        <v>1.8700000000000001E-2</v>
      </c>
      <c r="M17" s="25">
        <v>33</v>
      </c>
      <c r="N17" s="30">
        <v>1123748</v>
      </c>
      <c r="O17" s="19">
        <v>1.66E-2</v>
      </c>
      <c r="P17" s="19">
        <v>1.46E-2</v>
      </c>
      <c r="R17" s="25">
        <v>150</v>
      </c>
      <c r="S17" s="30">
        <v>4629043</v>
      </c>
      <c r="T17" s="19">
        <v>1.0699999999999999E-2</v>
      </c>
      <c r="U17" s="19">
        <v>1.1299999999999999E-2</v>
      </c>
      <c r="W17" s="25">
        <v>66</v>
      </c>
      <c r="X17" s="30">
        <v>2030530</v>
      </c>
      <c r="Y17" s="19">
        <v>1.95E-2</v>
      </c>
      <c r="Z17" s="19">
        <v>2.18E-2</v>
      </c>
      <c r="AB17" s="34" t="s">
        <v>9</v>
      </c>
      <c r="AC17" s="23">
        <f>VLOOKUP($AB17,[1]LA!$C$17:$K$24,5,FALSE)</f>
        <v>41</v>
      </c>
      <c r="AD17" s="23">
        <f>VLOOKUP($AB17,[1]LA!$C$17:$K$24,6,FALSE)</f>
        <v>1073349.68</v>
      </c>
      <c r="AE17" s="35">
        <f>VLOOKUP($AB17,[1]LA!$C$17:$K$24,8,FALSE)</f>
        <v>2.0982599795291709E-2</v>
      </c>
      <c r="AF17" s="35">
        <f>VLOOKUP($AB17,[1]LA!$C$17:$K$24,9,FALSE)</f>
        <v>2.5763451092944773E-2</v>
      </c>
      <c r="AH17" s="23">
        <f>VLOOKUP($AB17,[2]LA!$C$17:$K$23,5,FALSE)</f>
        <v>86</v>
      </c>
      <c r="AI17" s="23">
        <f>VLOOKUP($AB17,[2]LA!$C$17:$K$23,6,FALSE)</f>
        <v>2375350.88</v>
      </c>
      <c r="AJ17" s="35">
        <f>VLOOKUP($AB17,[2]LA!$C$17:$K$23,8,FALSE)</f>
        <v>1.7111022682053324E-2</v>
      </c>
      <c r="AK17" s="35">
        <f>VLOOKUP($AB17,[2]LA!$C$17:$K$23,9,FALSE)</f>
        <v>1.8687061291277646E-2</v>
      </c>
      <c r="AM17" s="23">
        <f>VLOOKUP($AB17,[3]LA!$C$17:$K$23,5,FALSE)</f>
        <v>33</v>
      </c>
      <c r="AN17" s="23">
        <f>VLOOKUP($AB17,[3]LA!$C$17:$K$23,6,FALSE)</f>
        <v>1123748</v>
      </c>
      <c r="AO17" s="35">
        <f>VLOOKUP($AB17,[3]LA!$C$17:$K$23,8,FALSE)</f>
        <v>1.6566265060240965E-2</v>
      </c>
      <c r="AP17" s="35">
        <f>VLOOKUP($AB17,[3]LA!$C$17:$K$23,9,FALSE)</f>
        <v>1.456007612118519E-2</v>
      </c>
      <c r="AR17" s="23">
        <f>VLOOKUP($AB17,[4]LA!$C$17:$K$23,5,FALSE)</f>
        <v>150</v>
      </c>
      <c r="AS17" s="23">
        <f>VLOOKUP($AB17,[4]LA!$C$17:$K$23,6,FALSE)</f>
        <v>4629042.78</v>
      </c>
      <c r="AT17" s="35">
        <f>VLOOKUP($AB17,[4]LA!$C$17:$K$23,8,FALSE)</f>
        <v>1.0707402384181598E-2</v>
      </c>
      <c r="AU17" s="35">
        <f>VLOOKUP($AB17,[4]LA!$C$17:$K$23,9,FALSE)</f>
        <v>1.1304541865750899E-2</v>
      </c>
      <c r="AW17" s="23">
        <f>VLOOKUP($AB17,[5]LA!$C$17:$K$23,5,FALSE)</f>
        <v>66</v>
      </c>
      <c r="AX17" s="23">
        <f>VLOOKUP($AB17,[5]LA!$C$17:$K$23,6,FALSE)</f>
        <v>2030530.43</v>
      </c>
      <c r="AY17" s="35">
        <f>VLOOKUP($AB17,[5]LA!$C$17:$K$23,8,FALSE)</f>
        <v>1.9503546099290781E-2</v>
      </c>
      <c r="AZ17" s="35">
        <f>VLOOKUP($AB17,[5]LA!$C$17:$K$23,9,FALSE)</f>
        <v>2.1818640118904577E-2</v>
      </c>
      <c r="BB17" s="36">
        <f t="shared" si="1"/>
        <v>0</v>
      </c>
      <c r="BC17" s="36">
        <f t="shared" si="0"/>
        <v>0</v>
      </c>
      <c r="BD17" s="35">
        <f t="shared" si="0"/>
        <v>-1.7400204708292732E-5</v>
      </c>
      <c r="BE17" s="35">
        <f t="shared" si="0"/>
        <v>-3.6548907055226898E-5</v>
      </c>
      <c r="BF17" s="23"/>
      <c r="BG17" s="36">
        <f t="shared" si="0"/>
        <v>0</v>
      </c>
      <c r="BH17" s="36">
        <f t="shared" si="0"/>
        <v>-0.12000000011175871</v>
      </c>
      <c r="BI17" s="35">
        <f t="shared" si="0"/>
        <v>1.1022682053322963E-5</v>
      </c>
      <c r="BJ17" s="35">
        <f t="shared" si="0"/>
        <v>-1.2938708722355641E-5</v>
      </c>
      <c r="BK17" s="23"/>
      <c r="BL17" s="36">
        <f t="shared" si="0"/>
        <v>0</v>
      </c>
      <c r="BM17" s="36">
        <f t="shared" si="0"/>
        <v>0</v>
      </c>
      <c r="BN17" s="35">
        <f t="shared" si="0"/>
        <v>-3.3734939759035021E-5</v>
      </c>
      <c r="BO17" s="35">
        <f t="shared" si="0"/>
        <v>-3.9923878814809854E-5</v>
      </c>
      <c r="BP17" s="23"/>
      <c r="BQ17" s="36">
        <f t="shared" si="0"/>
        <v>0</v>
      </c>
      <c r="BR17" s="36">
        <f t="shared" si="0"/>
        <v>-0.21999999973922968</v>
      </c>
      <c r="BS17" s="35">
        <f t="shared" si="0"/>
        <v>7.4023841815980956E-6</v>
      </c>
      <c r="BT17" s="35">
        <f t="shared" si="0"/>
        <v>4.5418657509000565E-6</v>
      </c>
      <c r="BU17" s="23"/>
      <c r="BV17" s="36">
        <f t="shared" si="0"/>
        <v>0</v>
      </c>
      <c r="BW17" s="36">
        <f t="shared" si="0"/>
        <v>0.42999999993480742</v>
      </c>
      <c r="BX17" s="35">
        <f t="shared" si="0"/>
        <v>3.5460992907805633E-6</v>
      </c>
      <c r="BY17" s="35">
        <f t="shared" si="0"/>
        <v>1.864011890457748E-5</v>
      </c>
    </row>
    <row r="18" spans="1:77" x14ac:dyDescent="0.2">
      <c r="A18" s="1" t="s">
        <v>24</v>
      </c>
      <c r="B18" s="13" t="s">
        <v>10</v>
      </c>
      <c r="C18" s="25">
        <v>9</v>
      </c>
      <c r="D18" s="30">
        <v>362241.54</v>
      </c>
      <c r="E18" s="19">
        <v>4.5999999999999999E-3</v>
      </c>
      <c r="F18" s="19">
        <v>8.6999999999999994E-3</v>
      </c>
      <c r="H18" s="25">
        <v>98</v>
      </c>
      <c r="I18" s="30">
        <v>3111853</v>
      </c>
      <c r="J18" s="19">
        <v>1.95E-2</v>
      </c>
      <c r="K18" s="19">
        <v>2.4500000000000001E-2</v>
      </c>
      <c r="M18" s="25">
        <v>16</v>
      </c>
      <c r="N18" s="30">
        <v>693648</v>
      </c>
      <c r="O18" s="19">
        <v>8.0000000000000002E-3</v>
      </c>
      <c r="P18" s="19">
        <v>8.9999999999999993E-3</v>
      </c>
      <c r="R18" s="25">
        <v>27</v>
      </c>
      <c r="S18" s="30">
        <v>972208</v>
      </c>
      <c r="T18" s="19">
        <v>1.9E-3</v>
      </c>
      <c r="U18" s="19">
        <v>2.3999999999999998E-3</v>
      </c>
      <c r="W18" s="25">
        <v>20</v>
      </c>
      <c r="X18" s="30">
        <v>503224</v>
      </c>
      <c r="Y18" s="19">
        <v>5.8999999999999999E-3</v>
      </c>
      <c r="Z18" s="19">
        <v>5.4000000000000003E-3</v>
      </c>
      <c r="AB18" s="34" t="s">
        <v>10</v>
      </c>
      <c r="AC18" s="23">
        <f>VLOOKUP($AB18,[1]LA!$C$17:$K$24,5,FALSE)</f>
        <v>9</v>
      </c>
      <c r="AD18" s="23">
        <f>VLOOKUP($AB18,[1]LA!$C$17:$K$24,6,FALSE)</f>
        <v>362241.54</v>
      </c>
      <c r="AE18" s="35">
        <f>VLOOKUP($AB18,[1]LA!$C$17:$K$24,8,FALSE)</f>
        <v>4.6059365404298872E-3</v>
      </c>
      <c r="AF18" s="35">
        <f>VLOOKUP($AB18,[1]LA!$C$17:$K$24,9,FALSE)</f>
        <v>8.6948292560379749E-3</v>
      </c>
      <c r="AH18" s="23">
        <f>VLOOKUP($AB18,[2]LA!$C$17:$K$23,5,FALSE)</f>
        <v>98</v>
      </c>
      <c r="AI18" s="23">
        <f>VLOOKUP($AB18,[2]LA!$C$17:$K$23,6,FALSE)</f>
        <v>3111852.8</v>
      </c>
      <c r="AJ18" s="35">
        <f>VLOOKUP($AB18,[2]LA!$C$17:$K$23,8,FALSE)</f>
        <v>1.9498607242339833E-2</v>
      </c>
      <c r="AK18" s="35">
        <f>VLOOKUP($AB18,[2]LA!$C$17:$K$23,9,FALSE)</f>
        <v>2.4481176441197586E-2</v>
      </c>
      <c r="AM18" s="23">
        <f>VLOOKUP($AB18,[3]LA!$C$17:$K$23,5,FALSE)</f>
        <v>16</v>
      </c>
      <c r="AN18" s="23">
        <f>VLOOKUP($AB18,[3]LA!$C$17:$K$23,6,FALSE)</f>
        <v>693648</v>
      </c>
      <c r="AO18" s="35">
        <f>VLOOKUP($AB18,[3]LA!$C$17:$K$23,8,FALSE)</f>
        <v>8.0321285140562242E-3</v>
      </c>
      <c r="AP18" s="35">
        <f>VLOOKUP($AB18,[3]LA!$C$17:$K$23,9,FALSE)</f>
        <v>8.9873954670512107E-3</v>
      </c>
      <c r="AR18" s="23">
        <f>VLOOKUP($AB18,[4]LA!$C$17:$K$23,5,FALSE)</f>
        <v>27</v>
      </c>
      <c r="AS18" s="23">
        <f>VLOOKUP($AB18,[4]LA!$C$17:$K$23,6,FALSE)</f>
        <v>972208.38</v>
      </c>
      <c r="AT18" s="35">
        <f>VLOOKUP($AB18,[4]LA!$C$17:$K$23,8,FALSE)</f>
        <v>1.9273324291526875E-3</v>
      </c>
      <c r="AU18" s="35">
        <f>VLOOKUP($AB18,[4]LA!$C$17:$K$23,9,FALSE)</f>
        <v>2.3742209472395193E-3</v>
      </c>
      <c r="AW18" s="23">
        <f>VLOOKUP($AB18,[5]LA!$C$17:$K$23,5,FALSE)</f>
        <v>20</v>
      </c>
      <c r="AX18" s="23">
        <f>VLOOKUP($AB18,[5]LA!$C$17:$K$23,6,FALSE)</f>
        <v>503223.94</v>
      </c>
      <c r="AY18" s="35">
        <f>VLOOKUP($AB18,[5]LA!$C$17:$K$23,8,FALSE)</f>
        <v>5.9101654846335696E-3</v>
      </c>
      <c r="AZ18" s="35">
        <f>VLOOKUP($AB18,[5]LA!$C$17:$K$23,9,FALSE)</f>
        <v>5.4072876150283696E-3</v>
      </c>
      <c r="BB18" s="36">
        <f t="shared" si="1"/>
        <v>0</v>
      </c>
      <c r="BC18" s="36">
        <f t="shared" si="0"/>
        <v>0</v>
      </c>
      <c r="BD18" s="35">
        <f t="shared" si="0"/>
        <v>5.9365404298872618E-6</v>
      </c>
      <c r="BE18" s="35">
        <f t="shared" si="0"/>
        <v>-5.1707439620244516E-6</v>
      </c>
      <c r="BF18" s="23"/>
      <c r="BG18" s="36">
        <f t="shared" si="0"/>
        <v>0</v>
      </c>
      <c r="BH18" s="36">
        <f t="shared" si="0"/>
        <v>-0.20000000018626451</v>
      </c>
      <c r="BI18" s="35">
        <f t="shared" si="0"/>
        <v>-1.3927576601666103E-6</v>
      </c>
      <c r="BJ18" s="35">
        <f t="shared" si="0"/>
        <v>-1.8823558802415208E-5</v>
      </c>
      <c r="BK18" s="23"/>
      <c r="BL18" s="36">
        <f t="shared" si="0"/>
        <v>0</v>
      </c>
      <c r="BM18" s="36">
        <f t="shared" si="0"/>
        <v>0</v>
      </c>
      <c r="BN18" s="35">
        <f t="shared" si="0"/>
        <v>3.2128514056223995E-5</v>
      </c>
      <c r="BO18" s="35">
        <f t="shared" si="0"/>
        <v>-1.260453294878866E-5</v>
      </c>
      <c r="BP18" s="23"/>
      <c r="BQ18" s="36">
        <f t="shared" si="0"/>
        <v>0</v>
      </c>
      <c r="BR18" s="36">
        <f t="shared" si="0"/>
        <v>0.38000000000465661</v>
      </c>
      <c r="BS18" s="35">
        <f t="shared" si="0"/>
        <v>2.7332429152687483E-5</v>
      </c>
      <c r="BT18" s="35">
        <f t="shared" si="0"/>
        <v>-2.5779052760480526E-5</v>
      </c>
      <c r="BU18" s="23"/>
      <c r="BV18" s="36">
        <f t="shared" si="0"/>
        <v>0</v>
      </c>
      <c r="BW18" s="36">
        <f t="shared" si="0"/>
        <v>-5.9999999997671694E-2</v>
      </c>
      <c r="BX18" s="35">
        <f t="shared" si="0"/>
        <v>1.0165484633569734E-5</v>
      </c>
      <c r="BY18" s="35">
        <f t="shared" si="0"/>
        <v>7.2876150283692973E-6</v>
      </c>
    </row>
    <row r="19" spans="1:77" x14ac:dyDescent="0.2">
      <c r="A19" s="1" t="s">
        <v>25</v>
      </c>
      <c r="B19" s="13" t="s">
        <v>11</v>
      </c>
      <c r="C19" s="25">
        <v>72</v>
      </c>
      <c r="D19" s="30">
        <v>2049947.08</v>
      </c>
      <c r="E19" s="19">
        <v>3.6900000000000002E-2</v>
      </c>
      <c r="F19" s="19">
        <v>4.9200000000000001E-2</v>
      </c>
      <c r="H19" s="25">
        <v>168</v>
      </c>
      <c r="I19" s="30">
        <v>4349805</v>
      </c>
      <c r="J19" s="19">
        <v>3.3399999999999999E-2</v>
      </c>
      <c r="K19" s="19">
        <v>3.4200000000000001E-2</v>
      </c>
      <c r="M19" s="25">
        <v>78</v>
      </c>
      <c r="N19" s="30">
        <v>2959983</v>
      </c>
      <c r="O19" s="19">
        <v>3.9199999999999999E-2</v>
      </c>
      <c r="P19" s="19">
        <v>3.8399999999999997E-2</v>
      </c>
      <c r="R19" s="25">
        <v>313</v>
      </c>
      <c r="S19" s="30">
        <v>9532719</v>
      </c>
      <c r="T19" s="19">
        <v>2.23E-2</v>
      </c>
      <c r="U19" s="19">
        <v>2.3300000000000001E-2</v>
      </c>
      <c r="W19" s="25">
        <v>99</v>
      </c>
      <c r="X19" s="30">
        <v>2626844</v>
      </c>
      <c r="Y19" s="19">
        <v>2.93E-2</v>
      </c>
      <c r="Z19" s="19">
        <v>2.8199999999999999E-2</v>
      </c>
      <c r="AB19" s="34" t="s">
        <v>11</v>
      </c>
      <c r="AC19" s="23">
        <f>VLOOKUP($AB19,[1]LA!$C$17:$K$24,5,FALSE)</f>
        <v>72</v>
      </c>
      <c r="AD19" s="23">
        <f>VLOOKUP($AB19,[1]LA!$C$17:$K$24,6,FALSE)</f>
        <v>2049947.08</v>
      </c>
      <c r="AE19" s="35">
        <f>VLOOKUP($AB19,[1]LA!$C$17:$K$24,8,FALSE)</f>
        <v>3.6847492323439097E-2</v>
      </c>
      <c r="AF19" s="35">
        <f>VLOOKUP($AB19,[1]LA!$C$17:$K$24,9,FALSE)</f>
        <v>4.9204571746557887E-2</v>
      </c>
      <c r="AH19" s="23">
        <f>VLOOKUP($AB19,[2]LA!$C$17:$K$23,5,FALSE)</f>
        <v>168</v>
      </c>
      <c r="AI19" s="23">
        <f>VLOOKUP($AB19,[2]LA!$C$17:$K$23,6,FALSE)</f>
        <v>4349804.540000001</v>
      </c>
      <c r="AJ19" s="35">
        <f>VLOOKUP($AB19,[2]LA!$C$17:$K$23,8,FALSE)</f>
        <v>3.3426183844011144E-2</v>
      </c>
      <c r="AK19" s="35">
        <f>VLOOKUP($AB19,[2]LA!$C$17:$K$23,9,FALSE)</f>
        <v>3.4220234462395631E-2</v>
      </c>
      <c r="AM19" s="23">
        <f>VLOOKUP($AB19,[3]LA!$C$17:$K$23,5,FALSE)</f>
        <v>78</v>
      </c>
      <c r="AN19" s="23">
        <f>VLOOKUP($AB19,[3]LA!$C$17:$K$23,6,FALSE)</f>
        <v>2959983</v>
      </c>
      <c r="AO19" s="35">
        <f>VLOOKUP($AB19,[3]LA!$C$17:$K$23,8,FALSE)</f>
        <v>3.9156626506024098E-2</v>
      </c>
      <c r="AP19" s="35">
        <f>VLOOKUP($AB19,[3]LA!$C$17:$K$23,9,FALSE)</f>
        <v>3.8351639155232403E-2</v>
      </c>
      <c r="AR19" s="23">
        <f>VLOOKUP($AB19,[4]LA!$C$17:$K$23,5,FALSE)</f>
        <v>313</v>
      </c>
      <c r="AS19" s="23">
        <f>VLOOKUP($AB19,[4]LA!$C$17:$K$23,6,FALSE)</f>
        <v>9532719.1899999995</v>
      </c>
      <c r="AT19" s="35">
        <f>VLOOKUP($AB19,[4]LA!$C$17:$K$23,8,FALSE)</f>
        <v>2.2342779641658934E-2</v>
      </c>
      <c r="AU19" s="35">
        <f>VLOOKUP($AB19,[4]LA!$C$17:$K$23,9,FALSE)</f>
        <v>2.3279763938107736E-2</v>
      </c>
      <c r="AW19" s="23">
        <f>VLOOKUP($AB19,[5]LA!$C$17:$K$23,5,FALSE)</f>
        <v>99</v>
      </c>
      <c r="AX19" s="23">
        <f>VLOOKUP($AB19,[5]LA!$C$17:$K$23,6,FALSE)</f>
        <v>2626844.0499999998</v>
      </c>
      <c r="AY19" s="35">
        <f>VLOOKUP($AB19,[5]LA!$C$17:$K$23,8,FALSE)</f>
        <v>2.9255319148936171E-2</v>
      </c>
      <c r="AZ19" s="35">
        <f>VLOOKUP($AB19,[5]LA!$C$17:$K$23,9,FALSE)</f>
        <v>2.8226203423819547E-2</v>
      </c>
      <c r="BB19" s="36">
        <f t="shared" si="1"/>
        <v>0</v>
      </c>
      <c r="BC19" s="36">
        <f t="shared" si="0"/>
        <v>0</v>
      </c>
      <c r="BD19" s="35">
        <f t="shared" si="0"/>
        <v>-5.250767656090477E-5</v>
      </c>
      <c r="BE19" s="35">
        <f t="shared" si="0"/>
        <v>4.57174655788678E-6</v>
      </c>
      <c r="BF19" s="23"/>
      <c r="BG19" s="36">
        <f t="shared" si="0"/>
        <v>0</v>
      </c>
      <c r="BH19" s="36">
        <f t="shared" si="0"/>
        <v>-0.45999999903142452</v>
      </c>
      <c r="BI19" s="35">
        <f t="shared" si="0"/>
        <v>2.6183844011144763E-5</v>
      </c>
      <c r="BJ19" s="35">
        <f t="shared" si="0"/>
        <v>2.0234462395629649E-5</v>
      </c>
      <c r="BK19" s="23"/>
      <c r="BL19" s="36">
        <f t="shared" si="0"/>
        <v>0</v>
      </c>
      <c r="BM19" s="36">
        <f t="shared" si="0"/>
        <v>0</v>
      </c>
      <c r="BN19" s="35">
        <f t="shared" si="0"/>
        <v>-4.3373493975901178E-5</v>
      </c>
      <c r="BO19" s="35">
        <f t="shared" si="0"/>
        <v>-4.8360844767593447E-5</v>
      </c>
      <c r="BP19" s="23"/>
      <c r="BQ19" s="36">
        <f t="shared" si="0"/>
        <v>0</v>
      </c>
      <c r="BR19" s="36">
        <f t="shared" si="0"/>
        <v>0.18999999947845936</v>
      </c>
      <c r="BS19" s="35">
        <f t="shared" si="0"/>
        <v>4.2779641658934053E-5</v>
      </c>
      <c r="BT19" s="35">
        <f t="shared" si="0"/>
        <v>-2.0236061892265483E-5</v>
      </c>
      <c r="BU19" s="23"/>
      <c r="BV19" s="36">
        <f t="shared" si="0"/>
        <v>0</v>
      </c>
      <c r="BW19" s="36">
        <f t="shared" si="0"/>
        <v>4.9999999813735485E-2</v>
      </c>
      <c r="BX19" s="35">
        <f t="shared" si="0"/>
        <v>-4.4680851063828853E-5</v>
      </c>
      <c r="BY19" s="35">
        <f t="shared" si="0"/>
        <v>2.620342381954785E-5</v>
      </c>
    </row>
    <row r="20" spans="1:77" x14ac:dyDescent="0.2">
      <c r="A20" s="1" t="s">
        <v>26</v>
      </c>
      <c r="B20" s="13" t="s">
        <v>12</v>
      </c>
      <c r="C20" s="23">
        <v>2</v>
      </c>
      <c r="D20" s="28">
        <v>67107.039999999994</v>
      </c>
      <c r="E20" s="17">
        <v>1E-3</v>
      </c>
      <c r="F20" s="17">
        <v>1.6000000000000001E-3</v>
      </c>
      <c r="G20" s="8"/>
      <c r="H20" s="23">
        <v>9</v>
      </c>
      <c r="I20" s="28">
        <v>357241</v>
      </c>
      <c r="J20" s="17">
        <v>1.8E-3</v>
      </c>
      <c r="K20" s="17">
        <v>2.8E-3</v>
      </c>
      <c r="L20" s="8"/>
      <c r="M20" s="23">
        <v>8</v>
      </c>
      <c r="N20" s="28">
        <v>674873</v>
      </c>
      <c r="O20" s="17">
        <v>4.0000000000000001E-3</v>
      </c>
      <c r="P20" s="17">
        <v>8.6999999999999994E-3</v>
      </c>
      <c r="Q20" s="8"/>
      <c r="R20" s="23">
        <v>69</v>
      </c>
      <c r="S20" s="28">
        <v>3753325</v>
      </c>
      <c r="T20" s="17">
        <v>4.8999999999999998E-3</v>
      </c>
      <c r="U20" s="17">
        <v>9.1999999999999998E-3</v>
      </c>
      <c r="V20" s="8"/>
      <c r="W20" s="23">
        <v>21</v>
      </c>
      <c r="X20" s="28">
        <v>1226504</v>
      </c>
      <c r="Y20" s="17">
        <v>6.1999999999999998E-3</v>
      </c>
      <c r="Z20" s="17">
        <v>1.32E-2</v>
      </c>
      <c r="AA20" s="8"/>
      <c r="AB20" s="34" t="s">
        <v>12</v>
      </c>
      <c r="AC20" s="23">
        <f>VLOOKUP($AB20,[1]LA!$C$17:$K$24,5,FALSE)</f>
        <v>2</v>
      </c>
      <c r="AD20" s="23">
        <f>VLOOKUP($AB20,[1]LA!$C$17:$K$24,6,FALSE)</f>
        <v>67107.039999999994</v>
      </c>
      <c r="AE20" s="35">
        <f>VLOOKUP($AB20,[1]LA!$C$17:$K$24,8,FALSE)</f>
        <v>1.0235414534288639E-3</v>
      </c>
      <c r="AF20" s="35">
        <f>VLOOKUP($AB20,[1]LA!$C$17:$K$24,9,FALSE)</f>
        <v>1.610760197955515E-3</v>
      </c>
      <c r="AG20" s="8"/>
      <c r="AH20" s="23">
        <f>VLOOKUP($AB20,[2]LA!$C$17:$K$23,5,FALSE)</f>
        <v>9</v>
      </c>
      <c r="AI20" s="23">
        <f>VLOOKUP($AB20,[2]LA!$C$17:$K$23,6,FALSE)</f>
        <v>357241.37</v>
      </c>
      <c r="AJ20" s="35">
        <f>VLOOKUP($AB20,[2]LA!$C$17:$K$23,8,FALSE)</f>
        <v>1.7906884202148826E-3</v>
      </c>
      <c r="AK20" s="35">
        <f>VLOOKUP($AB20,[2]LA!$C$17:$K$23,9,FALSE)</f>
        <v>2.8104443150605164E-3</v>
      </c>
      <c r="AL20" s="8"/>
      <c r="AM20" s="23">
        <f>VLOOKUP($AB20,[3]LA!$C$17:$K$23,5,FALSE)</f>
        <v>8</v>
      </c>
      <c r="AN20" s="23">
        <f>VLOOKUP($AB20,[3]LA!$C$17:$K$23,6,FALSE)</f>
        <v>674873</v>
      </c>
      <c r="AO20" s="35">
        <f>VLOOKUP($AB20,[3]LA!$C$17:$K$23,8,FALSE)</f>
        <v>4.0160642570281121E-3</v>
      </c>
      <c r="AP20" s="35">
        <f>VLOOKUP($AB20,[3]LA!$C$17:$K$23,9,FALSE)</f>
        <v>8.7441332506332497E-3</v>
      </c>
      <c r="AQ20" s="8"/>
      <c r="AR20" s="23">
        <f>VLOOKUP($AB20,[4]LA!$C$17:$K$23,5,FALSE)</f>
        <v>69</v>
      </c>
      <c r="AS20" s="23">
        <f>VLOOKUP($AB20,[4]LA!$C$17:$K$23,6,FALSE)</f>
        <v>3753324.6</v>
      </c>
      <c r="AT20" s="35">
        <f>VLOOKUP($AB20,[4]LA!$C$17:$K$23,8,FALSE)</f>
        <v>4.9254050967235345E-3</v>
      </c>
      <c r="AU20" s="35">
        <f>VLOOKUP($AB20,[4]LA!$C$17:$K$23,9,FALSE)</f>
        <v>9.1659587290426267E-3</v>
      </c>
      <c r="AV20" s="8"/>
      <c r="AW20" s="23">
        <f>VLOOKUP($AB20,[5]LA!$C$17:$K$23,5,FALSE)</f>
        <v>21</v>
      </c>
      <c r="AX20" s="23">
        <f>VLOOKUP($AB20,[5]LA!$C$17:$K$23,6,FALSE)</f>
        <v>1226504.33</v>
      </c>
      <c r="AY20" s="35">
        <f>VLOOKUP($AB20,[5]LA!$C$17:$K$23,8,FALSE)</f>
        <v>6.2056737588652485E-3</v>
      </c>
      <c r="AZ20" s="35">
        <f>VLOOKUP($AB20,[5]LA!$C$17:$K$23,9,FALSE)</f>
        <v>1.3179145796179072E-2</v>
      </c>
      <c r="BB20" s="36">
        <f t="shared" si="1"/>
        <v>0</v>
      </c>
      <c r="BC20" s="36">
        <f t="shared" si="0"/>
        <v>0</v>
      </c>
      <c r="BD20" s="35">
        <f t="shared" si="0"/>
        <v>2.354145342886387E-5</v>
      </c>
      <c r="BE20" s="35">
        <f t="shared" si="0"/>
        <v>1.0760197955514894E-5</v>
      </c>
      <c r="BF20" s="23"/>
      <c r="BG20" s="36">
        <f t="shared" si="0"/>
        <v>0</v>
      </c>
      <c r="BH20" s="36">
        <f t="shared" si="0"/>
        <v>0.36999999999534339</v>
      </c>
      <c r="BI20" s="35">
        <f t="shared" si="0"/>
        <v>-9.3115797851173968E-6</v>
      </c>
      <c r="BJ20" s="35">
        <f t="shared" si="0"/>
        <v>1.0444315060516383E-5</v>
      </c>
      <c r="BK20" s="23"/>
      <c r="BL20" s="36">
        <f t="shared" si="0"/>
        <v>0</v>
      </c>
      <c r="BM20" s="36">
        <f t="shared" si="0"/>
        <v>0</v>
      </c>
      <c r="BN20" s="35">
        <f t="shared" si="0"/>
        <v>1.6064257028111997E-5</v>
      </c>
      <c r="BO20" s="35">
        <f t="shared" si="0"/>
        <v>4.4133250633250284E-5</v>
      </c>
      <c r="BP20" s="23"/>
      <c r="BQ20" s="36">
        <f t="shared" si="0"/>
        <v>0</v>
      </c>
      <c r="BR20" s="36">
        <f t="shared" si="0"/>
        <v>-0.39999999990686774</v>
      </c>
      <c r="BS20" s="35">
        <f t="shared" si="0"/>
        <v>2.5405096723534609E-5</v>
      </c>
      <c r="BT20" s="35">
        <f t="shared" si="0"/>
        <v>-3.4041270957373138E-5</v>
      </c>
      <c r="BU20" s="23"/>
      <c r="BV20" s="36">
        <f t="shared" si="0"/>
        <v>0</v>
      </c>
      <c r="BW20" s="36">
        <f t="shared" si="0"/>
        <v>0.33000000007450581</v>
      </c>
      <c r="BX20" s="35">
        <f t="shared" si="0"/>
        <v>5.6737588652487278E-6</v>
      </c>
      <c r="BY20" s="35">
        <f t="shared" si="0"/>
        <v>-2.0854203820927855E-5</v>
      </c>
    </row>
    <row r="21" spans="1:77" x14ac:dyDescent="0.2">
      <c r="A21" s="1" t="s">
        <v>27</v>
      </c>
      <c r="B21" s="13" t="s">
        <v>13</v>
      </c>
      <c r="C21" s="23">
        <v>1954</v>
      </c>
      <c r="D21" s="28">
        <v>41661719.780000001</v>
      </c>
      <c r="E21" s="17">
        <v>1</v>
      </c>
      <c r="F21" s="17">
        <v>1</v>
      </c>
      <c r="G21" s="8"/>
      <c r="H21" s="23">
        <v>5026</v>
      </c>
      <c r="I21" s="28">
        <v>127112061</v>
      </c>
      <c r="J21" s="17">
        <v>1</v>
      </c>
      <c r="K21" s="17">
        <v>1</v>
      </c>
      <c r="L21" s="8"/>
      <c r="M21" s="23">
        <v>1992</v>
      </c>
      <c r="N21" s="28">
        <v>77180091</v>
      </c>
      <c r="O21" s="17">
        <v>1</v>
      </c>
      <c r="P21" s="17">
        <v>1</v>
      </c>
      <c r="Q21" s="8"/>
      <c r="R21" s="23">
        <v>14009</v>
      </c>
      <c r="S21" s="28">
        <v>409485217</v>
      </c>
      <c r="T21" s="17">
        <v>1</v>
      </c>
      <c r="U21" s="17">
        <v>1</v>
      </c>
      <c r="V21" s="8"/>
      <c r="W21" s="23">
        <v>3384</v>
      </c>
      <c r="X21" s="28">
        <v>93064023</v>
      </c>
      <c r="Y21" s="17">
        <v>1</v>
      </c>
      <c r="Z21" s="17">
        <v>1</v>
      </c>
      <c r="AA21" s="8"/>
      <c r="AB21" s="34" t="s">
        <v>13</v>
      </c>
      <c r="AC21" s="23">
        <f>VLOOKUP($AB21,[1]LA!$C$17:$K$24,5,FALSE)</f>
        <v>1954</v>
      </c>
      <c r="AD21" s="23">
        <f>VLOOKUP($AB21,[1]LA!$C$17:$K$24,6,FALSE)</f>
        <v>41661719.780000001</v>
      </c>
      <c r="AE21" s="35">
        <f>VLOOKUP($AB21,[1]LA!$C$17:$K$24,8,FALSE)</f>
        <v>0.99999999999999989</v>
      </c>
      <c r="AF21" s="35">
        <f>VLOOKUP($AB21,[1]LA!$C$17:$K$24,9,FALSE)</f>
        <v>0.99999999999999989</v>
      </c>
      <c r="AG21" s="8"/>
      <c r="AH21" s="23">
        <f>VLOOKUP($AB21,[2]LA!$C$17:$K$23,5,FALSE)</f>
        <v>5026</v>
      </c>
      <c r="AI21" s="23">
        <f>VLOOKUP($AB21,[2]LA!$C$17:$K$23,6,FALSE)</f>
        <v>127112061.28</v>
      </c>
      <c r="AJ21" s="35">
        <f>VLOOKUP($AB21,[2]LA!$C$17:$K$23,8,FALSE)</f>
        <v>1</v>
      </c>
      <c r="AK21" s="35">
        <f>VLOOKUP($AB21,[2]LA!$C$17:$K$23,9,FALSE)</f>
        <v>1</v>
      </c>
      <c r="AL21" s="8"/>
      <c r="AM21" s="23">
        <f>VLOOKUP($AB21,[3]LA!$C$17:$K$23,5,FALSE)</f>
        <v>1992</v>
      </c>
      <c r="AN21" s="23">
        <f>VLOOKUP($AB21,[3]LA!$C$17:$K$23,6,FALSE)</f>
        <v>77180091</v>
      </c>
      <c r="AO21" s="35">
        <f>VLOOKUP($AB21,[3]LA!$C$17:$K$23,8,FALSE)</f>
        <v>1</v>
      </c>
      <c r="AP21" s="35">
        <f>VLOOKUP($AB21,[3]LA!$C$17:$K$23,9,FALSE)</f>
        <v>1</v>
      </c>
      <c r="AQ21" s="8"/>
      <c r="AR21" s="23">
        <f>VLOOKUP($AB21,[4]LA!$C$17:$K$23,5,FALSE)</f>
        <v>14009</v>
      </c>
      <c r="AS21" s="23">
        <f>VLOOKUP($AB21,[4]LA!$C$17:$K$23,6,FALSE)</f>
        <v>409485217.08999997</v>
      </c>
      <c r="AT21" s="35">
        <f>VLOOKUP($AB21,[4]LA!$C$17:$K$23,8,FALSE)</f>
        <v>1</v>
      </c>
      <c r="AU21" s="35">
        <f>VLOOKUP($AB21,[4]LA!$C$17:$K$23,9,FALSE)</f>
        <v>1</v>
      </c>
      <c r="AV21" s="8"/>
      <c r="AW21" s="23">
        <f>VLOOKUP($AB21,[5]LA!$C$17:$K$23,5,FALSE)</f>
        <v>3384</v>
      </c>
      <c r="AX21" s="23">
        <f>VLOOKUP($AB21,[5]LA!$C$17:$K$23,6,FALSE)</f>
        <v>93064023.189999998</v>
      </c>
      <c r="AY21" s="35">
        <f>VLOOKUP($AB21,[5]LA!$C$17:$K$23,8,FALSE)</f>
        <v>1</v>
      </c>
      <c r="AZ21" s="35">
        <f>VLOOKUP($AB21,[5]LA!$C$17:$K$23,9,FALSE)</f>
        <v>1</v>
      </c>
      <c r="BB21" s="36">
        <f t="shared" si="1"/>
        <v>0</v>
      </c>
      <c r="BC21" s="36">
        <f t="shared" si="0"/>
        <v>0</v>
      </c>
      <c r="BD21" s="35">
        <f t="shared" si="0"/>
        <v>0</v>
      </c>
      <c r="BE21" s="35">
        <f t="shared" si="0"/>
        <v>0</v>
      </c>
      <c r="BF21" s="23"/>
      <c r="BG21" s="36">
        <f t="shared" si="0"/>
        <v>0</v>
      </c>
      <c r="BH21" s="36">
        <f t="shared" si="0"/>
        <v>0.2800000011920929</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8.9999973773956299E-2</v>
      </c>
      <c r="BS21" s="35">
        <f t="shared" si="3"/>
        <v>0</v>
      </c>
      <c r="BT21" s="35">
        <f t="shared" si="3"/>
        <v>0</v>
      </c>
      <c r="BU21" s="23"/>
      <c r="BV21" s="36">
        <f t="shared" ref="BV21:BY21" si="4">AW21-W21</f>
        <v>0</v>
      </c>
      <c r="BW21" s="36">
        <f t="shared" si="4"/>
        <v>0.18999999761581421</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pane xSplit="7" ySplit="13" topLeftCell="N14" activePane="bottomRight" state="frozen"/>
      <selection pane="bottomRight" activeCell="T22" sqref="T22"/>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671" priority="21" operator="lessThan">
      <formula>-1</formula>
    </cfRule>
  </conditionalFormatting>
  <conditionalFormatting sqref="BD6:BE21">
    <cfRule type="cellIs" dxfId="670" priority="19" operator="lessThan">
      <formula>-0.01</formula>
    </cfRule>
    <cfRule type="cellIs" dxfId="669" priority="20" operator="greaterThan">
      <formula>0.01</formula>
    </cfRule>
  </conditionalFormatting>
  <conditionalFormatting sqref="BB6:BC21">
    <cfRule type="cellIs" dxfId="668" priority="17" operator="lessThan">
      <formula>-1</formula>
    </cfRule>
    <cfRule type="cellIs" dxfId="667" priority="18" operator="greaterThan">
      <formula>1</formula>
    </cfRule>
  </conditionalFormatting>
  <conditionalFormatting sqref="BI6:BJ21">
    <cfRule type="cellIs" dxfId="666" priority="15" operator="lessThan">
      <formula>-0.01</formula>
    </cfRule>
    <cfRule type="cellIs" dxfId="665" priority="16" operator="greaterThan">
      <formula>0.01</formula>
    </cfRule>
  </conditionalFormatting>
  <conditionalFormatting sqref="BG6:BH21">
    <cfRule type="cellIs" dxfId="664" priority="13" operator="lessThan">
      <formula>-1</formula>
    </cfRule>
    <cfRule type="cellIs" dxfId="663" priority="14" operator="greaterThan">
      <formula>1</formula>
    </cfRule>
  </conditionalFormatting>
  <conditionalFormatting sqref="BN6:BO21">
    <cfRule type="cellIs" dxfId="662" priority="11" operator="lessThan">
      <formula>-0.01</formula>
    </cfRule>
    <cfRule type="cellIs" dxfId="661" priority="12" operator="greaterThan">
      <formula>0.01</formula>
    </cfRule>
  </conditionalFormatting>
  <conditionalFormatting sqref="BL6:BM21">
    <cfRule type="cellIs" dxfId="660" priority="9" operator="lessThan">
      <formula>-1</formula>
    </cfRule>
    <cfRule type="cellIs" dxfId="659" priority="10" operator="greaterThan">
      <formula>1</formula>
    </cfRule>
  </conditionalFormatting>
  <conditionalFormatting sqref="BS6:BT21">
    <cfRule type="cellIs" dxfId="658" priority="7" operator="lessThan">
      <formula>-0.01</formula>
    </cfRule>
    <cfRule type="cellIs" dxfId="657" priority="8" operator="greaterThan">
      <formula>0.01</formula>
    </cfRule>
  </conditionalFormatting>
  <conditionalFormatting sqref="BQ6:BR21">
    <cfRule type="cellIs" dxfId="656" priority="5" operator="lessThan">
      <formula>-1</formula>
    </cfRule>
    <cfRule type="cellIs" dxfId="655" priority="6" operator="greaterThan">
      <formula>1</formula>
    </cfRule>
  </conditionalFormatting>
  <conditionalFormatting sqref="BX6:BY21">
    <cfRule type="cellIs" dxfId="654" priority="3" operator="lessThan">
      <formula>-0.01</formula>
    </cfRule>
    <cfRule type="cellIs" dxfId="653" priority="4" operator="greaterThan">
      <formula>0.01</formula>
    </cfRule>
  </conditionalFormatting>
  <conditionalFormatting sqref="BV6:BW21">
    <cfRule type="cellIs" dxfId="652" priority="1" operator="lessThan">
      <formula>-1</formula>
    </cfRule>
    <cfRule type="cellIs" dxfId="651" priority="2" operator="greaterThan">
      <formula>1</formula>
    </cfRule>
  </conditionalFormatting>
  <pageMargins left="0.7" right="0.7" top="0.75" bottom="0.75" header="0.3" footer="0.3"/>
  <pageSetup paperSize="5" scale="1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BY37"/>
  <sheetViews>
    <sheetView zoomScale="80" zoomScaleNormal="80" workbookViewId="0">
      <pane xSplit="2" ySplit="3" topLeftCell="BA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49</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51598</v>
      </c>
      <c r="D6" s="28">
        <v>10462830882.799999</v>
      </c>
      <c r="E6" s="17">
        <v>0.91849999999999998</v>
      </c>
      <c r="F6" s="17">
        <v>0.91190000000000004</v>
      </c>
      <c r="G6" s="8"/>
      <c r="H6" s="23">
        <v>146302</v>
      </c>
      <c r="I6" s="28">
        <v>28861948153</v>
      </c>
      <c r="J6" s="17">
        <v>0.8841</v>
      </c>
      <c r="K6" s="17">
        <v>0.86370000000000002</v>
      </c>
      <c r="L6" s="8"/>
      <c r="M6" s="23">
        <v>53924</v>
      </c>
      <c r="N6" s="28">
        <v>10374138412</v>
      </c>
      <c r="O6" s="17">
        <v>0.91449999999999998</v>
      </c>
      <c r="P6" s="17">
        <v>0.90669999999999995</v>
      </c>
      <c r="Q6" s="8"/>
      <c r="R6" s="23">
        <v>87781</v>
      </c>
      <c r="S6" s="28">
        <v>18974934264</v>
      </c>
      <c r="T6" s="17">
        <v>0.88329999999999997</v>
      </c>
      <c r="U6" s="17">
        <v>0.86750000000000005</v>
      </c>
      <c r="V6" s="8"/>
      <c r="W6" s="23">
        <v>125844</v>
      </c>
      <c r="X6" s="28">
        <v>28436856213</v>
      </c>
      <c r="Y6" s="17">
        <v>0.92300000000000004</v>
      </c>
      <c r="Z6" s="17">
        <v>0.92120000000000002</v>
      </c>
      <c r="AA6" s="8"/>
      <c r="AB6" s="34" t="s">
        <v>80</v>
      </c>
      <c r="AC6" s="23">
        <f>VLOOKUP($AB6,[1]MA!$C$8:$K$14,5,FALSE)</f>
        <v>51598</v>
      </c>
      <c r="AD6" s="23">
        <f>VLOOKUP($AB6,[1]MA!$C$8:$K$14,6,FALSE)</f>
        <v>10462830882.799999</v>
      </c>
      <c r="AE6" s="35">
        <f>VLOOKUP($AB6,[1]MA!$C$8:$K$14,8,FALSE)</f>
        <v>0.91848977339480575</v>
      </c>
      <c r="AF6" s="35">
        <f>VLOOKUP($AB6,[1]MA!$C$8:$K$14,9,FALSE)</f>
        <v>0.91191616891488503</v>
      </c>
      <c r="AG6" s="8"/>
      <c r="AH6" s="23">
        <f>VLOOKUP($AB6,[2]MA!$C$8:$K$23,5,FALSE)</f>
        <v>146302</v>
      </c>
      <c r="AI6" s="23">
        <f>VLOOKUP($AB6,[2]MA!$C$8:$K$23,6,FALSE)</f>
        <v>28861948153.41</v>
      </c>
      <c r="AJ6" s="35">
        <f>VLOOKUP($AB6,[2]MA!$C$8:$K$23,8,FALSE)</f>
        <v>0.88408012810828773</v>
      </c>
      <c r="AK6" s="35">
        <f>VLOOKUP($AB6,[2]MA!$C$8:$K$23,9,FALSE)</f>
        <v>0.8636552240397547</v>
      </c>
      <c r="AL6" s="8"/>
      <c r="AM6" s="23">
        <f>VLOOKUP($AB6,[3]MA!$C$8:$K$14,5,FALSE)</f>
        <v>53924</v>
      </c>
      <c r="AN6" s="23">
        <f>VLOOKUP($AB6,[3]MA!$C$8:$K$14,6,FALSE)</f>
        <v>10374138412</v>
      </c>
      <c r="AO6" s="35">
        <f>VLOOKUP($AB6,[3]MA!$C$8:$K$14,8,FALSE)</f>
        <v>0.91452411641001286</v>
      </c>
      <c r="AP6" s="35">
        <f>VLOOKUP($AB6,[3]MA!$C$8:$K$14,9,FALSE)</f>
        <v>0.90668730695972333</v>
      </c>
      <c r="AQ6" s="8"/>
      <c r="AR6" s="23">
        <f>VLOOKUP($AB6,[4]MA!$C$8:$K$14,5,FALSE)</f>
        <v>87781</v>
      </c>
      <c r="AS6" s="23">
        <f>VLOOKUP($AB6,[4]MA!$C$8:$K$14,6,FALSE)</f>
        <v>18974934263.779999</v>
      </c>
      <c r="AT6" s="35">
        <f>VLOOKUP($AB6,[4]MA!$C$8:$K$14,8,FALSE)</f>
        <v>0.88329526358687449</v>
      </c>
      <c r="AU6" s="35">
        <f>VLOOKUP($AB6,[4]MA!$C$8:$K$14,9,FALSE)</f>
        <v>0.86750345195896605</v>
      </c>
      <c r="AV6" s="8"/>
      <c r="AW6" s="23">
        <f>VLOOKUP($AB6,[5]MA!$C$8:$K$14,5,FALSE)</f>
        <v>125844</v>
      </c>
      <c r="AX6" s="23">
        <f>VLOOKUP($AB6,[5]MA!$C$8:$K$14,6,FALSE)</f>
        <v>28436856213.380001</v>
      </c>
      <c r="AY6" s="35">
        <f>VLOOKUP($AB6,[5]MA!$C$8:$K$14,8,FALSE)</f>
        <v>0.92301598943816932</v>
      </c>
      <c r="AZ6" s="35">
        <f>VLOOKUP($AB6,[5]MA!$C$8:$K$14,9,FALSE)</f>
        <v>0.92117623228493828</v>
      </c>
      <c r="BB6" s="36">
        <f>AC6-C6</f>
        <v>0</v>
      </c>
      <c r="BC6" s="36">
        <f t="shared" ref="BC6:BY21" si="0">AD6-D6</f>
        <v>0</v>
      </c>
      <c r="BD6" s="35">
        <f t="shared" si="0"/>
        <v>-1.0226605194230132E-5</v>
      </c>
      <c r="BE6" s="35">
        <f t="shared" si="0"/>
        <v>1.6168914884984176E-5</v>
      </c>
      <c r="BF6" s="23"/>
      <c r="BG6" s="36">
        <f t="shared" si="0"/>
        <v>0</v>
      </c>
      <c r="BH6" s="36">
        <f t="shared" si="0"/>
        <v>0.40999984741210938</v>
      </c>
      <c r="BI6" s="35">
        <f t="shared" si="0"/>
        <v>-1.9871891712264222E-5</v>
      </c>
      <c r="BJ6" s="35">
        <f t="shared" si="0"/>
        <v>-4.4775960245324598E-5</v>
      </c>
      <c r="BK6" s="23"/>
      <c r="BL6" s="36">
        <f t="shared" si="0"/>
        <v>0</v>
      </c>
      <c r="BM6" s="36">
        <f t="shared" si="0"/>
        <v>0</v>
      </c>
      <c r="BN6" s="35">
        <f t="shared" si="0"/>
        <v>2.4116410012875455E-5</v>
      </c>
      <c r="BO6" s="35">
        <f t="shared" si="0"/>
        <v>-1.2693040276623435E-5</v>
      </c>
      <c r="BP6" s="23"/>
      <c r="BQ6" s="36">
        <f t="shared" si="0"/>
        <v>0</v>
      </c>
      <c r="BR6" s="36">
        <f t="shared" si="0"/>
        <v>-0.220001220703125</v>
      </c>
      <c r="BS6" s="35">
        <f t="shared" si="0"/>
        <v>-4.7364131254834518E-6</v>
      </c>
      <c r="BT6" s="35">
        <f t="shared" si="0"/>
        <v>3.451958966005364E-6</v>
      </c>
      <c r="BU6" s="23"/>
      <c r="BV6" s="36">
        <f t="shared" si="0"/>
        <v>0</v>
      </c>
      <c r="BW6" s="36">
        <f t="shared" si="0"/>
        <v>0.38000106811523438</v>
      </c>
      <c r="BX6" s="35">
        <f t="shared" si="0"/>
        <v>1.5989438169272674E-5</v>
      </c>
      <c r="BY6" s="35">
        <f t="shared" si="0"/>
        <v>-2.3767715061739914E-5</v>
      </c>
    </row>
    <row r="7" spans="1:77" x14ac:dyDescent="0.2">
      <c r="A7" s="1" t="s">
        <v>22</v>
      </c>
      <c r="B7" s="2" t="s">
        <v>8</v>
      </c>
      <c r="C7" s="23">
        <v>1533</v>
      </c>
      <c r="D7" s="28">
        <v>313270709.23000002</v>
      </c>
      <c r="E7" s="17">
        <v>2.7300000000000001E-2</v>
      </c>
      <c r="F7" s="17">
        <v>2.7300000000000001E-2</v>
      </c>
      <c r="G7" s="8"/>
      <c r="H7" s="23">
        <v>4716</v>
      </c>
      <c r="I7" s="28">
        <v>1039145087</v>
      </c>
      <c r="J7" s="17">
        <v>2.8500000000000001E-2</v>
      </c>
      <c r="K7" s="17">
        <v>3.1099999999999999E-2</v>
      </c>
      <c r="L7" s="8"/>
      <c r="M7" s="23">
        <v>1485</v>
      </c>
      <c r="N7" s="28">
        <v>285925448</v>
      </c>
      <c r="O7" s="17">
        <v>2.52E-2</v>
      </c>
      <c r="P7" s="17">
        <v>2.5000000000000001E-2</v>
      </c>
      <c r="Q7" s="8"/>
      <c r="R7" s="23">
        <v>3509</v>
      </c>
      <c r="S7" s="28">
        <v>769823975</v>
      </c>
      <c r="T7" s="17">
        <v>3.5299999999999998E-2</v>
      </c>
      <c r="U7" s="17">
        <v>3.5200000000000002E-2</v>
      </c>
      <c r="V7" s="8"/>
      <c r="W7" s="23">
        <v>3232</v>
      </c>
      <c r="X7" s="28">
        <v>675888912</v>
      </c>
      <c r="Y7" s="17">
        <v>2.3699999999999999E-2</v>
      </c>
      <c r="Z7" s="17">
        <v>2.1899999999999999E-2</v>
      </c>
      <c r="AA7" s="8"/>
      <c r="AB7" s="34" t="s">
        <v>8</v>
      </c>
      <c r="AC7" s="23">
        <f>VLOOKUP($AB7,[1]MA!$C$8:$K$14,5,FALSE)</f>
        <v>1533</v>
      </c>
      <c r="AD7" s="23">
        <f>VLOOKUP($AB7,[1]MA!$C$8:$K$14,6,FALSE)</f>
        <v>313270709.23000002</v>
      </c>
      <c r="AE7" s="35">
        <f>VLOOKUP($AB7,[1]MA!$C$8:$K$14,8,FALSE)</f>
        <v>2.7288748064154371E-2</v>
      </c>
      <c r="AF7" s="35">
        <f>VLOOKUP($AB7,[1]MA!$C$8:$K$14,9,FALSE)</f>
        <v>2.7303951310529019E-2</v>
      </c>
      <c r="AG7" s="8"/>
      <c r="AH7" s="23">
        <f>VLOOKUP($AB7,[2]MA!$C$8:$K$23,5,FALSE)</f>
        <v>4716</v>
      </c>
      <c r="AI7" s="23">
        <f>VLOOKUP($AB7,[2]MA!$C$8:$K$23,6,FALSE)</f>
        <v>1039145086.9</v>
      </c>
      <c r="AJ7" s="35">
        <f>VLOOKUP($AB7,[2]MA!$C$8:$K$23,8,FALSE)</f>
        <v>2.8498051182886668E-2</v>
      </c>
      <c r="AK7" s="35">
        <f>VLOOKUP($AB7,[2]MA!$C$8:$K$23,9,FALSE)</f>
        <v>3.1095027891608066E-2</v>
      </c>
      <c r="AL7" s="8"/>
      <c r="AM7" s="23">
        <f>VLOOKUP($AB7,[3]MA!$C$8:$K$14,5,FALSE)</f>
        <v>1485</v>
      </c>
      <c r="AN7" s="23">
        <f>VLOOKUP($AB7,[3]MA!$C$8:$K$14,6,FALSE)</f>
        <v>285925448</v>
      </c>
      <c r="AO7" s="35">
        <f>VLOOKUP($AB7,[3]MA!$C$8:$K$14,8,FALSE)</f>
        <v>2.5184858557764058E-2</v>
      </c>
      <c r="AP7" s="35">
        <f>VLOOKUP($AB7,[3]MA!$C$8:$K$14,9,FALSE)</f>
        <v>2.4989542662983744E-2</v>
      </c>
      <c r="AQ7" s="8"/>
      <c r="AR7" s="23">
        <f>VLOOKUP($AB7,[4]MA!$C$8:$K$14,5,FALSE)</f>
        <v>3509</v>
      </c>
      <c r="AS7" s="23">
        <f>VLOOKUP($AB7,[4]MA!$C$8:$K$14,6,FALSE)</f>
        <v>769823974.65999997</v>
      </c>
      <c r="AT7" s="35">
        <f>VLOOKUP($AB7,[4]MA!$C$8:$K$14,8,FALSE)</f>
        <v>3.5309270570241198E-2</v>
      </c>
      <c r="AU7" s="35">
        <f>VLOOKUP($AB7,[4]MA!$C$8:$K$14,9,FALSE)</f>
        <v>3.5195112991410392E-2</v>
      </c>
      <c r="AV7" s="8"/>
      <c r="AW7" s="23">
        <f>VLOOKUP($AB7,[5]MA!$C$8:$K$14,5,FALSE)</f>
        <v>3232</v>
      </c>
      <c r="AX7" s="23">
        <f>VLOOKUP($AB7,[5]MA!$C$8:$K$14,6,FALSE)</f>
        <v>675888911.66999996</v>
      </c>
      <c r="AY7" s="35">
        <f>VLOOKUP($AB7,[5]MA!$C$8:$K$14,8,FALSE)</f>
        <v>2.3705442276661288E-2</v>
      </c>
      <c r="AZ7" s="35">
        <f>VLOOKUP($AB7,[5]MA!$C$8:$K$14,9,FALSE)</f>
        <v>2.1894572185598652E-2</v>
      </c>
      <c r="BB7" s="36">
        <f t="shared" ref="BB7:BB21" si="1">AC7-C7</f>
        <v>0</v>
      </c>
      <c r="BC7" s="36">
        <f t="shared" si="0"/>
        <v>0</v>
      </c>
      <c r="BD7" s="35">
        <f t="shared" si="0"/>
        <v>-1.1251935845630473E-5</v>
      </c>
      <c r="BE7" s="35">
        <f t="shared" si="0"/>
        <v>3.9513105290177319E-6</v>
      </c>
      <c r="BF7" s="23"/>
      <c r="BG7" s="36">
        <f t="shared" si="0"/>
        <v>0</v>
      </c>
      <c r="BH7" s="36">
        <f t="shared" si="0"/>
        <v>-0.10000002384185791</v>
      </c>
      <c r="BI7" s="35">
        <f t="shared" si="0"/>
        <v>-1.9488171133334731E-6</v>
      </c>
      <c r="BJ7" s="35">
        <f t="shared" si="0"/>
        <v>-4.9721083919332387E-6</v>
      </c>
      <c r="BK7" s="23"/>
      <c r="BL7" s="36">
        <f t="shared" si="0"/>
        <v>0</v>
      </c>
      <c r="BM7" s="36">
        <f t="shared" si="0"/>
        <v>0</v>
      </c>
      <c r="BN7" s="35">
        <f t="shared" si="0"/>
        <v>-1.5141442235942076E-5</v>
      </c>
      <c r="BO7" s="35">
        <f t="shared" si="0"/>
        <v>-1.045733701625709E-5</v>
      </c>
      <c r="BP7" s="23"/>
      <c r="BQ7" s="36">
        <f t="shared" si="0"/>
        <v>0</v>
      </c>
      <c r="BR7" s="36">
        <f t="shared" si="0"/>
        <v>-0.34000003337860107</v>
      </c>
      <c r="BS7" s="35">
        <f t="shared" si="0"/>
        <v>9.2705702412002045E-6</v>
      </c>
      <c r="BT7" s="35">
        <f t="shared" si="0"/>
        <v>-4.88700858961022E-6</v>
      </c>
      <c r="BU7" s="23"/>
      <c r="BV7" s="36">
        <f t="shared" si="0"/>
        <v>0</v>
      </c>
      <c r="BW7" s="36">
        <f t="shared" si="0"/>
        <v>-0.33000004291534424</v>
      </c>
      <c r="BX7" s="35">
        <f t="shared" si="0"/>
        <v>5.4422766612889639E-6</v>
      </c>
      <c r="BY7" s="35">
        <f t="shared" si="0"/>
        <v>-5.427814401347264E-6</v>
      </c>
    </row>
    <row r="8" spans="1:77" x14ac:dyDescent="0.2">
      <c r="A8" s="1" t="s">
        <v>23</v>
      </c>
      <c r="B8" s="2" t="s">
        <v>9</v>
      </c>
      <c r="C8" s="23">
        <v>1213</v>
      </c>
      <c r="D8" s="28">
        <v>265980801.03999999</v>
      </c>
      <c r="E8" s="17">
        <v>2.1600000000000001E-2</v>
      </c>
      <c r="F8" s="17">
        <v>2.3199999999999998E-2</v>
      </c>
      <c r="G8" s="8"/>
      <c r="H8" s="23">
        <v>3076</v>
      </c>
      <c r="I8" s="28">
        <v>679790376</v>
      </c>
      <c r="J8" s="17">
        <v>1.8599999999999998E-2</v>
      </c>
      <c r="K8" s="17">
        <v>2.0299999999999999E-2</v>
      </c>
      <c r="L8" s="8"/>
      <c r="M8" s="23">
        <v>1349</v>
      </c>
      <c r="N8" s="28">
        <v>282641677</v>
      </c>
      <c r="O8" s="17">
        <v>2.29E-2</v>
      </c>
      <c r="P8" s="17">
        <v>2.47E-2</v>
      </c>
      <c r="Q8" s="8"/>
      <c r="R8" s="23">
        <v>2318</v>
      </c>
      <c r="S8" s="28">
        <v>547061270</v>
      </c>
      <c r="T8" s="17">
        <v>2.3300000000000001E-2</v>
      </c>
      <c r="U8" s="17">
        <v>2.5000000000000001E-2</v>
      </c>
      <c r="V8" s="8"/>
      <c r="W8" s="23">
        <v>2489</v>
      </c>
      <c r="X8" s="28">
        <v>562467099</v>
      </c>
      <c r="Y8" s="17">
        <v>1.83E-2</v>
      </c>
      <c r="Z8" s="17">
        <v>1.8200000000000001E-2</v>
      </c>
      <c r="AA8" s="8"/>
      <c r="AB8" s="34" t="s">
        <v>9</v>
      </c>
      <c r="AC8" s="23">
        <f>VLOOKUP($AB8,[1]MA!$C$8:$K$14,5,FALSE)</f>
        <v>1213</v>
      </c>
      <c r="AD8" s="23">
        <f>VLOOKUP($AB8,[1]MA!$C$8:$K$14,6,FALSE)</f>
        <v>265980801.03999999</v>
      </c>
      <c r="AE8" s="35">
        <f>VLOOKUP($AB8,[1]MA!$C$8:$K$14,8,FALSE)</f>
        <v>2.1592466667853392E-2</v>
      </c>
      <c r="AF8" s="35">
        <f>VLOOKUP($AB8,[1]MA!$C$8:$K$14,9,FALSE)</f>
        <v>2.3182272160017815E-2</v>
      </c>
      <c r="AG8" s="8"/>
      <c r="AH8" s="23">
        <f>VLOOKUP($AB8,[2]MA!$C$8:$K$23,5,FALSE)</f>
        <v>3076</v>
      </c>
      <c r="AI8" s="23">
        <f>VLOOKUP($AB8,[2]MA!$C$8:$K$23,6,FALSE)</f>
        <v>679790375.80999994</v>
      </c>
      <c r="AJ8" s="35">
        <f>VLOOKUP($AB8,[2]MA!$C$8:$K$23,8,FALSE)</f>
        <v>1.8587787412756442E-2</v>
      </c>
      <c r="AK8" s="35">
        <f>VLOOKUP($AB8,[2]MA!$C$8:$K$23,9,FALSE)</f>
        <v>2.0341818445505349E-2</v>
      </c>
      <c r="AL8" s="8"/>
      <c r="AM8" s="23">
        <f>VLOOKUP($AB8,[3]MA!$C$8:$K$14,5,FALSE)</f>
        <v>1349</v>
      </c>
      <c r="AN8" s="23">
        <f>VLOOKUP($AB8,[3]MA!$C$8:$K$14,6,FALSE)</f>
        <v>282641677</v>
      </c>
      <c r="AO8" s="35">
        <f>VLOOKUP($AB8,[3]MA!$C$8:$K$14,8,FALSE)</f>
        <v>2.2878366460891392E-2</v>
      </c>
      <c r="AP8" s="35">
        <f>VLOOKUP($AB8,[3]MA!$C$8:$K$14,9,FALSE)</f>
        <v>2.4702544999522992E-2</v>
      </c>
      <c r="AQ8" s="8"/>
      <c r="AR8" s="23">
        <f>VLOOKUP($AB8,[4]MA!$C$8:$K$14,5,FALSE)</f>
        <v>2318</v>
      </c>
      <c r="AS8" s="23">
        <f>VLOOKUP($AB8,[4]MA!$C$8:$K$14,6,FALSE)</f>
        <v>547061269.77999997</v>
      </c>
      <c r="AT8" s="35">
        <f>VLOOKUP($AB8,[4]MA!$C$8:$K$14,8,FALSE)</f>
        <v>2.3324847301743831E-2</v>
      </c>
      <c r="AU8" s="35">
        <f>VLOOKUP($AB8,[4]MA!$C$8:$K$14,9,FALSE)</f>
        <v>2.5010760689331873E-2</v>
      </c>
      <c r="AV8" s="8"/>
      <c r="AW8" s="23">
        <f>VLOOKUP($AB8,[5]MA!$C$8:$K$14,5,FALSE)</f>
        <v>2489</v>
      </c>
      <c r="AX8" s="23">
        <f>VLOOKUP($AB8,[5]MA!$C$8:$K$14,6,FALSE)</f>
        <v>562467098.58000004</v>
      </c>
      <c r="AY8" s="35">
        <f>VLOOKUP($AB8,[5]MA!$C$8:$K$14,8,FALSE)</f>
        <v>1.8255831010708524E-2</v>
      </c>
      <c r="AZ8" s="35">
        <f>VLOOKUP($AB8,[5]MA!$C$8:$K$14,9,FALSE)</f>
        <v>1.8220415040477514E-2</v>
      </c>
      <c r="BB8" s="36">
        <f t="shared" si="1"/>
        <v>0</v>
      </c>
      <c r="BC8" s="36">
        <f t="shared" si="0"/>
        <v>0</v>
      </c>
      <c r="BD8" s="35">
        <f t="shared" si="0"/>
        <v>-7.5333321466093672E-6</v>
      </c>
      <c r="BE8" s="35">
        <f t="shared" si="0"/>
        <v>-1.7727839982183136E-5</v>
      </c>
      <c r="BF8" s="23"/>
      <c r="BG8" s="36">
        <f t="shared" si="0"/>
        <v>0</v>
      </c>
      <c r="BH8" s="36">
        <f t="shared" si="0"/>
        <v>-0.19000005722045898</v>
      </c>
      <c r="BI8" s="35">
        <f t="shared" si="0"/>
        <v>-1.2212587243556894E-5</v>
      </c>
      <c r="BJ8" s="35">
        <f t="shared" si="0"/>
        <v>4.1818445505350382E-5</v>
      </c>
      <c r="BK8" s="23"/>
      <c r="BL8" s="36">
        <f t="shared" si="0"/>
        <v>0</v>
      </c>
      <c r="BM8" s="36">
        <f t="shared" si="0"/>
        <v>0</v>
      </c>
      <c r="BN8" s="35">
        <f t="shared" si="0"/>
        <v>-2.1633539108608518E-5</v>
      </c>
      <c r="BO8" s="35">
        <f t="shared" si="0"/>
        <v>2.5449995229923084E-6</v>
      </c>
      <c r="BP8" s="23"/>
      <c r="BQ8" s="36">
        <f t="shared" si="0"/>
        <v>0</v>
      </c>
      <c r="BR8" s="36">
        <f t="shared" si="0"/>
        <v>-0.22000002861022949</v>
      </c>
      <c r="BS8" s="35">
        <f t="shared" si="0"/>
        <v>2.4847301743829292E-5</v>
      </c>
      <c r="BT8" s="35">
        <f t="shared" si="0"/>
        <v>1.0760689331871381E-5</v>
      </c>
      <c r="BU8" s="23"/>
      <c r="BV8" s="36">
        <f t="shared" si="0"/>
        <v>0</v>
      </c>
      <c r="BW8" s="36">
        <f t="shared" si="0"/>
        <v>-0.41999995708465576</v>
      </c>
      <c r="BX8" s="35">
        <f t="shared" si="0"/>
        <v>-4.4168989291475808E-5</v>
      </c>
      <c r="BY8" s="35">
        <f t="shared" si="0"/>
        <v>2.0415040477513025E-5</v>
      </c>
    </row>
    <row r="9" spans="1:77" x14ac:dyDescent="0.2">
      <c r="A9" s="1" t="s">
        <v>24</v>
      </c>
      <c r="B9" s="2" t="s">
        <v>10</v>
      </c>
      <c r="C9" s="23">
        <v>240</v>
      </c>
      <c r="D9" s="28">
        <v>56702824.770000003</v>
      </c>
      <c r="E9" s="17">
        <v>4.3E-3</v>
      </c>
      <c r="F9" s="17">
        <v>4.8999999999999998E-3</v>
      </c>
      <c r="G9" s="8"/>
      <c r="H9" s="23">
        <v>5683</v>
      </c>
      <c r="I9" s="28">
        <v>1392414547</v>
      </c>
      <c r="J9" s="17">
        <v>3.4299999999999997E-2</v>
      </c>
      <c r="K9" s="17">
        <v>4.1700000000000001E-2</v>
      </c>
      <c r="L9" s="8"/>
      <c r="M9" s="23">
        <v>1100</v>
      </c>
      <c r="N9" s="28">
        <v>245063940</v>
      </c>
      <c r="O9" s="17">
        <v>1.8700000000000001E-2</v>
      </c>
      <c r="P9" s="17">
        <v>2.1399999999999999E-2</v>
      </c>
      <c r="Q9" s="8"/>
      <c r="R9" s="23">
        <v>625</v>
      </c>
      <c r="S9" s="28">
        <v>167173220</v>
      </c>
      <c r="T9" s="17">
        <v>6.3E-3</v>
      </c>
      <c r="U9" s="17">
        <v>7.6E-3</v>
      </c>
      <c r="V9" s="8"/>
      <c r="W9" s="23">
        <v>1101</v>
      </c>
      <c r="X9" s="28">
        <v>274153653</v>
      </c>
      <c r="Y9" s="17">
        <v>8.0999999999999996E-3</v>
      </c>
      <c r="Z9" s="17">
        <v>8.8999999999999999E-3</v>
      </c>
      <c r="AA9" s="8"/>
      <c r="AB9" s="34" t="s">
        <v>10</v>
      </c>
      <c r="AC9" s="23">
        <f>VLOOKUP($AB9,[1]MA!$C$8:$K$14,5,FALSE)</f>
        <v>240</v>
      </c>
      <c r="AD9" s="23">
        <f>VLOOKUP($AB9,[1]MA!$C$8:$K$14,6,FALSE)</f>
        <v>56702824.770000003</v>
      </c>
      <c r="AE9" s="35">
        <f>VLOOKUP($AB9,[1]MA!$C$8:$K$14,8,FALSE)</f>
        <v>4.2722110472257326E-3</v>
      </c>
      <c r="AF9" s="35">
        <f>VLOOKUP($AB9,[1]MA!$C$8:$K$14,9,FALSE)</f>
        <v>4.9420872142657253E-3</v>
      </c>
      <c r="AG9" s="8"/>
      <c r="AH9" s="23">
        <f>VLOOKUP($AB9,[2]MA!$C$8:$K$23,5,FALSE)</f>
        <v>5683</v>
      </c>
      <c r="AI9" s="23">
        <f>VLOOKUP($AB9,[2]MA!$C$8:$K$23,6,FALSE)</f>
        <v>1392414547.3499999</v>
      </c>
      <c r="AJ9" s="35">
        <f>VLOOKUP($AB9,[2]MA!$C$8:$K$23,8,FALSE)</f>
        <v>3.4341481101006134E-2</v>
      </c>
      <c r="AK9" s="35">
        <f>VLOOKUP($AB9,[2]MA!$C$8:$K$23,9,FALSE)</f>
        <v>4.1666144345342687E-2</v>
      </c>
      <c r="AL9" s="8"/>
      <c r="AM9" s="23">
        <f>VLOOKUP($AB9,[3]MA!$C$8:$K$14,5,FALSE)</f>
        <v>1100</v>
      </c>
      <c r="AN9" s="23">
        <f>VLOOKUP($AB9,[3]MA!$C$8:$K$14,6,FALSE)</f>
        <v>245063940</v>
      </c>
      <c r="AO9" s="35">
        <f>VLOOKUP($AB9,[3]MA!$C$8:$K$14,8,FALSE)</f>
        <v>1.8655450783528933E-2</v>
      </c>
      <c r="AP9" s="35">
        <f>VLOOKUP($AB9,[3]MA!$C$8:$K$14,9,FALSE)</f>
        <v>2.1418295666319594E-2</v>
      </c>
      <c r="AQ9" s="8"/>
      <c r="AR9" s="23">
        <f>VLOOKUP($AB9,[4]MA!$C$8:$K$14,5,FALSE)</f>
        <v>625</v>
      </c>
      <c r="AS9" s="23">
        <f>VLOOKUP($AB9,[4]MA!$C$8:$K$14,6,FALSE)</f>
        <v>167173220.38</v>
      </c>
      <c r="AT9" s="35">
        <f>VLOOKUP($AB9,[4]MA!$C$8:$K$14,8,FALSE)</f>
        <v>6.28905503174715E-3</v>
      </c>
      <c r="AU9" s="35">
        <f>VLOOKUP($AB9,[4]MA!$C$8:$K$14,9,FALSE)</f>
        <v>7.6428905491162874E-3</v>
      </c>
      <c r="AV9" s="8"/>
      <c r="AW9" s="23">
        <f>VLOOKUP($AB9,[5]MA!$C$8:$K$14,5,FALSE)</f>
        <v>1101</v>
      </c>
      <c r="AX9" s="23">
        <f>VLOOKUP($AB9,[5]MA!$C$8:$K$14,6,FALSE)</f>
        <v>274153652.51999998</v>
      </c>
      <c r="AY9" s="35">
        <f>VLOOKUP($AB9,[5]MA!$C$8:$K$14,8,FALSE)</f>
        <v>8.075399735954232E-3</v>
      </c>
      <c r="AZ9" s="35">
        <f>VLOOKUP($AB9,[5]MA!$C$8:$K$14,9,FALSE)</f>
        <v>8.8808631587306685E-3</v>
      </c>
      <c r="BB9" s="36">
        <f t="shared" si="1"/>
        <v>0</v>
      </c>
      <c r="BC9" s="36">
        <f t="shared" si="0"/>
        <v>0</v>
      </c>
      <c r="BD9" s="35">
        <f t="shared" si="0"/>
        <v>-2.7788952774267413E-5</v>
      </c>
      <c r="BE9" s="35">
        <f t="shared" si="0"/>
        <v>4.2087214265725502E-5</v>
      </c>
      <c r="BF9" s="23"/>
      <c r="BG9" s="36">
        <f t="shared" si="0"/>
        <v>0</v>
      </c>
      <c r="BH9" s="36">
        <f t="shared" si="0"/>
        <v>0.34999990463256836</v>
      </c>
      <c r="BI9" s="35">
        <f t="shared" si="0"/>
        <v>4.1481101006136945E-5</v>
      </c>
      <c r="BJ9" s="35">
        <f t="shared" si="0"/>
        <v>-3.3855654657313772E-5</v>
      </c>
      <c r="BK9" s="23"/>
      <c r="BL9" s="36">
        <f t="shared" si="0"/>
        <v>0</v>
      </c>
      <c r="BM9" s="36">
        <f t="shared" si="0"/>
        <v>0</v>
      </c>
      <c r="BN9" s="35">
        <f t="shared" si="0"/>
        <v>-4.4549216471068132E-5</v>
      </c>
      <c r="BO9" s="35">
        <f t="shared" si="0"/>
        <v>1.8295666319594756E-5</v>
      </c>
      <c r="BP9" s="23"/>
      <c r="BQ9" s="36">
        <f t="shared" si="0"/>
        <v>0</v>
      </c>
      <c r="BR9" s="36">
        <f t="shared" si="0"/>
        <v>0.37999999523162842</v>
      </c>
      <c r="BS9" s="35">
        <f t="shared" si="0"/>
        <v>-1.0944968252850004E-5</v>
      </c>
      <c r="BT9" s="35">
        <f t="shared" si="0"/>
        <v>4.2890549116287452E-5</v>
      </c>
      <c r="BU9" s="23"/>
      <c r="BV9" s="36">
        <f t="shared" si="0"/>
        <v>0</v>
      </c>
      <c r="BW9" s="36">
        <f t="shared" si="0"/>
        <v>-0.48000001907348633</v>
      </c>
      <c r="BX9" s="35">
        <f t="shared" si="0"/>
        <v>-2.4600264045767511E-5</v>
      </c>
      <c r="BY9" s="35">
        <f t="shared" si="0"/>
        <v>-1.9136841269331434E-5</v>
      </c>
    </row>
    <row r="10" spans="1:77" x14ac:dyDescent="0.2">
      <c r="A10" s="1" t="s">
        <v>25</v>
      </c>
      <c r="B10" s="2" t="s">
        <v>11</v>
      </c>
      <c r="C10" s="23">
        <v>703</v>
      </c>
      <c r="D10" s="28">
        <v>165669610.80000001</v>
      </c>
      <c r="E10" s="17">
        <v>1.2500000000000001E-2</v>
      </c>
      <c r="F10" s="17">
        <v>1.44E-2</v>
      </c>
      <c r="G10" s="8"/>
      <c r="H10" s="23">
        <v>2472</v>
      </c>
      <c r="I10" s="28">
        <v>619301168</v>
      </c>
      <c r="J10" s="17">
        <v>1.49E-2</v>
      </c>
      <c r="K10" s="17">
        <v>1.8499999999999999E-2</v>
      </c>
      <c r="L10" s="8"/>
      <c r="M10" s="23">
        <v>713</v>
      </c>
      <c r="N10" s="28">
        <v>161939031</v>
      </c>
      <c r="O10" s="17">
        <v>1.21E-2</v>
      </c>
      <c r="P10" s="17">
        <v>1.4200000000000001E-2</v>
      </c>
      <c r="Q10" s="8"/>
      <c r="R10" s="23">
        <v>1205</v>
      </c>
      <c r="S10" s="28">
        <v>319483968</v>
      </c>
      <c r="T10" s="17">
        <v>1.21E-2</v>
      </c>
      <c r="U10" s="17">
        <v>1.46E-2</v>
      </c>
      <c r="V10" s="8"/>
      <c r="W10" s="23">
        <v>1027</v>
      </c>
      <c r="X10" s="28">
        <v>265598342</v>
      </c>
      <c r="Y10" s="17">
        <v>7.4999999999999997E-3</v>
      </c>
      <c r="Z10" s="17">
        <v>8.6E-3</v>
      </c>
      <c r="AA10" s="8"/>
      <c r="AB10" s="34" t="s">
        <v>11</v>
      </c>
      <c r="AC10" s="23">
        <f>VLOOKUP($AB10,[1]MA!$C$8:$K$14,5,FALSE)</f>
        <v>703</v>
      </c>
      <c r="AD10" s="23">
        <f>VLOOKUP($AB10,[1]MA!$C$8:$K$14,6,FALSE)</f>
        <v>165669610.80000001</v>
      </c>
      <c r="AE10" s="35">
        <f>VLOOKUP($AB10,[1]MA!$C$8:$K$14,8,FALSE)</f>
        <v>1.251401819249871E-2</v>
      </c>
      <c r="AF10" s="35">
        <f>VLOOKUP($AB10,[1]MA!$C$8:$K$14,9,FALSE)</f>
        <v>1.4439380553757533E-2</v>
      </c>
      <c r="AG10" s="8"/>
      <c r="AH10" s="23">
        <f>VLOOKUP($AB10,[2]MA!$C$8:$K$23,5,FALSE)</f>
        <v>2472</v>
      </c>
      <c r="AI10" s="23">
        <f>VLOOKUP($AB10,[2]MA!$C$8:$K$23,6,FALSE)</f>
        <v>619301167.95000005</v>
      </c>
      <c r="AJ10" s="35">
        <f>VLOOKUP($AB10,[2]MA!$C$8:$K$23,8,FALSE)</f>
        <v>1.493790978034263E-2</v>
      </c>
      <c r="AK10" s="35">
        <f>VLOOKUP($AB10,[2]MA!$C$8:$K$23,9,FALSE)</f>
        <v>1.8531759745079639E-2</v>
      </c>
      <c r="AL10" s="8"/>
      <c r="AM10" s="23">
        <f>VLOOKUP($AB10,[3]MA!$C$8:$K$14,5,FALSE)</f>
        <v>713</v>
      </c>
      <c r="AN10" s="23">
        <f>VLOOKUP($AB10,[3]MA!$C$8:$K$14,6,FALSE)</f>
        <v>161939031</v>
      </c>
      <c r="AO10" s="35">
        <f>VLOOKUP($AB10,[3]MA!$C$8:$K$14,8,FALSE)</f>
        <v>1.2092124007869208E-2</v>
      </c>
      <c r="AP10" s="35">
        <f>VLOOKUP($AB10,[3]MA!$C$8:$K$14,9,FALSE)</f>
        <v>1.4153277899128262E-2</v>
      </c>
      <c r="AQ10" s="8"/>
      <c r="AR10" s="23">
        <f>VLOOKUP($AB10,[4]MA!$C$8:$K$14,5,FALSE)</f>
        <v>1205</v>
      </c>
      <c r="AS10" s="23">
        <f>VLOOKUP($AB10,[4]MA!$C$8:$K$14,6,FALSE)</f>
        <v>319483968.33999997</v>
      </c>
      <c r="AT10" s="35">
        <f>VLOOKUP($AB10,[4]MA!$C$8:$K$14,8,FALSE)</f>
        <v>1.2125298101208505E-2</v>
      </c>
      <c r="AU10" s="35">
        <f>VLOOKUP($AB10,[4]MA!$C$8:$K$14,9,FALSE)</f>
        <v>1.4606292782238458E-2</v>
      </c>
      <c r="AV10" s="8"/>
      <c r="AW10" s="23">
        <f>VLOOKUP($AB10,[5]MA!$C$8:$K$14,5,FALSE)</f>
        <v>1027</v>
      </c>
      <c r="AX10" s="23">
        <f>VLOOKUP($AB10,[5]MA!$C$8:$K$14,6,FALSE)</f>
        <v>265598342.06</v>
      </c>
      <c r="AY10" s="35">
        <f>VLOOKUP($AB10,[5]MA!$C$8:$K$14,8,FALSE)</f>
        <v>7.5326389907583984E-3</v>
      </c>
      <c r="AZ10" s="35">
        <f>VLOOKUP($AB10,[5]MA!$C$8:$K$14,9,FALSE)</f>
        <v>8.6037246242726077E-3</v>
      </c>
      <c r="BB10" s="36">
        <f t="shared" si="1"/>
        <v>0</v>
      </c>
      <c r="BC10" s="36">
        <f t="shared" si="0"/>
        <v>0</v>
      </c>
      <c r="BD10" s="35">
        <f t="shared" si="0"/>
        <v>1.4018192498709003E-5</v>
      </c>
      <c r="BE10" s="35">
        <f t="shared" si="0"/>
        <v>3.9380553757533202E-5</v>
      </c>
      <c r="BF10" s="23"/>
      <c r="BG10" s="36">
        <f t="shared" si="0"/>
        <v>0</v>
      </c>
      <c r="BH10" s="36">
        <f t="shared" si="0"/>
        <v>-4.999995231628418E-2</v>
      </c>
      <c r="BI10" s="35">
        <f t="shared" si="0"/>
        <v>3.7909780342629956E-5</v>
      </c>
      <c r="BJ10" s="35">
        <f t="shared" si="0"/>
        <v>3.1759745079639606E-5</v>
      </c>
      <c r="BK10" s="23"/>
      <c r="BL10" s="36">
        <f t="shared" si="0"/>
        <v>0</v>
      </c>
      <c r="BM10" s="36">
        <f t="shared" si="0"/>
        <v>0</v>
      </c>
      <c r="BN10" s="35">
        <f t="shared" si="0"/>
        <v>-7.8759921307916536E-6</v>
      </c>
      <c r="BO10" s="35">
        <f t="shared" si="0"/>
        <v>-4.6722100871738823E-5</v>
      </c>
      <c r="BP10" s="23"/>
      <c r="BQ10" s="36">
        <f t="shared" si="0"/>
        <v>0</v>
      </c>
      <c r="BR10" s="36">
        <f t="shared" si="0"/>
        <v>0.3399999737739563</v>
      </c>
      <c r="BS10" s="35">
        <f t="shared" si="0"/>
        <v>2.5298101208505105E-5</v>
      </c>
      <c r="BT10" s="35">
        <f t="shared" si="0"/>
        <v>6.2927822384577919E-6</v>
      </c>
      <c r="BU10" s="23"/>
      <c r="BV10" s="36">
        <f t="shared" si="0"/>
        <v>0</v>
      </c>
      <c r="BW10" s="36">
        <f t="shared" si="0"/>
        <v>6.0000002384185791E-2</v>
      </c>
      <c r="BX10" s="35">
        <f t="shared" si="0"/>
        <v>3.2638990758398698E-5</v>
      </c>
      <c r="BY10" s="35">
        <f t="shared" si="0"/>
        <v>3.7246242726076545E-6</v>
      </c>
    </row>
    <row r="11" spans="1:77" x14ac:dyDescent="0.2">
      <c r="A11" s="1" t="s">
        <v>26</v>
      </c>
      <c r="B11" s="13" t="s">
        <v>12</v>
      </c>
      <c r="C11" s="23">
        <v>890</v>
      </c>
      <c r="D11" s="28">
        <v>209002095.86000001</v>
      </c>
      <c r="E11" s="17">
        <v>1.5800000000000002E-2</v>
      </c>
      <c r="F11" s="17">
        <v>1.8200000000000001E-2</v>
      </c>
      <c r="G11" s="8"/>
      <c r="H11" s="23">
        <v>3236</v>
      </c>
      <c r="I11" s="28">
        <v>825768728</v>
      </c>
      <c r="J11" s="17">
        <v>1.9599999999999999E-2</v>
      </c>
      <c r="K11" s="17">
        <v>2.47E-2</v>
      </c>
      <c r="L11" s="8"/>
      <c r="M11" s="23">
        <v>393</v>
      </c>
      <c r="N11" s="28">
        <v>92095445</v>
      </c>
      <c r="O11" s="17">
        <v>6.7000000000000002E-3</v>
      </c>
      <c r="P11" s="17">
        <v>8.0000000000000002E-3</v>
      </c>
      <c r="Q11" s="8"/>
      <c r="R11" s="23">
        <v>3941</v>
      </c>
      <c r="S11" s="28">
        <v>1094559336</v>
      </c>
      <c r="T11" s="17">
        <v>3.9699999999999999E-2</v>
      </c>
      <c r="U11" s="17">
        <v>0.05</v>
      </c>
      <c r="V11" s="8"/>
      <c r="W11" s="23">
        <v>2647</v>
      </c>
      <c r="X11" s="28">
        <v>655194191</v>
      </c>
      <c r="Y11" s="17">
        <v>1.9400000000000001E-2</v>
      </c>
      <c r="Z11" s="17">
        <v>2.12E-2</v>
      </c>
      <c r="AA11" s="8"/>
      <c r="AB11" s="34" t="s">
        <v>12</v>
      </c>
      <c r="AC11" s="23">
        <f>VLOOKUP($AB11,[1]MA!$C$8:$K$14,5,FALSE)</f>
        <v>890</v>
      </c>
      <c r="AD11" s="23">
        <f>VLOOKUP($AB11,[1]MA!$C$8:$K$14,6,FALSE)</f>
        <v>209002095.86000001</v>
      </c>
      <c r="AE11" s="35">
        <f>VLOOKUP($AB11,[1]MA!$C$8:$K$14,8,FALSE)</f>
        <v>1.5842782633462092E-2</v>
      </c>
      <c r="AF11" s="35">
        <f>VLOOKUP($AB11,[1]MA!$C$8:$K$14,9,FALSE)</f>
        <v>1.821613984654482E-2</v>
      </c>
      <c r="AG11" s="8"/>
      <c r="AH11" s="23">
        <f>VLOOKUP($AB11,[2]MA!$C$8:$K$23,5,FALSE)</f>
        <v>3236</v>
      </c>
      <c r="AI11" s="23">
        <f>VLOOKUP($AB11,[2]MA!$C$8:$K$23,6,FALSE)</f>
        <v>825768728.00999999</v>
      </c>
      <c r="AJ11" s="35">
        <f>VLOOKUP($AB11,[2]MA!$C$8:$K$23,8,FALSE)</f>
        <v>1.9554642414720366E-2</v>
      </c>
      <c r="AK11" s="35">
        <f>VLOOKUP($AB11,[2]MA!$C$8:$K$23,9,FALSE)</f>
        <v>2.4710025532709533E-2</v>
      </c>
      <c r="AL11" s="8"/>
      <c r="AM11" s="23">
        <f>VLOOKUP($AB11,[3]MA!$C$8:$K$14,5,FALSE)</f>
        <v>393</v>
      </c>
      <c r="AN11" s="23">
        <f>VLOOKUP($AB11,[3]MA!$C$8:$K$14,6,FALSE)</f>
        <v>92095445</v>
      </c>
      <c r="AO11" s="35">
        <f>VLOOKUP($AB11,[3]MA!$C$8:$K$14,8,FALSE)</f>
        <v>6.6650837799335184E-3</v>
      </c>
      <c r="AP11" s="35">
        <f>VLOOKUP($AB11,[3]MA!$C$8:$K$14,9,FALSE)</f>
        <v>8.0490318997208429E-3</v>
      </c>
      <c r="AQ11" s="8"/>
      <c r="AR11" s="23">
        <f>VLOOKUP($AB11,[4]MA!$C$8:$K$14,5,FALSE)</f>
        <v>3941</v>
      </c>
      <c r="AS11" s="23">
        <f>VLOOKUP($AB11,[4]MA!$C$8:$K$14,6,FALSE)</f>
        <v>1094559336.4400001</v>
      </c>
      <c r="AT11" s="35">
        <f>VLOOKUP($AB11,[4]MA!$C$8:$K$14,8,FALSE)</f>
        <v>3.9656265408184829E-2</v>
      </c>
      <c r="AU11" s="35">
        <f>VLOOKUP($AB11,[4]MA!$C$8:$K$14,9,FALSE)</f>
        <v>5.0041491028936964E-2</v>
      </c>
      <c r="AV11" s="8"/>
      <c r="AW11" s="23">
        <f>VLOOKUP($AB11,[5]MA!$C$8:$K$14,5,FALSE)</f>
        <v>2647</v>
      </c>
      <c r="AX11" s="23">
        <f>VLOOKUP($AB11,[5]MA!$C$8:$K$14,6,FALSE)</f>
        <v>655194190.94000006</v>
      </c>
      <c r="AY11" s="35">
        <f>VLOOKUP($AB11,[5]MA!$C$8:$K$14,8,FALSE)</f>
        <v>1.9414698547748275E-2</v>
      </c>
      <c r="AZ11" s="35">
        <f>VLOOKUP($AB11,[5]MA!$C$8:$K$14,9,FALSE)</f>
        <v>2.1224192705982314E-2</v>
      </c>
      <c r="BB11" s="36">
        <f t="shared" si="1"/>
        <v>0</v>
      </c>
      <c r="BC11" s="36">
        <f t="shared" si="0"/>
        <v>0</v>
      </c>
      <c r="BD11" s="35">
        <f t="shared" si="0"/>
        <v>4.2782633462089964E-5</v>
      </c>
      <c r="BE11" s="35">
        <f t="shared" si="0"/>
        <v>1.6139846544818703E-5</v>
      </c>
      <c r="BF11" s="23"/>
      <c r="BG11" s="36">
        <f t="shared" si="0"/>
        <v>0</v>
      </c>
      <c r="BH11" s="36">
        <f t="shared" si="0"/>
        <v>9.9999904632568359E-3</v>
      </c>
      <c r="BI11" s="35">
        <f t="shared" si="0"/>
        <v>-4.5357585279633128E-5</v>
      </c>
      <c r="BJ11" s="35">
        <f t="shared" si="0"/>
        <v>1.0025532709533047E-5</v>
      </c>
      <c r="BK11" s="23"/>
      <c r="BL11" s="36">
        <f t="shared" si="0"/>
        <v>0</v>
      </c>
      <c r="BM11" s="36">
        <f t="shared" si="0"/>
        <v>0</v>
      </c>
      <c r="BN11" s="35">
        <f t="shared" si="0"/>
        <v>-3.4916220066481818E-5</v>
      </c>
      <c r="BO11" s="35">
        <f t="shared" si="0"/>
        <v>4.9031899720842695E-5</v>
      </c>
      <c r="BP11" s="23"/>
      <c r="BQ11" s="36">
        <f t="shared" si="0"/>
        <v>0</v>
      </c>
      <c r="BR11" s="36">
        <f t="shared" si="0"/>
        <v>0.44000005722045898</v>
      </c>
      <c r="BS11" s="35">
        <f t="shared" si="0"/>
        <v>-4.3734591815169921E-5</v>
      </c>
      <c r="BT11" s="35">
        <f t="shared" si="0"/>
        <v>4.1491028936961605E-5</v>
      </c>
      <c r="BU11" s="23"/>
      <c r="BV11" s="36">
        <f t="shared" si="0"/>
        <v>0</v>
      </c>
      <c r="BW11" s="36">
        <f t="shared" si="0"/>
        <v>-5.9999942779541016E-2</v>
      </c>
      <c r="BX11" s="35">
        <f t="shared" si="0"/>
        <v>1.469854774827431E-5</v>
      </c>
      <c r="BY11" s="35">
        <f t="shared" si="0"/>
        <v>2.4192705982313545E-5</v>
      </c>
    </row>
    <row r="12" spans="1:77" x14ac:dyDescent="0.2">
      <c r="A12" s="1" t="s">
        <v>27</v>
      </c>
      <c r="B12" s="13" t="s">
        <v>13</v>
      </c>
      <c r="C12" s="23">
        <v>56177</v>
      </c>
      <c r="D12" s="28">
        <v>11473456924.5</v>
      </c>
      <c r="E12" s="17">
        <v>1</v>
      </c>
      <c r="F12" s="17">
        <v>1</v>
      </c>
      <c r="G12" s="8"/>
      <c r="H12" s="23">
        <v>165485</v>
      </c>
      <c r="I12" s="28">
        <v>33418368059</v>
      </c>
      <c r="J12" s="17">
        <v>1</v>
      </c>
      <c r="K12" s="17">
        <v>1</v>
      </c>
      <c r="L12" s="8"/>
      <c r="M12" s="23">
        <v>58964</v>
      </c>
      <c r="N12" s="28">
        <v>11441803952</v>
      </c>
      <c r="O12" s="17">
        <v>1</v>
      </c>
      <c r="P12" s="17">
        <v>1</v>
      </c>
      <c r="Q12" s="8"/>
      <c r="R12" s="23">
        <v>99379</v>
      </c>
      <c r="S12" s="28">
        <v>21873036033</v>
      </c>
      <c r="T12" s="17">
        <v>1</v>
      </c>
      <c r="U12" s="17">
        <v>1</v>
      </c>
      <c r="V12" s="8"/>
      <c r="W12" s="23">
        <v>136340</v>
      </c>
      <c r="X12" s="28">
        <v>30870158409</v>
      </c>
      <c r="Y12" s="17">
        <v>1</v>
      </c>
      <c r="Z12" s="17">
        <v>1</v>
      </c>
      <c r="AA12" s="8"/>
      <c r="AB12" s="34" t="s">
        <v>13</v>
      </c>
      <c r="AC12" s="23">
        <f>VLOOKUP($AB12,[1]MA!$C$8:$K$14,5,FALSE)</f>
        <v>56177</v>
      </c>
      <c r="AD12" s="23">
        <f>VLOOKUP($AB12,[1]MA!$C$8:$K$14,6,FALSE)</f>
        <v>11473456924.5</v>
      </c>
      <c r="AE12" s="35">
        <f>VLOOKUP($AB12,[1]MA!$C$8:$K$14,8,FALSE)</f>
        <v>1.0000000000000002</v>
      </c>
      <c r="AF12" s="35">
        <f>VLOOKUP($AB12,[1]MA!$C$8:$K$14,9,FALSE)</f>
        <v>0.99999999999999978</v>
      </c>
      <c r="AG12" s="8"/>
      <c r="AH12" s="23">
        <f>VLOOKUP($AB12,[2]MA!$C$8:$K$23,5,FALSE)</f>
        <v>165485</v>
      </c>
      <c r="AI12" s="23">
        <f>VLOOKUP($AB12,[2]MA!$C$8:$K$23,6,FALSE)</f>
        <v>33418368059.43</v>
      </c>
      <c r="AJ12" s="35">
        <f>VLOOKUP($AB12,[2]MA!$C$8:$K$23,8,FALSE)</f>
        <v>0.99999999999999989</v>
      </c>
      <c r="AK12" s="35">
        <f>VLOOKUP($AB12,[2]MA!$C$8:$K$23,9,FALSE)</f>
        <v>0.99999999999999989</v>
      </c>
      <c r="AL12" s="8"/>
      <c r="AM12" s="23">
        <f>VLOOKUP($AB12,[3]MA!$C$8:$K$14,5,FALSE)</f>
        <v>58964</v>
      </c>
      <c r="AN12" s="23">
        <f>VLOOKUP($AB12,[3]MA!$C$8:$K$14,6,FALSE)</f>
        <v>11441803952</v>
      </c>
      <c r="AO12" s="35">
        <f>VLOOKUP($AB12,[3]MA!$C$8:$K$14,8,FALSE)</f>
        <v>1</v>
      </c>
      <c r="AP12" s="35">
        <f>VLOOKUP($AB12,[3]MA!$C$8:$K$14,9,FALSE)</f>
        <v>1</v>
      </c>
      <c r="AQ12" s="8"/>
      <c r="AR12" s="23">
        <f>VLOOKUP($AB12,[4]MA!$C$8:$K$14,5,FALSE)</f>
        <v>99379</v>
      </c>
      <c r="AS12" s="23">
        <f>VLOOKUP($AB12,[4]MA!$C$8:$K$14,6,FALSE)</f>
        <v>21873036033.379997</v>
      </c>
      <c r="AT12" s="35">
        <f>VLOOKUP($AB12,[4]MA!$C$8:$K$14,8,FALSE)</f>
        <v>1</v>
      </c>
      <c r="AU12" s="35">
        <f>VLOOKUP($AB12,[4]MA!$C$8:$K$14,9,FALSE)</f>
        <v>1</v>
      </c>
      <c r="AV12" s="8"/>
      <c r="AW12" s="23">
        <f>VLOOKUP($AB12,[5]MA!$C$8:$K$14,5,FALSE)</f>
        <v>136340</v>
      </c>
      <c r="AX12" s="23">
        <f>VLOOKUP($AB12,[5]MA!$C$8:$K$14,6,FALSE)</f>
        <v>30870158409.150002</v>
      </c>
      <c r="AY12" s="35">
        <f>VLOOKUP($AB12,[5]MA!$C$8:$K$14,8,FALSE)</f>
        <v>1</v>
      </c>
      <c r="AZ12" s="35">
        <f>VLOOKUP($AB12,[5]MA!$C$8:$K$14,9,FALSE)</f>
        <v>1</v>
      </c>
      <c r="BB12" s="36">
        <f t="shared" si="1"/>
        <v>0</v>
      </c>
      <c r="BC12" s="36">
        <f t="shared" si="0"/>
        <v>0</v>
      </c>
      <c r="BD12" s="35">
        <f t="shared" si="0"/>
        <v>0</v>
      </c>
      <c r="BE12" s="35">
        <f t="shared" si="0"/>
        <v>0</v>
      </c>
      <c r="BF12" s="23"/>
      <c r="BG12" s="36">
        <f t="shared" si="0"/>
        <v>0</v>
      </c>
      <c r="BH12" s="36">
        <f t="shared" si="0"/>
        <v>0.43000030517578125</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0.37999725341796875</v>
      </c>
      <c r="BS12" s="35">
        <f t="shared" si="0"/>
        <v>0</v>
      </c>
      <c r="BT12" s="35">
        <f t="shared" si="0"/>
        <v>0</v>
      </c>
      <c r="BU12" s="23"/>
      <c r="BV12" s="36">
        <f t="shared" si="0"/>
        <v>0</v>
      </c>
      <c r="BW12" s="36">
        <f t="shared" si="0"/>
        <v>0.15000152587890625</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5142</v>
      </c>
      <c r="D15" s="30">
        <v>198132884.84999999</v>
      </c>
      <c r="E15" s="19">
        <v>0.94710000000000005</v>
      </c>
      <c r="F15" s="19">
        <v>0.93279999999999996</v>
      </c>
      <c r="H15" s="25">
        <v>62255</v>
      </c>
      <c r="I15" s="30">
        <v>3429562426</v>
      </c>
      <c r="J15" s="19">
        <v>0.94499999999999995</v>
      </c>
      <c r="K15" s="19">
        <v>0.93210000000000004</v>
      </c>
      <c r="M15" s="25">
        <v>13942</v>
      </c>
      <c r="N15" s="30">
        <v>818487958</v>
      </c>
      <c r="O15" s="19">
        <v>0.92749999999999999</v>
      </c>
      <c r="P15" s="19">
        <v>0.92079999999999995</v>
      </c>
      <c r="R15" s="25">
        <v>14588</v>
      </c>
      <c r="S15" s="30">
        <v>814513163</v>
      </c>
      <c r="T15" s="19">
        <v>0.94059999999999999</v>
      </c>
      <c r="U15" s="19">
        <v>0.92330000000000001</v>
      </c>
      <c r="W15" s="25">
        <v>10888</v>
      </c>
      <c r="X15" s="30">
        <v>629282075</v>
      </c>
      <c r="Y15" s="19">
        <v>0.92800000000000005</v>
      </c>
      <c r="Z15" s="19">
        <v>0.91979999999999995</v>
      </c>
      <c r="AB15" s="34" t="s">
        <v>80</v>
      </c>
      <c r="AC15" s="23">
        <f>VLOOKUP($AB15,[1]MA!$C$17:$K$24,5,FALSE)</f>
        <v>5142</v>
      </c>
      <c r="AD15" s="23">
        <f>VLOOKUP($AB15,[1]MA!$C$17:$K$24,6,FALSE)</f>
        <v>198132884.84999999</v>
      </c>
      <c r="AE15" s="35">
        <f>VLOOKUP($AB15,[1]MA!$C$17:$K$24,8,FALSE)</f>
        <v>0.94713575244059678</v>
      </c>
      <c r="AF15" s="35">
        <f>VLOOKUP($AB15,[1]MA!$C$17:$K$24,9,FALSE)</f>
        <v>0.93284046795585907</v>
      </c>
      <c r="AH15" s="23">
        <f>VLOOKUP($AB15,[2]MA!$C$17:$K$23,5,FALSE)</f>
        <v>62255</v>
      </c>
      <c r="AI15" s="23">
        <f>VLOOKUP($AB15,[2]MA!$C$17:$K$23,6,FALSE)</f>
        <v>3429562426.3299999</v>
      </c>
      <c r="AJ15" s="35">
        <f>VLOOKUP($AB15,[2]MA!$C$17:$K$23,8,FALSE)</f>
        <v>0.94501874705891287</v>
      </c>
      <c r="AK15" s="35">
        <f>VLOOKUP($AB15,[2]MA!$C$17:$K$23,9,FALSE)</f>
        <v>0.93206825482831857</v>
      </c>
      <c r="AM15" s="23">
        <f>VLOOKUP($AB15,[3]MA!$C$17:$K$23,5,FALSE)</f>
        <v>13942</v>
      </c>
      <c r="AN15" s="23">
        <f>VLOOKUP($AB15,[3]MA!$C$17:$K$23,6,FALSE)</f>
        <v>818487958</v>
      </c>
      <c r="AO15" s="35">
        <f>VLOOKUP($AB15,[3]MA!$C$17:$K$23,8,FALSE)</f>
        <v>0.92754973055684919</v>
      </c>
      <c r="AP15" s="35">
        <f>VLOOKUP($AB15,[3]MA!$C$17:$K$23,9,FALSE)</f>
        <v>0.92081155244467494</v>
      </c>
      <c r="AQ15" s="23"/>
      <c r="AR15" s="23">
        <f>VLOOKUP($AB15,[4]MA!$C$17:$K$23,5,FALSE)</f>
        <v>14588</v>
      </c>
      <c r="AS15" s="23">
        <f>VLOOKUP($AB15,[4]MA!$C$17:$K$23,6,FALSE)</f>
        <v>814513163.04999995</v>
      </c>
      <c r="AT15" s="35">
        <f>VLOOKUP($AB15,[4]MA!$C$17:$K$23,8,FALSE)</f>
        <v>0.94055448098001293</v>
      </c>
      <c r="AU15" s="35">
        <f>VLOOKUP($AB15,[4]MA!$C$17:$K$23,9,FALSE)</f>
        <v>0.923323241416659</v>
      </c>
      <c r="AW15" s="23">
        <f>VLOOKUP($AB15,[5]MA!$C$17:$K$23,5,FALSE)</f>
        <v>10888</v>
      </c>
      <c r="AX15" s="23">
        <f>VLOOKUP($AB15,[5]MA!$C$17:$K$23,6,FALSE)</f>
        <v>629282074.58000004</v>
      </c>
      <c r="AY15" s="35">
        <f>VLOOKUP($AB15,[5]MA!$C$17:$K$23,8,FALSE)</f>
        <v>0.92798090854853832</v>
      </c>
      <c r="AZ15" s="35">
        <f>VLOOKUP($AB15,[5]MA!$C$17:$K$23,9,FALSE)</f>
        <v>0.91978156303152259</v>
      </c>
      <c r="BB15" s="36">
        <f t="shared" si="1"/>
        <v>0</v>
      </c>
      <c r="BC15" s="36">
        <f t="shared" si="0"/>
        <v>0</v>
      </c>
      <c r="BD15" s="35">
        <f t="shared" si="0"/>
        <v>3.5752440596725776E-5</v>
      </c>
      <c r="BE15" s="35">
        <f t="shared" si="0"/>
        <v>4.0467955859102567E-5</v>
      </c>
      <c r="BF15" s="23"/>
      <c r="BG15" s="36">
        <f t="shared" si="0"/>
        <v>0</v>
      </c>
      <c r="BH15" s="36">
        <f t="shared" si="0"/>
        <v>0.32999992370605469</v>
      </c>
      <c r="BI15" s="35">
        <f t="shared" si="0"/>
        <v>1.8747058912915726E-5</v>
      </c>
      <c r="BJ15" s="35">
        <f t="shared" si="0"/>
        <v>-3.1745171681474282E-5</v>
      </c>
      <c r="BK15" s="23"/>
      <c r="BL15" s="36">
        <f t="shared" si="0"/>
        <v>0</v>
      </c>
      <c r="BM15" s="36">
        <f t="shared" si="0"/>
        <v>0</v>
      </c>
      <c r="BN15" s="35">
        <f t="shared" si="0"/>
        <v>4.9730556849203467E-5</v>
      </c>
      <c r="BO15" s="35">
        <f t="shared" si="0"/>
        <v>1.1552444674989282E-5</v>
      </c>
      <c r="BP15" s="23"/>
      <c r="BQ15" s="36">
        <f t="shared" si="0"/>
        <v>0</v>
      </c>
      <c r="BR15" s="36">
        <f t="shared" si="0"/>
        <v>4.999995231628418E-2</v>
      </c>
      <c r="BS15" s="35">
        <f t="shared" si="0"/>
        <v>-4.5519019987061426E-5</v>
      </c>
      <c r="BT15" s="35">
        <f t="shared" si="0"/>
        <v>2.3241416658992264E-5</v>
      </c>
      <c r="BU15" s="23"/>
      <c r="BV15" s="36">
        <f t="shared" si="0"/>
        <v>0</v>
      </c>
      <c r="BW15" s="36">
        <f t="shared" si="0"/>
        <v>-0.41999995708465576</v>
      </c>
      <c r="BX15" s="35">
        <f t="shared" si="0"/>
        <v>-1.9091451461727971E-5</v>
      </c>
      <c r="BY15" s="35">
        <f t="shared" si="0"/>
        <v>-1.8436968477364424E-5</v>
      </c>
    </row>
    <row r="16" spans="1:77" x14ac:dyDescent="0.2">
      <c r="A16" s="1" t="s">
        <v>22</v>
      </c>
      <c r="B16" s="13" t="s">
        <v>8</v>
      </c>
      <c r="C16" s="25">
        <v>90</v>
      </c>
      <c r="D16" s="30">
        <v>4281977.26</v>
      </c>
      <c r="E16" s="19">
        <v>1.66E-2</v>
      </c>
      <c r="F16" s="19">
        <v>2.0199999999999999E-2</v>
      </c>
      <c r="H16" s="25">
        <v>957</v>
      </c>
      <c r="I16" s="30">
        <v>57718684</v>
      </c>
      <c r="J16" s="19">
        <v>1.4500000000000001E-2</v>
      </c>
      <c r="K16" s="19">
        <v>1.5699999999999999E-2</v>
      </c>
      <c r="M16" s="25">
        <v>283</v>
      </c>
      <c r="N16" s="30">
        <v>15751346</v>
      </c>
      <c r="O16" s="19">
        <v>1.8800000000000001E-2</v>
      </c>
      <c r="P16" s="19">
        <v>1.77E-2</v>
      </c>
      <c r="R16" s="25">
        <v>288</v>
      </c>
      <c r="S16" s="30">
        <v>20861442</v>
      </c>
      <c r="T16" s="19">
        <v>1.8599999999999998E-2</v>
      </c>
      <c r="U16" s="19">
        <v>2.3699999999999999E-2</v>
      </c>
      <c r="W16" s="25">
        <v>142</v>
      </c>
      <c r="X16" s="30">
        <v>10171829</v>
      </c>
      <c r="Y16" s="19">
        <v>1.21E-2</v>
      </c>
      <c r="Z16" s="19">
        <v>1.49E-2</v>
      </c>
      <c r="AB16" s="34" t="s">
        <v>8</v>
      </c>
      <c r="AC16" s="23">
        <f>VLOOKUP($AB16,[1]MA!$C$17:$K$24,5,FALSE)</f>
        <v>90</v>
      </c>
      <c r="AD16" s="23">
        <f>VLOOKUP($AB16,[1]MA!$C$17:$K$24,6,FALSE)</f>
        <v>4281977.26</v>
      </c>
      <c r="AE16" s="35">
        <f>VLOOKUP($AB16,[1]MA!$C$17:$K$24,8,FALSE)</f>
        <v>1.6577638607478358E-2</v>
      </c>
      <c r="AF16" s="35">
        <f>VLOOKUP($AB16,[1]MA!$C$17:$K$24,9,FALSE)</f>
        <v>2.0160215574606809E-2</v>
      </c>
      <c r="AH16" s="23">
        <f>VLOOKUP($AB16,[2]MA!$C$17:$K$23,5,FALSE)</f>
        <v>957</v>
      </c>
      <c r="AI16" s="23">
        <f>VLOOKUP($AB16,[2]MA!$C$17:$K$23,6,FALSE)</f>
        <v>57718683.590000004</v>
      </c>
      <c r="AJ16" s="35">
        <f>VLOOKUP($AB16,[2]MA!$C$17:$K$23,8,FALSE)</f>
        <v>1.4527073181838882E-2</v>
      </c>
      <c r="AK16" s="35">
        <f>VLOOKUP($AB16,[2]MA!$C$17:$K$23,9,FALSE)</f>
        <v>1.568647716446106E-2</v>
      </c>
      <c r="AM16" s="23">
        <f>VLOOKUP($AB16,[3]MA!$C$17:$K$23,5,FALSE)</f>
        <v>283</v>
      </c>
      <c r="AN16" s="23">
        <f>VLOOKUP($AB16,[3]MA!$C$17:$K$23,6,FALSE)</f>
        <v>15751346</v>
      </c>
      <c r="AO16" s="35">
        <f>VLOOKUP($AB16,[3]MA!$C$17:$K$23,8,FALSE)</f>
        <v>1.882775597099328E-2</v>
      </c>
      <c r="AP16" s="35">
        <f>VLOOKUP($AB16,[3]MA!$C$17:$K$23,9,FALSE)</f>
        <v>1.7720506724123633E-2</v>
      </c>
      <c r="AR16" s="23">
        <f>VLOOKUP($AB16,[4]MA!$C$17:$K$23,5,FALSE)</f>
        <v>288</v>
      </c>
      <c r="AS16" s="23">
        <f>VLOOKUP($AB16,[4]MA!$C$17:$K$23,6,FALSE)</f>
        <v>20861441.68</v>
      </c>
      <c r="AT16" s="35">
        <f>VLOOKUP($AB16,[4]MA!$C$17:$K$23,8,FALSE)</f>
        <v>1.8568665377176014E-2</v>
      </c>
      <c r="AU16" s="35">
        <f>VLOOKUP($AB16,[4]MA!$C$17:$K$23,9,FALSE)</f>
        <v>2.3648302846911485E-2</v>
      </c>
      <c r="AW16" s="23">
        <f>VLOOKUP($AB16,[5]MA!$C$17:$K$23,5,FALSE)</f>
        <v>142</v>
      </c>
      <c r="AX16" s="23">
        <f>VLOOKUP($AB16,[5]MA!$C$17:$K$23,6,FALSE)</f>
        <v>10171829.27</v>
      </c>
      <c r="AY16" s="35">
        <f>VLOOKUP($AB16,[5]MA!$C$17:$K$23,8,FALSE)</f>
        <v>1.210261655160658E-2</v>
      </c>
      <c r="AZ16" s="35">
        <f>VLOOKUP($AB16,[5]MA!$C$17:$K$23,9,FALSE)</f>
        <v>1.4867515543160429E-2</v>
      </c>
      <c r="BB16" s="36">
        <f t="shared" si="1"/>
        <v>0</v>
      </c>
      <c r="BC16" s="36">
        <f t="shared" si="0"/>
        <v>0</v>
      </c>
      <c r="BD16" s="35">
        <f t="shared" si="0"/>
        <v>-2.2361392521642182E-5</v>
      </c>
      <c r="BE16" s="35">
        <f t="shared" si="0"/>
        <v>-3.9784425393190465E-5</v>
      </c>
      <c r="BF16" s="23"/>
      <c r="BG16" s="36">
        <f t="shared" si="0"/>
        <v>0</v>
      </c>
      <c r="BH16" s="36">
        <f t="shared" si="0"/>
        <v>-0.40999999642372131</v>
      </c>
      <c r="BI16" s="35">
        <f t="shared" si="0"/>
        <v>2.707318183888148E-5</v>
      </c>
      <c r="BJ16" s="35">
        <f t="shared" si="0"/>
        <v>-1.3522835538938571E-5</v>
      </c>
      <c r="BK16" s="23"/>
      <c r="BL16" s="36">
        <f t="shared" si="0"/>
        <v>0</v>
      </c>
      <c r="BM16" s="36">
        <f t="shared" si="0"/>
        <v>0</v>
      </c>
      <c r="BN16" s="35">
        <f t="shared" si="0"/>
        <v>2.7755970993279672E-5</v>
      </c>
      <c r="BO16" s="35">
        <f t="shared" si="0"/>
        <v>2.050672412363258E-5</v>
      </c>
      <c r="BP16" s="23"/>
      <c r="BQ16" s="36">
        <f t="shared" si="0"/>
        <v>0</v>
      </c>
      <c r="BR16" s="36">
        <f t="shared" si="0"/>
        <v>-0.32000000029802322</v>
      </c>
      <c r="BS16" s="35">
        <f t="shared" si="0"/>
        <v>-3.1334622823984276E-5</v>
      </c>
      <c r="BT16" s="35">
        <f t="shared" si="0"/>
        <v>-5.1697153088513942E-5</v>
      </c>
      <c r="BU16" s="23"/>
      <c r="BV16" s="36">
        <f t="shared" si="0"/>
        <v>0</v>
      </c>
      <c r="BW16" s="36">
        <f t="shared" si="0"/>
        <v>0.26999999955296516</v>
      </c>
      <c r="BX16" s="35">
        <f t="shared" si="0"/>
        <v>2.6165516065802807E-6</v>
      </c>
      <c r="BY16" s="35">
        <f t="shared" si="0"/>
        <v>-3.2484456839570672E-5</v>
      </c>
    </row>
    <row r="17" spans="1:77" x14ac:dyDescent="0.2">
      <c r="A17" s="1" t="s">
        <v>23</v>
      </c>
      <c r="B17" s="13" t="s">
        <v>9</v>
      </c>
      <c r="C17" s="25">
        <v>109</v>
      </c>
      <c r="D17" s="30">
        <v>5215155.83</v>
      </c>
      <c r="E17" s="19">
        <v>2.01E-2</v>
      </c>
      <c r="F17" s="19">
        <v>2.46E-2</v>
      </c>
      <c r="H17" s="25">
        <v>828</v>
      </c>
      <c r="I17" s="30">
        <v>50183126</v>
      </c>
      <c r="J17" s="19">
        <v>1.26E-2</v>
      </c>
      <c r="K17" s="19">
        <v>1.3599999999999999E-2</v>
      </c>
      <c r="M17" s="25">
        <v>365</v>
      </c>
      <c r="N17" s="30">
        <v>21897972</v>
      </c>
      <c r="O17" s="19">
        <v>2.4299999999999999E-2</v>
      </c>
      <c r="P17" s="19">
        <v>2.46E-2</v>
      </c>
      <c r="R17" s="25">
        <v>277</v>
      </c>
      <c r="S17" s="30">
        <v>20118757</v>
      </c>
      <c r="T17" s="19">
        <v>1.7899999999999999E-2</v>
      </c>
      <c r="U17" s="19">
        <v>2.2800000000000001E-2</v>
      </c>
      <c r="W17" s="25">
        <v>239</v>
      </c>
      <c r="X17" s="30">
        <v>13120038</v>
      </c>
      <c r="Y17" s="19">
        <v>2.0400000000000001E-2</v>
      </c>
      <c r="Z17" s="19">
        <v>1.9199999999999998E-2</v>
      </c>
      <c r="AB17" s="34" t="s">
        <v>9</v>
      </c>
      <c r="AC17" s="23">
        <f>VLOOKUP($AB17,[1]MA!$C$17:$K$24,5,FALSE)</f>
        <v>109</v>
      </c>
      <c r="AD17" s="23">
        <f>VLOOKUP($AB17,[1]MA!$C$17:$K$24,6,FALSE)</f>
        <v>5215155.83</v>
      </c>
      <c r="AE17" s="35">
        <f>VLOOKUP($AB17,[1]MA!$C$17:$K$24,8,FALSE)</f>
        <v>2.0077362313501566E-2</v>
      </c>
      <c r="AF17" s="35">
        <f>VLOOKUP($AB17,[1]MA!$C$17:$K$24,9,FALSE)</f>
        <v>2.4553765562960392E-2</v>
      </c>
      <c r="AH17" s="23">
        <f>VLOOKUP($AB17,[2]MA!$C$17:$K$23,5,FALSE)</f>
        <v>828</v>
      </c>
      <c r="AI17" s="23">
        <f>VLOOKUP($AB17,[2]MA!$C$17:$K$23,6,FALSE)</f>
        <v>50183125.710000001</v>
      </c>
      <c r="AJ17" s="35">
        <f>VLOOKUP($AB17,[2]MA!$C$17:$K$23,8,FALSE)</f>
        <v>1.2568878364224236E-2</v>
      </c>
      <c r="AK17" s="35">
        <f>VLOOKUP($AB17,[2]MA!$C$17:$K$23,9,FALSE)</f>
        <v>1.3638503280549157E-2</v>
      </c>
      <c r="AM17" s="23">
        <f>VLOOKUP($AB17,[3]MA!$C$17:$K$23,5,FALSE)</f>
        <v>365</v>
      </c>
      <c r="AN17" s="23">
        <f>VLOOKUP($AB17,[3]MA!$C$17:$K$23,6,FALSE)</f>
        <v>21897972</v>
      </c>
      <c r="AO17" s="35">
        <f>VLOOKUP($AB17,[3]MA!$C$17:$K$23,8,FALSE)</f>
        <v>2.4283148160468365E-2</v>
      </c>
      <c r="AP17" s="35">
        <f>VLOOKUP($AB17,[3]MA!$C$17:$K$23,9,FALSE)</f>
        <v>2.4635555594466087E-2</v>
      </c>
      <c r="AR17" s="23">
        <f>VLOOKUP($AB17,[4]MA!$C$17:$K$23,5,FALSE)</f>
        <v>277</v>
      </c>
      <c r="AS17" s="23">
        <f>VLOOKUP($AB17,[4]MA!$C$17:$K$23,6,FALSE)</f>
        <v>20118757.09</v>
      </c>
      <c r="AT17" s="35">
        <f>VLOOKUP($AB17,[4]MA!$C$17:$K$23,8,FALSE)</f>
        <v>1.7859445519019988E-2</v>
      </c>
      <c r="AU17" s="35">
        <f>VLOOKUP($AB17,[4]MA!$C$17:$K$23,9,FALSE)</f>
        <v>2.2806403692794429E-2</v>
      </c>
      <c r="AW17" s="23">
        <f>VLOOKUP($AB17,[5]MA!$C$17:$K$23,5,FALSE)</f>
        <v>239</v>
      </c>
      <c r="AX17" s="23">
        <f>VLOOKUP($AB17,[5]MA!$C$17:$K$23,6,FALSE)</f>
        <v>13120038.189999999</v>
      </c>
      <c r="AY17" s="35">
        <f>VLOOKUP($AB17,[5]MA!$C$17:$K$23,8,FALSE)</f>
        <v>2.036989687207023E-2</v>
      </c>
      <c r="AZ17" s="35">
        <f>VLOOKUP($AB17,[5]MA!$C$17:$K$23,9,FALSE)</f>
        <v>1.9176724907483966E-2</v>
      </c>
      <c r="BB17" s="36">
        <f t="shared" si="1"/>
        <v>0</v>
      </c>
      <c r="BC17" s="36">
        <f t="shared" si="0"/>
        <v>0</v>
      </c>
      <c r="BD17" s="35">
        <f t="shared" si="0"/>
        <v>-2.2637686498433451E-5</v>
      </c>
      <c r="BE17" s="35">
        <f t="shared" si="0"/>
        <v>-4.6234437039608528E-5</v>
      </c>
      <c r="BF17" s="23"/>
      <c r="BG17" s="36">
        <f t="shared" si="0"/>
        <v>0</v>
      </c>
      <c r="BH17" s="36">
        <f t="shared" si="0"/>
        <v>-0.28999999910593033</v>
      </c>
      <c r="BI17" s="35">
        <f t="shared" si="0"/>
        <v>-3.1121635775763906E-5</v>
      </c>
      <c r="BJ17" s="35">
        <f t="shared" si="0"/>
        <v>3.8503280549157318E-5</v>
      </c>
      <c r="BK17" s="23"/>
      <c r="BL17" s="36">
        <f t="shared" si="0"/>
        <v>0</v>
      </c>
      <c r="BM17" s="36">
        <f t="shared" si="0"/>
        <v>0</v>
      </c>
      <c r="BN17" s="35">
        <f t="shared" si="0"/>
        <v>-1.6851839531633467E-5</v>
      </c>
      <c r="BO17" s="35">
        <f t="shared" si="0"/>
        <v>3.5555594466087082E-5</v>
      </c>
      <c r="BP17" s="23"/>
      <c r="BQ17" s="36">
        <f t="shared" si="0"/>
        <v>0</v>
      </c>
      <c r="BR17" s="36">
        <f t="shared" si="0"/>
        <v>8.9999999850988388E-2</v>
      </c>
      <c r="BS17" s="35">
        <f t="shared" si="0"/>
        <v>-4.0554480980010965E-5</v>
      </c>
      <c r="BT17" s="35">
        <f t="shared" si="0"/>
        <v>6.4036927944280397E-6</v>
      </c>
      <c r="BU17" s="23"/>
      <c r="BV17" s="36">
        <f t="shared" si="0"/>
        <v>0</v>
      </c>
      <c r="BW17" s="36">
        <f t="shared" si="0"/>
        <v>0.18999999947845936</v>
      </c>
      <c r="BX17" s="35">
        <f t="shared" si="0"/>
        <v>-3.0103127929771017E-5</v>
      </c>
      <c r="BY17" s="35">
        <f t="shared" si="0"/>
        <v>-2.3275092516032714E-5</v>
      </c>
    </row>
    <row r="18" spans="1:77" x14ac:dyDescent="0.2">
      <c r="A18" s="1" t="s">
        <v>24</v>
      </c>
      <c r="B18" s="13" t="s">
        <v>10</v>
      </c>
      <c r="C18" s="25">
        <v>35</v>
      </c>
      <c r="D18" s="30">
        <v>1630809.12</v>
      </c>
      <c r="E18" s="19">
        <v>6.4000000000000003E-3</v>
      </c>
      <c r="F18" s="19">
        <v>7.7000000000000002E-3</v>
      </c>
      <c r="H18" s="25">
        <v>723</v>
      </c>
      <c r="I18" s="30">
        <v>57233819</v>
      </c>
      <c r="J18" s="19">
        <v>1.0999999999999999E-2</v>
      </c>
      <c r="K18" s="19">
        <v>1.5599999999999999E-2</v>
      </c>
      <c r="M18" s="25">
        <v>119</v>
      </c>
      <c r="N18" s="30">
        <v>8667579</v>
      </c>
      <c r="O18" s="19">
        <v>7.9000000000000008E-3</v>
      </c>
      <c r="P18" s="19">
        <v>9.7999999999999997E-3</v>
      </c>
      <c r="R18" s="25">
        <v>52</v>
      </c>
      <c r="S18" s="30">
        <v>3382890</v>
      </c>
      <c r="T18" s="19">
        <v>3.3999999999999998E-3</v>
      </c>
      <c r="U18" s="19">
        <v>3.8E-3</v>
      </c>
      <c r="W18" s="25">
        <v>125</v>
      </c>
      <c r="X18" s="30">
        <v>8045231</v>
      </c>
      <c r="Y18" s="19">
        <v>1.0699999999999999E-2</v>
      </c>
      <c r="Z18" s="19">
        <v>1.18E-2</v>
      </c>
      <c r="AB18" s="34" t="s">
        <v>10</v>
      </c>
      <c r="AC18" s="23">
        <f>VLOOKUP($AB18,[1]MA!$C$17:$K$24,5,FALSE)</f>
        <v>35</v>
      </c>
      <c r="AD18" s="23">
        <f>VLOOKUP($AB18,[1]MA!$C$17:$K$24,6,FALSE)</f>
        <v>1630809.12</v>
      </c>
      <c r="AE18" s="35">
        <f>VLOOKUP($AB18,[1]MA!$C$17:$K$24,8,FALSE)</f>
        <v>6.4468594584638052E-3</v>
      </c>
      <c r="AF18" s="35">
        <f>VLOOKUP($AB18,[1]MA!$C$17:$K$24,9,FALSE)</f>
        <v>7.6781032275343815E-3</v>
      </c>
      <c r="AH18" s="23">
        <f>VLOOKUP($AB18,[2]MA!$C$17:$K$23,5,FALSE)</f>
        <v>723</v>
      </c>
      <c r="AI18" s="23">
        <f>VLOOKUP($AB18,[2]MA!$C$17:$K$23,6,FALSE)</f>
        <v>57233818.560000002</v>
      </c>
      <c r="AJ18" s="35">
        <f>VLOOKUP($AB18,[2]MA!$C$17:$K$23,8,FALSE)</f>
        <v>1.0974998861514641E-2</v>
      </c>
      <c r="AK18" s="35">
        <f>VLOOKUP($AB18,[2]MA!$C$17:$K$23,9,FALSE)</f>
        <v>1.5554703122714578E-2</v>
      </c>
      <c r="AM18" s="23">
        <f>VLOOKUP($AB18,[3]MA!$C$17:$K$23,5,FALSE)</f>
        <v>119</v>
      </c>
      <c r="AN18" s="23">
        <f>VLOOKUP($AB18,[3]MA!$C$17:$K$23,6,FALSE)</f>
        <v>8667579</v>
      </c>
      <c r="AO18" s="35">
        <f>VLOOKUP($AB18,[3]MA!$C$17:$K$23,8,FALSE)</f>
        <v>7.9169715920431108E-3</v>
      </c>
      <c r="AP18" s="35">
        <f>VLOOKUP($AB18,[3]MA!$C$17:$K$23,9,FALSE)</f>
        <v>9.7511598025573683E-3</v>
      </c>
      <c r="AR18" s="23">
        <f>VLOOKUP($AB18,[4]MA!$C$17:$K$23,5,FALSE)</f>
        <v>52</v>
      </c>
      <c r="AS18" s="23">
        <f>VLOOKUP($AB18,[4]MA!$C$17:$K$23,6,FALSE)</f>
        <v>3382890.06</v>
      </c>
      <c r="AT18" s="35">
        <f>VLOOKUP($AB18,[4]MA!$C$17:$K$23,8,FALSE)</f>
        <v>3.3526756931012251E-3</v>
      </c>
      <c r="AU18" s="35">
        <f>VLOOKUP($AB18,[4]MA!$C$17:$K$23,9,FALSE)</f>
        <v>3.8348072901108611E-3</v>
      </c>
      <c r="AW18" s="23">
        <f>VLOOKUP($AB18,[5]MA!$C$17:$K$23,5,FALSE)</f>
        <v>125</v>
      </c>
      <c r="AX18" s="23">
        <f>VLOOKUP($AB18,[5]MA!$C$17:$K$23,6,FALSE)</f>
        <v>8045230.7400000002</v>
      </c>
      <c r="AY18" s="35">
        <f>VLOOKUP($AB18,[5]MA!$C$17:$K$23,8,FALSE)</f>
        <v>1.0653711753174805E-2</v>
      </c>
      <c r="AZ18" s="35">
        <f>VLOOKUP($AB18,[5]MA!$C$17:$K$23,9,FALSE)</f>
        <v>1.1759201801394578E-2</v>
      </c>
      <c r="BB18" s="36">
        <f t="shared" si="1"/>
        <v>0</v>
      </c>
      <c r="BC18" s="36">
        <f t="shared" si="0"/>
        <v>0</v>
      </c>
      <c r="BD18" s="35">
        <f t="shared" si="0"/>
        <v>4.6859458463804904E-5</v>
      </c>
      <c r="BE18" s="35">
        <f t="shared" si="0"/>
        <v>-2.1896772465618795E-5</v>
      </c>
      <c r="BF18" s="23"/>
      <c r="BG18" s="36">
        <f t="shared" si="0"/>
        <v>0</v>
      </c>
      <c r="BH18" s="36">
        <f t="shared" si="0"/>
        <v>-0.43999999761581421</v>
      </c>
      <c r="BI18" s="35">
        <f t="shared" si="0"/>
        <v>-2.5001138485358787E-5</v>
      </c>
      <c r="BJ18" s="35">
        <f t="shared" si="0"/>
        <v>-4.5296877285421616E-5</v>
      </c>
      <c r="BK18" s="23"/>
      <c r="BL18" s="36">
        <f t="shared" si="0"/>
        <v>0</v>
      </c>
      <c r="BM18" s="36">
        <f t="shared" si="0"/>
        <v>0</v>
      </c>
      <c r="BN18" s="35">
        <f t="shared" si="0"/>
        <v>1.6971592043110023E-5</v>
      </c>
      <c r="BO18" s="35">
        <f t="shared" si="0"/>
        <v>-4.8840197442631336E-5</v>
      </c>
      <c r="BP18" s="23"/>
      <c r="BQ18" s="36">
        <f t="shared" si="0"/>
        <v>0</v>
      </c>
      <c r="BR18" s="36">
        <f t="shared" si="0"/>
        <v>6.0000000055879354E-2</v>
      </c>
      <c r="BS18" s="35">
        <f t="shared" si="0"/>
        <v>-4.7324306898774687E-5</v>
      </c>
      <c r="BT18" s="35">
        <f t="shared" si="0"/>
        <v>3.4807290110861096E-5</v>
      </c>
      <c r="BU18" s="23"/>
      <c r="BV18" s="36">
        <f t="shared" si="0"/>
        <v>0</v>
      </c>
      <c r="BW18" s="36">
        <f t="shared" si="0"/>
        <v>-0.25999999977648258</v>
      </c>
      <c r="BX18" s="35">
        <f t="shared" si="0"/>
        <v>-4.6288246825194196E-5</v>
      </c>
      <c r="BY18" s="35">
        <f t="shared" si="0"/>
        <v>-4.0798198605421915E-5</v>
      </c>
    </row>
    <row r="19" spans="1:77" x14ac:dyDescent="0.2">
      <c r="A19" s="1" t="s">
        <v>25</v>
      </c>
      <c r="B19" s="13" t="s">
        <v>11</v>
      </c>
      <c r="C19" s="25">
        <v>52</v>
      </c>
      <c r="D19" s="30">
        <v>3019923.88</v>
      </c>
      <c r="E19" s="19">
        <v>9.5999999999999992E-3</v>
      </c>
      <c r="F19" s="19">
        <v>1.4200000000000001E-2</v>
      </c>
      <c r="H19" s="25">
        <v>993</v>
      </c>
      <c r="I19" s="30">
        <v>71965038</v>
      </c>
      <c r="J19" s="19">
        <v>1.5100000000000001E-2</v>
      </c>
      <c r="K19" s="19">
        <v>1.9599999999999999E-2</v>
      </c>
      <c r="M19" s="25">
        <v>297</v>
      </c>
      <c r="N19" s="30">
        <v>20392161</v>
      </c>
      <c r="O19" s="19">
        <v>1.9800000000000002E-2</v>
      </c>
      <c r="P19" s="19">
        <v>2.29E-2</v>
      </c>
      <c r="R19" s="25">
        <v>241</v>
      </c>
      <c r="S19" s="30">
        <v>16263916</v>
      </c>
      <c r="T19" s="19">
        <v>1.55E-2</v>
      </c>
      <c r="U19" s="19">
        <v>1.84E-2</v>
      </c>
      <c r="W19" s="25">
        <v>258</v>
      </c>
      <c r="X19" s="30">
        <v>16334810</v>
      </c>
      <c r="Y19" s="19">
        <v>2.1999999999999999E-2</v>
      </c>
      <c r="Z19" s="19">
        <v>2.3900000000000001E-2</v>
      </c>
      <c r="AB19" s="34" t="s">
        <v>11</v>
      </c>
      <c r="AC19" s="23">
        <f>VLOOKUP($AB19,[1]MA!$C$17:$K$24,5,FALSE)</f>
        <v>52</v>
      </c>
      <c r="AD19" s="23">
        <f>VLOOKUP($AB19,[1]MA!$C$17:$K$24,6,FALSE)</f>
        <v>3019923.88</v>
      </c>
      <c r="AE19" s="35">
        <f>VLOOKUP($AB19,[1]MA!$C$17:$K$24,8,FALSE)</f>
        <v>9.5781911954319395E-3</v>
      </c>
      <c r="AF19" s="35">
        <f>VLOOKUP($AB19,[1]MA!$C$17:$K$24,9,FALSE)</f>
        <v>1.4218271780290356E-2</v>
      </c>
      <c r="AH19" s="23">
        <f>VLOOKUP($AB19,[2]MA!$C$17:$K$23,5,FALSE)</f>
        <v>993</v>
      </c>
      <c r="AI19" s="23">
        <f>VLOOKUP($AB19,[2]MA!$C$17:$K$23,6,FALSE)</f>
        <v>71965038.109999999</v>
      </c>
      <c r="AJ19" s="35">
        <f>VLOOKUP($AB19,[2]MA!$C$17:$K$23,8,FALSE)</f>
        <v>1.5073546154196458E-2</v>
      </c>
      <c r="AK19" s="35">
        <f>VLOOKUP($AB19,[2]MA!$C$17:$K$23,9,FALSE)</f>
        <v>1.9558275704466478E-2</v>
      </c>
      <c r="AM19" s="23">
        <f>VLOOKUP($AB19,[3]MA!$C$17:$K$23,5,FALSE)</f>
        <v>297</v>
      </c>
      <c r="AN19" s="23">
        <f>VLOOKUP($AB19,[3]MA!$C$17:$K$23,6,FALSE)</f>
        <v>20392161</v>
      </c>
      <c r="AO19" s="35">
        <f>VLOOKUP($AB19,[3]MA!$C$17:$K$23,8,FALSE)</f>
        <v>1.9759164393586586E-2</v>
      </c>
      <c r="AP19" s="35">
        <f>VLOOKUP($AB19,[3]MA!$C$17:$K$23,9,FALSE)</f>
        <v>2.2941495039211994E-2</v>
      </c>
      <c r="AR19" s="23">
        <f>VLOOKUP($AB19,[4]MA!$C$17:$K$23,5,FALSE)</f>
        <v>241</v>
      </c>
      <c r="AS19" s="23">
        <f>VLOOKUP($AB19,[4]MA!$C$17:$K$23,6,FALSE)</f>
        <v>16263915.65</v>
      </c>
      <c r="AT19" s="35">
        <f>VLOOKUP($AB19,[4]MA!$C$17:$K$23,8,FALSE)</f>
        <v>1.5538362346872985E-2</v>
      </c>
      <c r="AU19" s="35">
        <f>VLOOKUP($AB19,[4]MA!$C$17:$K$23,9,FALSE)</f>
        <v>1.8436597463757993E-2</v>
      </c>
      <c r="AW19" s="23">
        <f>VLOOKUP($AB19,[5]MA!$C$17:$K$23,5,FALSE)</f>
        <v>258</v>
      </c>
      <c r="AX19" s="23">
        <f>VLOOKUP($AB19,[5]MA!$C$17:$K$23,6,FALSE)</f>
        <v>16334810.24</v>
      </c>
      <c r="AY19" s="35">
        <f>VLOOKUP($AB19,[5]MA!$C$17:$K$23,8,FALSE)</f>
        <v>2.1989261058552801E-2</v>
      </c>
      <c r="AZ19" s="35">
        <f>VLOOKUP($AB19,[5]MA!$C$17:$K$23,9,FALSE)</f>
        <v>2.3875552635752816E-2</v>
      </c>
      <c r="BB19" s="36">
        <f t="shared" si="1"/>
        <v>0</v>
      </c>
      <c r="BC19" s="36">
        <f t="shared" si="0"/>
        <v>0</v>
      </c>
      <c r="BD19" s="35">
        <f t="shared" si="0"/>
        <v>-2.1808804568059642E-5</v>
      </c>
      <c r="BE19" s="35">
        <f t="shared" si="0"/>
        <v>1.8271780290355158E-5</v>
      </c>
      <c r="BF19" s="23"/>
      <c r="BG19" s="36">
        <f t="shared" si="0"/>
        <v>0</v>
      </c>
      <c r="BH19" s="36">
        <f t="shared" si="0"/>
        <v>0.10999999940395355</v>
      </c>
      <c r="BI19" s="35">
        <f t="shared" si="0"/>
        <v>-2.6453845803542722E-5</v>
      </c>
      <c r="BJ19" s="35">
        <f t="shared" si="0"/>
        <v>-4.1724295533521194E-5</v>
      </c>
      <c r="BK19" s="23"/>
      <c r="BL19" s="36">
        <f t="shared" si="0"/>
        <v>0</v>
      </c>
      <c r="BM19" s="36">
        <f t="shared" si="0"/>
        <v>0</v>
      </c>
      <c r="BN19" s="35">
        <f t="shared" si="0"/>
        <v>-4.0835606413415493E-5</v>
      </c>
      <c r="BO19" s="35">
        <f t="shared" si="0"/>
        <v>4.1495039211993795E-5</v>
      </c>
      <c r="BP19" s="23"/>
      <c r="BQ19" s="36">
        <f t="shared" si="0"/>
        <v>0</v>
      </c>
      <c r="BR19" s="36">
        <f t="shared" si="0"/>
        <v>-0.34999999962747097</v>
      </c>
      <c r="BS19" s="35">
        <f t="shared" si="0"/>
        <v>3.8362346872985315E-5</v>
      </c>
      <c r="BT19" s="35">
        <f t="shared" si="0"/>
        <v>3.6597463757993137E-5</v>
      </c>
      <c r="BU19" s="23"/>
      <c r="BV19" s="36">
        <f t="shared" si="0"/>
        <v>0</v>
      </c>
      <c r="BW19" s="36">
        <f t="shared" si="0"/>
        <v>0.24000000022351742</v>
      </c>
      <c r="BX19" s="35">
        <f t="shared" si="0"/>
        <v>-1.0738941447197697E-5</v>
      </c>
      <c r="BY19" s="35">
        <f t="shared" si="0"/>
        <v>-2.4447364247184855E-5</v>
      </c>
    </row>
    <row r="20" spans="1:77" x14ac:dyDescent="0.2">
      <c r="A20" s="1" t="s">
        <v>26</v>
      </c>
      <c r="B20" s="13" t="s">
        <v>12</v>
      </c>
      <c r="C20" s="23">
        <v>1</v>
      </c>
      <c r="D20" s="28">
        <v>116643.53</v>
      </c>
      <c r="E20" s="17">
        <v>2.0000000000000001E-4</v>
      </c>
      <c r="F20" s="17">
        <v>5.0000000000000001E-4</v>
      </c>
      <c r="G20" s="8"/>
      <c r="H20" s="23">
        <v>121</v>
      </c>
      <c r="I20" s="28">
        <v>12855450</v>
      </c>
      <c r="J20" s="17">
        <v>1.8E-3</v>
      </c>
      <c r="K20" s="17">
        <v>3.5000000000000001E-3</v>
      </c>
      <c r="L20" s="8"/>
      <c r="M20" s="23">
        <v>25</v>
      </c>
      <c r="N20" s="28">
        <v>3679710</v>
      </c>
      <c r="O20" s="17">
        <v>1.6999999999999999E-3</v>
      </c>
      <c r="P20" s="17">
        <v>4.1000000000000003E-3</v>
      </c>
      <c r="Q20" s="8"/>
      <c r="R20" s="23">
        <v>64</v>
      </c>
      <c r="S20" s="28">
        <v>7013694</v>
      </c>
      <c r="T20" s="17">
        <v>4.1000000000000003E-3</v>
      </c>
      <c r="U20" s="17">
        <v>8.0000000000000002E-3</v>
      </c>
      <c r="V20" s="8"/>
      <c r="W20" s="23">
        <v>81</v>
      </c>
      <c r="X20" s="28">
        <v>7210714</v>
      </c>
      <c r="Y20" s="17">
        <v>6.8999999999999999E-3</v>
      </c>
      <c r="Z20" s="17">
        <v>1.0500000000000001E-2</v>
      </c>
      <c r="AA20" s="8"/>
      <c r="AB20" s="34" t="s">
        <v>12</v>
      </c>
      <c r="AC20" s="23">
        <f>VLOOKUP($AB20,[1]MA!$C$17:$K$24,5,FALSE)</f>
        <v>1</v>
      </c>
      <c r="AD20" s="23">
        <f>VLOOKUP($AB20,[1]MA!$C$17:$K$24,6,FALSE)</f>
        <v>116643.53</v>
      </c>
      <c r="AE20" s="35">
        <f>VLOOKUP($AB20,[1]MA!$C$17:$K$24,8,FALSE)</f>
        <v>1.841959845275373E-4</v>
      </c>
      <c r="AF20" s="35">
        <f>VLOOKUP($AB20,[1]MA!$C$17:$K$24,9,FALSE)</f>
        <v>5.491758987489617E-4</v>
      </c>
      <c r="AG20" s="8"/>
      <c r="AH20" s="23">
        <f>VLOOKUP($AB20,[2]MA!$C$17:$K$23,5,FALSE)</f>
        <v>121</v>
      </c>
      <c r="AI20" s="23">
        <f>VLOOKUP($AB20,[2]MA!$C$17:$K$23,6,FALSE)</f>
        <v>12855449.999999998</v>
      </c>
      <c r="AJ20" s="35">
        <f>VLOOKUP($AB20,[2]MA!$C$17:$K$23,8,FALSE)</f>
        <v>1.8367563793129621E-3</v>
      </c>
      <c r="AK20" s="35">
        <f>VLOOKUP($AB20,[2]MA!$C$17:$K$23,9,FALSE)</f>
        <v>3.4937858994900702E-3</v>
      </c>
      <c r="AL20" s="8"/>
      <c r="AM20" s="23">
        <f>VLOOKUP($AB20,[3]MA!$C$17:$K$23,5,FALSE)</f>
        <v>25</v>
      </c>
      <c r="AN20" s="23">
        <f>VLOOKUP($AB20,[3]MA!$C$17:$K$23,6,FALSE)</f>
        <v>3679710</v>
      </c>
      <c r="AO20" s="35">
        <f>VLOOKUP($AB20,[3]MA!$C$17:$K$23,8,FALSE)</f>
        <v>1.6632293260594772E-3</v>
      </c>
      <c r="AP20" s="35">
        <f>VLOOKUP($AB20,[3]MA!$C$17:$K$23,9,FALSE)</f>
        <v>4.1397303949659266E-3</v>
      </c>
      <c r="AQ20" s="8"/>
      <c r="AR20" s="23">
        <f>VLOOKUP($AB20,[4]MA!$C$17:$K$23,5,FALSE)</f>
        <v>64</v>
      </c>
      <c r="AS20" s="23">
        <f>VLOOKUP($AB20,[4]MA!$C$17:$K$23,6,FALSE)</f>
        <v>7013694.21</v>
      </c>
      <c r="AT20" s="35">
        <f>VLOOKUP($AB20,[4]MA!$C$17:$K$23,8,FALSE)</f>
        <v>4.1263700838168925E-3</v>
      </c>
      <c r="AU20" s="35">
        <f>VLOOKUP($AB20,[4]MA!$C$17:$K$23,9,FALSE)</f>
        <v>7.9506472897662942E-3</v>
      </c>
      <c r="AV20" s="8"/>
      <c r="AW20" s="23">
        <f>VLOOKUP($AB20,[5]MA!$C$17:$K$23,5,FALSE)</f>
        <v>81</v>
      </c>
      <c r="AX20" s="23">
        <f>VLOOKUP($AB20,[5]MA!$C$17:$K$23,6,FALSE)</f>
        <v>7210714.2000000002</v>
      </c>
      <c r="AY20" s="35">
        <f>VLOOKUP($AB20,[5]MA!$C$17:$K$23,8,FALSE)</f>
        <v>6.9036052160572747E-3</v>
      </c>
      <c r="AZ20" s="35">
        <f>VLOOKUP($AB20,[5]MA!$C$17:$K$23,9,FALSE)</f>
        <v>1.0539442080685614E-2</v>
      </c>
      <c r="BB20" s="36">
        <f t="shared" si="1"/>
        <v>0</v>
      </c>
      <c r="BC20" s="36">
        <f t="shared" si="0"/>
        <v>0</v>
      </c>
      <c r="BD20" s="35">
        <f t="shared" si="0"/>
        <v>-1.5804015472462707E-5</v>
      </c>
      <c r="BE20" s="35">
        <f t="shared" si="0"/>
        <v>4.917589874896169E-5</v>
      </c>
      <c r="BF20" s="23"/>
      <c r="BG20" s="36">
        <f t="shared" si="0"/>
        <v>0</v>
      </c>
      <c r="BH20" s="36">
        <f t="shared" si="0"/>
        <v>0</v>
      </c>
      <c r="BI20" s="35">
        <f t="shared" si="0"/>
        <v>3.6756379312962101E-5</v>
      </c>
      <c r="BJ20" s="35">
        <f t="shared" si="0"/>
        <v>-6.214100509929852E-6</v>
      </c>
      <c r="BK20" s="23"/>
      <c r="BL20" s="36">
        <f t="shared" si="0"/>
        <v>0</v>
      </c>
      <c r="BM20" s="36">
        <f t="shared" si="0"/>
        <v>0</v>
      </c>
      <c r="BN20" s="35">
        <f t="shared" si="0"/>
        <v>-3.6770673940522735E-5</v>
      </c>
      <c r="BO20" s="35">
        <f t="shared" si="0"/>
        <v>3.9730394965926258E-5</v>
      </c>
      <c r="BP20" s="23"/>
      <c r="BQ20" s="36">
        <f t="shared" si="0"/>
        <v>0</v>
      </c>
      <c r="BR20" s="36">
        <f t="shared" si="0"/>
        <v>0.2099999999627471</v>
      </c>
      <c r="BS20" s="35">
        <f t="shared" si="0"/>
        <v>2.6370083816892181E-5</v>
      </c>
      <c r="BT20" s="35">
        <f t="shared" si="0"/>
        <v>-4.9352710233705951E-5</v>
      </c>
      <c r="BU20" s="23"/>
      <c r="BV20" s="36">
        <f t="shared" si="0"/>
        <v>0</v>
      </c>
      <c r="BW20" s="36">
        <f t="shared" si="0"/>
        <v>0.20000000018626451</v>
      </c>
      <c r="BX20" s="35">
        <f t="shared" si="0"/>
        <v>3.6052160572747766E-6</v>
      </c>
      <c r="BY20" s="35">
        <f t="shared" si="0"/>
        <v>3.9442080685613348E-5</v>
      </c>
    </row>
    <row r="21" spans="1:77" x14ac:dyDescent="0.2">
      <c r="A21" s="1" t="s">
        <v>27</v>
      </c>
      <c r="B21" s="13" t="s">
        <v>13</v>
      </c>
      <c r="C21" s="23">
        <v>5429</v>
      </c>
      <c r="D21" s="28">
        <v>212397394.47</v>
      </c>
      <c r="E21" s="17">
        <v>1</v>
      </c>
      <c r="F21" s="17">
        <v>1</v>
      </c>
      <c r="G21" s="8"/>
      <c r="H21" s="23">
        <v>65877</v>
      </c>
      <c r="I21" s="28">
        <v>3679518542</v>
      </c>
      <c r="J21" s="17">
        <v>1</v>
      </c>
      <c r="K21" s="17">
        <v>1</v>
      </c>
      <c r="L21" s="8"/>
      <c r="M21" s="23">
        <v>15031</v>
      </c>
      <c r="N21" s="28">
        <v>888876726</v>
      </c>
      <c r="O21" s="17">
        <v>1</v>
      </c>
      <c r="P21" s="17">
        <v>1</v>
      </c>
      <c r="Q21" s="8"/>
      <c r="R21" s="23">
        <v>15510</v>
      </c>
      <c r="S21" s="28">
        <v>882153862</v>
      </c>
      <c r="T21" s="17">
        <v>1</v>
      </c>
      <c r="U21" s="17">
        <v>1</v>
      </c>
      <c r="V21" s="8"/>
      <c r="W21" s="23">
        <v>11733</v>
      </c>
      <c r="X21" s="28">
        <v>684164697</v>
      </c>
      <c r="Y21" s="17">
        <v>1</v>
      </c>
      <c r="Z21" s="17">
        <v>1</v>
      </c>
      <c r="AA21" s="8"/>
      <c r="AB21" s="34" t="s">
        <v>13</v>
      </c>
      <c r="AC21" s="23">
        <f>VLOOKUP($AB21,[1]MA!$C$17:$K$24,5,FALSE)</f>
        <v>5429</v>
      </c>
      <c r="AD21" s="23">
        <f>VLOOKUP($AB21,[1]MA!$C$17:$K$24,6,FALSE)</f>
        <v>212397394.47</v>
      </c>
      <c r="AE21" s="35">
        <f>VLOOKUP($AB21,[1]MA!$C$17:$K$24,8,FALSE)</f>
        <v>1</v>
      </c>
      <c r="AF21" s="35">
        <f>VLOOKUP($AB21,[1]MA!$C$17:$K$24,9,FALSE)</f>
        <v>0.99999999999999989</v>
      </c>
      <c r="AG21" s="8"/>
      <c r="AH21" s="23">
        <f>VLOOKUP($AB21,[2]MA!$C$17:$K$23,5,FALSE)</f>
        <v>65877</v>
      </c>
      <c r="AI21" s="23">
        <f>VLOOKUP($AB21,[2]MA!$C$17:$K$23,6,FALSE)</f>
        <v>3679518542.3000002</v>
      </c>
      <c r="AJ21" s="35">
        <f>VLOOKUP($AB21,[2]MA!$C$17:$K$23,8,FALSE)</f>
        <v>1</v>
      </c>
      <c r="AK21" s="35">
        <f>VLOOKUP($AB21,[2]MA!$C$17:$K$23,9,FALSE)</f>
        <v>0.99999999999999989</v>
      </c>
      <c r="AL21" s="8"/>
      <c r="AM21" s="23">
        <f>VLOOKUP($AB21,[3]MA!$C$17:$K$23,5,FALSE)</f>
        <v>15031</v>
      </c>
      <c r="AN21" s="23">
        <f>VLOOKUP($AB21,[3]MA!$C$17:$K$23,6,FALSE)</f>
        <v>888876726</v>
      </c>
      <c r="AO21" s="35">
        <f>VLOOKUP($AB21,[3]MA!$C$17:$K$23,8,FALSE)</f>
        <v>1</v>
      </c>
      <c r="AP21" s="35">
        <f>VLOOKUP($AB21,[3]MA!$C$17:$K$23,9,FALSE)</f>
        <v>1</v>
      </c>
      <c r="AQ21" s="8"/>
      <c r="AR21" s="23">
        <f>VLOOKUP($AB21,[4]MA!$C$17:$K$23,5,FALSE)</f>
        <v>15510</v>
      </c>
      <c r="AS21" s="23">
        <f>VLOOKUP($AB21,[4]MA!$C$17:$K$23,6,FALSE)</f>
        <v>882153861.73999989</v>
      </c>
      <c r="AT21" s="35">
        <f>VLOOKUP($AB21,[4]MA!$C$17:$K$23,8,FALSE)</f>
        <v>1.0000000000000002</v>
      </c>
      <c r="AU21" s="35">
        <f>VLOOKUP($AB21,[4]MA!$C$17:$K$23,9,FALSE)</f>
        <v>1</v>
      </c>
      <c r="AV21" s="8"/>
      <c r="AW21" s="23">
        <f>VLOOKUP($AB21,[5]MA!$C$17:$K$23,5,FALSE)</f>
        <v>11733</v>
      </c>
      <c r="AX21" s="23">
        <f>VLOOKUP($AB21,[5]MA!$C$17:$K$23,6,FALSE)</f>
        <v>684164697.22000003</v>
      </c>
      <c r="AY21" s="35">
        <f>VLOOKUP($AB21,[5]MA!$C$17:$K$23,8,FALSE)</f>
        <v>1</v>
      </c>
      <c r="AZ21" s="35">
        <f>VLOOKUP($AB21,[5]MA!$C$17:$K$23,9,FALSE)</f>
        <v>1</v>
      </c>
      <c r="BB21" s="36">
        <f t="shared" si="1"/>
        <v>0</v>
      </c>
      <c r="BC21" s="36">
        <f t="shared" si="0"/>
        <v>0</v>
      </c>
      <c r="BD21" s="35">
        <f t="shared" si="0"/>
        <v>0</v>
      </c>
      <c r="BE21" s="35">
        <f t="shared" si="0"/>
        <v>0</v>
      </c>
      <c r="BF21" s="23"/>
      <c r="BG21" s="36">
        <f t="shared" si="0"/>
        <v>0</v>
      </c>
      <c r="BH21" s="36">
        <f t="shared" si="0"/>
        <v>0.30000019073486328</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-0.26000010967254639</v>
      </c>
      <c r="BS21" s="35">
        <f t="shared" si="3"/>
        <v>0</v>
      </c>
      <c r="BT21" s="35">
        <f t="shared" si="3"/>
        <v>0</v>
      </c>
      <c r="BU21" s="23"/>
      <c r="BV21" s="36">
        <f t="shared" ref="BV21:BY21" si="4">AW21-W21</f>
        <v>0</v>
      </c>
      <c r="BW21" s="36">
        <f t="shared" si="4"/>
        <v>0.22000002861022949</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pane xSplit="7" ySplit="13" topLeftCell="N14" activePane="bottomRight" state="frozen"/>
      <selection pane="bottomRight" activeCell="T25" sqref="T24:T25"/>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650" priority="21" operator="lessThan">
      <formula>-1</formula>
    </cfRule>
  </conditionalFormatting>
  <conditionalFormatting sqref="BD6:BE21">
    <cfRule type="cellIs" dxfId="649" priority="19" operator="lessThan">
      <formula>-0.01</formula>
    </cfRule>
    <cfRule type="cellIs" dxfId="648" priority="20" operator="greaterThan">
      <formula>0.01</formula>
    </cfRule>
  </conditionalFormatting>
  <conditionalFormatting sqref="BB6:BC21">
    <cfRule type="cellIs" dxfId="647" priority="17" operator="lessThan">
      <formula>-1</formula>
    </cfRule>
    <cfRule type="cellIs" dxfId="646" priority="18" operator="greaterThan">
      <formula>1</formula>
    </cfRule>
  </conditionalFormatting>
  <conditionalFormatting sqref="BI6:BJ21">
    <cfRule type="cellIs" dxfId="645" priority="15" operator="lessThan">
      <formula>-0.01</formula>
    </cfRule>
    <cfRule type="cellIs" dxfId="644" priority="16" operator="greaterThan">
      <formula>0.01</formula>
    </cfRule>
  </conditionalFormatting>
  <conditionalFormatting sqref="BG6:BH21">
    <cfRule type="cellIs" dxfId="643" priority="13" operator="lessThan">
      <formula>-1</formula>
    </cfRule>
    <cfRule type="cellIs" dxfId="642" priority="14" operator="greaterThan">
      <formula>1</formula>
    </cfRule>
  </conditionalFormatting>
  <conditionalFormatting sqref="BN6:BO21">
    <cfRule type="cellIs" dxfId="641" priority="11" operator="lessThan">
      <formula>-0.01</formula>
    </cfRule>
    <cfRule type="cellIs" dxfId="640" priority="12" operator="greaterThan">
      <formula>0.01</formula>
    </cfRule>
  </conditionalFormatting>
  <conditionalFormatting sqref="BL6:BM21">
    <cfRule type="cellIs" dxfId="639" priority="9" operator="lessThan">
      <formula>-1</formula>
    </cfRule>
    <cfRule type="cellIs" dxfId="638" priority="10" operator="greaterThan">
      <formula>1</formula>
    </cfRule>
  </conditionalFormatting>
  <conditionalFormatting sqref="BS6:BT21">
    <cfRule type="cellIs" dxfId="637" priority="7" operator="lessThan">
      <formula>-0.01</formula>
    </cfRule>
    <cfRule type="cellIs" dxfId="636" priority="8" operator="greaterThan">
      <formula>0.01</formula>
    </cfRule>
  </conditionalFormatting>
  <conditionalFormatting sqref="BQ6:BR21">
    <cfRule type="cellIs" dxfId="635" priority="5" operator="lessThan">
      <formula>-1</formula>
    </cfRule>
    <cfRule type="cellIs" dxfId="634" priority="6" operator="greaterThan">
      <formula>1</formula>
    </cfRule>
  </conditionalFormatting>
  <conditionalFormatting sqref="BX6:BY21">
    <cfRule type="cellIs" dxfId="633" priority="3" operator="lessThan">
      <formula>-0.01</formula>
    </cfRule>
    <cfRule type="cellIs" dxfId="632" priority="4" operator="greaterThan">
      <formula>0.01</formula>
    </cfRule>
  </conditionalFormatting>
  <conditionalFormatting sqref="BV6:BW21">
    <cfRule type="cellIs" dxfId="631" priority="1" operator="lessThan">
      <formula>-1</formula>
    </cfRule>
    <cfRule type="cellIs" dxfId="630" priority="2" operator="greaterThan">
      <formula>1</formula>
    </cfRule>
  </conditionalFormatting>
  <pageMargins left="0.7" right="0.7" top="0.75" bottom="0.75" header="0.3" footer="0.3"/>
  <pageSetup paperSize="5" scale="12"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BY37"/>
  <sheetViews>
    <sheetView zoomScale="80" zoomScaleNormal="80" workbookViewId="0">
      <pane xSplit="2" ySplit="3" topLeftCell="AY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50</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39391</v>
      </c>
      <c r="D6" s="28">
        <v>8211267439.5</v>
      </c>
      <c r="E6" s="17">
        <v>0.86099999999999999</v>
      </c>
      <c r="F6" s="17">
        <v>0.84789999999999999</v>
      </c>
      <c r="G6" s="8"/>
      <c r="H6" s="23">
        <v>157976</v>
      </c>
      <c r="I6" s="28">
        <v>31676865305</v>
      </c>
      <c r="J6" s="17">
        <v>0.83089999999999997</v>
      </c>
      <c r="K6" s="17">
        <v>0.80120000000000002</v>
      </c>
      <c r="L6" s="8"/>
      <c r="M6" s="23">
        <v>50602</v>
      </c>
      <c r="N6" s="28">
        <v>8699447300</v>
      </c>
      <c r="O6" s="17">
        <v>0.88260000000000005</v>
      </c>
      <c r="P6" s="17">
        <v>0.86570000000000003</v>
      </c>
      <c r="Q6" s="8"/>
      <c r="R6" s="23">
        <v>97764</v>
      </c>
      <c r="S6" s="28">
        <v>18878517544</v>
      </c>
      <c r="T6" s="17">
        <v>0.84389999999999998</v>
      </c>
      <c r="U6" s="17">
        <v>0.81520000000000004</v>
      </c>
      <c r="V6" s="8"/>
      <c r="W6" s="23">
        <v>240163</v>
      </c>
      <c r="X6" s="28">
        <v>51573296311</v>
      </c>
      <c r="Y6" s="17">
        <v>0.91169999999999995</v>
      </c>
      <c r="Z6" s="17">
        <v>0.90820000000000001</v>
      </c>
      <c r="AA6" s="8"/>
      <c r="AB6" s="34" t="s">
        <v>80</v>
      </c>
      <c r="AC6" s="23">
        <f>VLOOKUP($AB6,[1]MD!$C$8:$K$14,5,FALSE)</f>
        <v>39391</v>
      </c>
      <c r="AD6" s="23">
        <f>VLOOKUP($AB6,[1]MD!$C$8:$K$14,6,FALSE)</f>
        <v>8211267439.5</v>
      </c>
      <c r="AE6" s="35">
        <f>VLOOKUP($AB6,[1]MD!$C$8:$K$14,8,FALSE)</f>
        <v>0.8610242846838182</v>
      </c>
      <c r="AF6" s="35">
        <f>VLOOKUP($AB6,[1]MD!$C$8:$K$14,9,FALSE)</f>
        <v>0.84792968712437033</v>
      </c>
      <c r="AG6" s="8"/>
      <c r="AH6" s="23">
        <f>VLOOKUP($AB6,[2]MD!$C$8:$K$23,5,FALSE)</f>
        <v>157976</v>
      </c>
      <c r="AI6" s="23">
        <f>VLOOKUP($AB6,[2]MD!$C$8:$K$23,6,FALSE)</f>
        <v>31676865304.800003</v>
      </c>
      <c r="AJ6" s="35">
        <f>VLOOKUP($AB6,[2]MD!$C$8:$K$23,8,FALSE)</f>
        <v>0.83087102186364281</v>
      </c>
      <c r="AK6" s="35">
        <f>VLOOKUP($AB6,[2]MD!$C$8:$K$23,9,FALSE)</f>
        <v>0.80122190623762812</v>
      </c>
      <c r="AL6" s="8"/>
      <c r="AM6" s="23">
        <f>VLOOKUP($AB6,[3]MD!$C$8:$K$14,5,FALSE)</f>
        <v>50602</v>
      </c>
      <c r="AN6" s="23">
        <f>VLOOKUP($AB6,[3]MD!$C$8:$K$14,6,FALSE)</f>
        <v>8699447300</v>
      </c>
      <c r="AO6" s="35">
        <f>VLOOKUP($AB6,[3]MD!$C$8:$K$14,8,FALSE)</f>
        <v>0.88256736722769691</v>
      </c>
      <c r="AP6" s="35">
        <f>VLOOKUP($AB6,[3]MD!$C$8:$K$14,9,FALSE)</f>
        <v>0.86567766592993378</v>
      </c>
      <c r="AQ6" s="8"/>
      <c r="AR6" s="23">
        <f>VLOOKUP($AB6,[4]MD!$C$8:$K$14,5,FALSE)</f>
        <v>97764</v>
      </c>
      <c r="AS6" s="23">
        <f>VLOOKUP($AB6,[4]MD!$C$8:$K$14,6,FALSE)</f>
        <v>18878517544.389999</v>
      </c>
      <c r="AT6" s="35">
        <f>VLOOKUP($AB6,[4]MD!$C$8:$K$14,8,FALSE)</f>
        <v>0.84390618660819872</v>
      </c>
      <c r="AU6" s="35">
        <f>VLOOKUP($AB6,[4]MD!$C$8:$K$14,9,FALSE)</f>
        <v>0.81519713794176318</v>
      </c>
      <c r="AV6" s="8"/>
      <c r="AW6" s="23">
        <f>VLOOKUP($AB6,[5]MD!$C$8:$K$14,5,FALSE)</f>
        <v>240163</v>
      </c>
      <c r="AX6" s="23">
        <f>VLOOKUP($AB6,[5]MD!$C$8:$K$14,6,FALSE)</f>
        <v>51573296311.110001</v>
      </c>
      <c r="AY6" s="35">
        <f>VLOOKUP($AB6,[5]MD!$C$8:$K$14,8,FALSE)</f>
        <v>0.91168364790379153</v>
      </c>
      <c r="AZ6" s="35">
        <f>VLOOKUP($AB6,[5]MD!$C$8:$K$14,9,FALSE)</f>
        <v>0.90815908300065273</v>
      </c>
      <c r="BB6" s="36">
        <f>AC6-C6</f>
        <v>0</v>
      </c>
      <c r="BC6" s="36">
        <f t="shared" ref="BC6:BY21" si="0">AD6-D6</f>
        <v>0</v>
      </c>
      <c r="BD6" s="35">
        <f t="shared" si="0"/>
        <v>2.4284683818209807E-5</v>
      </c>
      <c r="BE6" s="35">
        <f t="shared" si="0"/>
        <v>2.9687124370347817E-5</v>
      </c>
      <c r="BF6" s="23"/>
      <c r="BG6" s="36">
        <f t="shared" si="0"/>
        <v>0</v>
      </c>
      <c r="BH6" s="36">
        <f t="shared" si="0"/>
        <v>-0.1999969482421875</v>
      </c>
      <c r="BI6" s="35">
        <f t="shared" si="0"/>
        <v>-2.8978136357160622E-5</v>
      </c>
      <c r="BJ6" s="35">
        <f t="shared" si="0"/>
        <v>2.1906237628099845E-5</v>
      </c>
      <c r="BK6" s="23"/>
      <c r="BL6" s="36">
        <f t="shared" si="0"/>
        <v>0</v>
      </c>
      <c r="BM6" s="36">
        <f t="shared" si="0"/>
        <v>0</v>
      </c>
      <c r="BN6" s="35">
        <f t="shared" si="0"/>
        <v>-3.2632772303142765E-5</v>
      </c>
      <c r="BO6" s="35">
        <f t="shared" si="0"/>
        <v>-2.2334070066243328E-5</v>
      </c>
      <c r="BP6" s="23"/>
      <c r="BQ6" s="36">
        <f t="shared" si="0"/>
        <v>0</v>
      </c>
      <c r="BR6" s="36">
        <f t="shared" si="0"/>
        <v>0.3899993896484375</v>
      </c>
      <c r="BS6" s="35">
        <f t="shared" si="0"/>
        <v>6.1866081987327348E-6</v>
      </c>
      <c r="BT6" s="35">
        <f t="shared" si="0"/>
        <v>-2.8620582368521497E-6</v>
      </c>
      <c r="BU6" s="23"/>
      <c r="BV6" s="36">
        <f t="shared" si="0"/>
        <v>0</v>
      </c>
      <c r="BW6" s="36">
        <f t="shared" si="0"/>
        <v>0.1100006103515625</v>
      </c>
      <c r="BX6" s="35">
        <f t="shared" si="0"/>
        <v>-1.6352096208427369E-5</v>
      </c>
      <c r="BY6" s="35">
        <f t="shared" si="0"/>
        <v>-4.0916999347273553E-5</v>
      </c>
    </row>
    <row r="7" spans="1:77" x14ac:dyDescent="0.2">
      <c r="A7" s="1" t="s">
        <v>22</v>
      </c>
      <c r="B7" s="2" t="s">
        <v>8</v>
      </c>
      <c r="C7" s="23">
        <v>1658</v>
      </c>
      <c r="D7" s="28">
        <v>343649621.89999998</v>
      </c>
      <c r="E7" s="17">
        <v>3.6200000000000003E-2</v>
      </c>
      <c r="F7" s="17">
        <v>3.5499999999999997E-2</v>
      </c>
      <c r="G7" s="8"/>
      <c r="H7" s="23">
        <v>5971</v>
      </c>
      <c r="I7" s="28">
        <v>1283035140</v>
      </c>
      <c r="J7" s="17">
        <v>3.1399999999999997E-2</v>
      </c>
      <c r="K7" s="17">
        <v>3.2500000000000001E-2</v>
      </c>
      <c r="L7" s="8"/>
      <c r="M7" s="23">
        <v>1602</v>
      </c>
      <c r="N7" s="28">
        <v>276455407</v>
      </c>
      <c r="O7" s="17">
        <v>2.7900000000000001E-2</v>
      </c>
      <c r="P7" s="17">
        <v>2.75E-2</v>
      </c>
      <c r="Q7" s="8"/>
      <c r="R7" s="23">
        <v>4423</v>
      </c>
      <c r="S7" s="28">
        <v>905821023</v>
      </c>
      <c r="T7" s="17">
        <v>3.8199999999999998E-2</v>
      </c>
      <c r="U7" s="17">
        <v>3.9100000000000003E-2</v>
      </c>
      <c r="V7" s="8"/>
      <c r="W7" s="23">
        <v>6269</v>
      </c>
      <c r="X7" s="28">
        <v>1251225151</v>
      </c>
      <c r="Y7" s="17">
        <v>2.3800000000000002E-2</v>
      </c>
      <c r="Z7" s="17">
        <v>2.1999999999999999E-2</v>
      </c>
      <c r="AA7" s="8"/>
      <c r="AB7" s="34" t="s">
        <v>8</v>
      </c>
      <c r="AC7" s="23">
        <f>VLOOKUP($AB7,[1]MD!$C$8:$K$14,5,FALSE)</f>
        <v>1658</v>
      </c>
      <c r="AD7" s="23">
        <f>VLOOKUP($AB7,[1]MD!$C$8:$K$14,6,FALSE)</f>
        <v>343649621.89999998</v>
      </c>
      <c r="AE7" s="35">
        <f>VLOOKUP($AB7,[1]MD!$C$8:$K$14,8,FALSE)</f>
        <v>3.6241229316487794E-2</v>
      </c>
      <c r="AF7" s="35">
        <f>VLOOKUP($AB7,[1]MD!$C$8:$K$14,9,FALSE)</f>
        <v>3.5486691734865537E-2</v>
      </c>
      <c r="AG7" s="8"/>
      <c r="AH7" s="23">
        <f>VLOOKUP($AB7,[2]MD!$C$8:$K$23,5,FALSE)</f>
        <v>5971</v>
      </c>
      <c r="AI7" s="23">
        <f>VLOOKUP($AB7,[2]MD!$C$8:$K$23,6,FALSE)</f>
        <v>1283035140.23</v>
      </c>
      <c r="AJ7" s="35">
        <f>VLOOKUP($AB7,[2]MD!$C$8:$K$23,8,FALSE)</f>
        <v>3.1404332756544105E-2</v>
      </c>
      <c r="AK7" s="35">
        <f>VLOOKUP($AB7,[2]MD!$C$8:$K$23,9,FALSE)</f>
        <v>3.2452575434260868E-2</v>
      </c>
      <c r="AL7" s="8"/>
      <c r="AM7" s="23">
        <f>VLOOKUP($AB7,[3]MD!$C$8:$K$14,5,FALSE)</f>
        <v>1602</v>
      </c>
      <c r="AN7" s="23">
        <f>VLOOKUP($AB7,[3]MD!$C$8:$K$14,6,FALSE)</f>
        <v>276455407</v>
      </c>
      <c r="AO7" s="35">
        <f>VLOOKUP($AB7,[3]MD!$C$8:$K$14,8,FALSE)</f>
        <v>2.7941048225342286E-2</v>
      </c>
      <c r="AP7" s="35">
        <f>VLOOKUP($AB7,[3]MD!$C$8:$K$14,9,FALSE)</f>
        <v>2.7509939794160242E-2</v>
      </c>
      <c r="AQ7" s="8"/>
      <c r="AR7" s="23">
        <f>VLOOKUP($AB7,[4]MD!$C$8:$K$14,5,FALSE)</f>
        <v>4423</v>
      </c>
      <c r="AS7" s="23">
        <f>VLOOKUP($AB7,[4]MD!$C$8:$K$14,6,FALSE)</f>
        <v>905821023.24000001</v>
      </c>
      <c r="AT7" s="35">
        <f>VLOOKUP($AB7,[4]MD!$C$8:$K$14,8,FALSE)</f>
        <v>3.817966801039302E-2</v>
      </c>
      <c r="AU7" s="35">
        <f>VLOOKUP($AB7,[4]MD!$C$8:$K$14,9,FALSE)</f>
        <v>3.911444338234913E-2</v>
      </c>
      <c r="AV7" s="8"/>
      <c r="AW7" s="23">
        <f>VLOOKUP($AB7,[5]MD!$C$8:$K$14,5,FALSE)</f>
        <v>6269</v>
      </c>
      <c r="AX7" s="23">
        <f>VLOOKUP($AB7,[5]MD!$C$8:$K$14,6,FALSE)</f>
        <v>1251225151.1700001</v>
      </c>
      <c r="AY7" s="35">
        <f>VLOOKUP($AB7,[5]MD!$C$8:$K$14,8,FALSE)</f>
        <v>2.3797773964802527E-2</v>
      </c>
      <c r="AZ7" s="35">
        <f>VLOOKUP($AB7,[5]MD!$C$8:$K$14,9,FALSE)</f>
        <v>2.2032942766722366E-2</v>
      </c>
      <c r="BB7" s="36">
        <f t="shared" ref="BB7:BB21" si="1">AC7-C7</f>
        <v>0</v>
      </c>
      <c r="BC7" s="36">
        <f t="shared" si="0"/>
        <v>0</v>
      </c>
      <c r="BD7" s="35">
        <f t="shared" si="0"/>
        <v>4.1229316487791101E-5</v>
      </c>
      <c r="BE7" s="35">
        <f t="shared" si="0"/>
        <v>-1.3308265134459596E-5</v>
      </c>
      <c r="BF7" s="23"/>
      <c r="BG7" s="36">
        <f t="shared" si="0"/>
        <v>0</v>
      </c>
      <c r="BH7" s="36">
        <f t="shared" si="0"/>
        <v>0.23000001907348633</v>
      </c>
      <c r="BI7" s="35">
        <f t="shared" si="0"/>
        <v>4.332756544107863E-6</v>
      </c>
      <c r="BJ7" s="35">
        <f t="shared" si="0"/>
        <v>-4.7424565739133395E-5</v>
      </c>
      <c r="BK7" s="23"/>
      <c r="BL7" s="36">
        <f t="shared" si="0"/>
        <v>0</v>
      </c>
      <c r="BM7" s="36">
        <f t="shared" si="0"/>
        <v>0</v>
      </c>
      <c r="BN7" s="35">
        <f t="shared" si="0"/>
        <v>4.1048225342284889E-5</v>
      </c>
      <c r="BO7" s="35">
        <f t="shared" si="0"/>
        <v>9.9397941602415163E-6</v>
      </c>
      <c r="BP7" s="23"/>
      <c r="BQ7" s="36">
        <f t="shared" si="0"/>
        <v>0</v>
      </c>
      <c r="BR7" s="36">
        <f t="shared" si="0"/>
        <v>0.24000000953674316</v>
      </c>
      <c r="BS7" s="35">
        <f t="shared" si="0"/>
        <v>-2.0331989606978129E-5</v>
      </c>
      <c r="BT7" s="35">
        <f t="shared" si="0"/>
        <v>1.4443382349127454E-5</v>
      </c>
      <c r="BU7" s="23"/>
      <c r="BV7" s="36">
        <f t="shared" si="0"/>
        <v>0</v>
      </c>
      <c r="BW7" s="36">
        <f t="shared" si="0"/>
        <v>0.17000007629394531</v>
      </c>
      <c r="BX7" s="35">
        <f t="shared" si="0"/>
        <v>-2.226035197474413E-6</v>
      </c>
      <c r="BY7" s="35">
        <f t="shared" si="0"/>
        <v>3.2942766722367234E-5</v>
      </c>
    </row>
    <row r="8" spans="1:77" x14ac:dyDescent="0.2">
      <c r="A8" s="1" t="s">
        <v>23</v>
      </c>
      <c r="B8" s="2" t="s">
        <v>9</v>
      </c>
      <c r="C8" s="23">
        <v>1579</v>
      </c>
      <c r="D8" s="28">
        <v>351132737.55000001</v>
      </c>
      <c r="E8" s="17">
        <v>3.4500000000000003E-2</v>
      </c>
      <c r="F8" s="17">
        <v>3.6299999999999999E-2</v>
      </c>
      <c r="G8" s="8"/>
      <c r="H8" s="23">
        <v>4937</v>
      </c>
      <c r="I8" s="28">
        <v>1153293621</v>
      </c>
      <c r="J8" s="17">
        <v>2.5999999999999999E-2</v>
      </c>
      <c r="K8" s="17">
        <v>2.92E-2</v>
      </c>
      <c r="L8" s="8"/>
      <c r="M8" s="23">
        <v>1577</v>
      </c>
      <c r="N8" s="28">
        <v>317975424</v>
      </c>
      <c r="O8" s="17">
        <v>2.75E-2</v>
      </c>
      <c r="P8" s="17">
        <v>3.1600000000000003E-2</v>
      </c>
      <c r="Q8" s="8"/>
      <c r="R8" s="23">
        <v>3500</v>
      </c>
      <c r="S8" s="28">
        <v>788254276</v>
      </c>
      <c r="T8" s="17">
        <v>3.0200000000000001E-2</v>
      </c>
      <c r="U8" s="17">
        <v>3.4000000000000002E-2</v>
      </c>
      <c r="V8" s="8"/>
      <c r="W8" s="23">
        <v>5128</v>
      </c>
      <c r="X8" s="28">
        <v>1085624051</v>
      </c>
      <c r="Y8" s="17">
        <v>1.95E-2</v>
      </c>
      <c r="Z8" s="17">
        <v>1.9099999999999999E-2</v>
      </c>
      <c r="AA8" s="8"/>
      <c r="AB8" s="34" t="s">
        <v>9</v>
      </c>
      <c r="AC8" s="23">
        <f>VLOOKUP($AB8,[1]MD!$C$8:$K$14,5,FALSE)</f>
        <v>1579</v>
      </c>
      <c r="AD8" s="23">
        <f>VLOOKUP($AB8,[1]MD!$C$8:$K$14,6,FALSE)</f>
        <v>351132737.55000001</v>
      </c>
      <c r="AE8" s="35">
        <f>VLOOKUP($AB8,[1]MD!$C$8:$K$14,8,FALSE)</f>
        <v>3.451441561564187E-2</v>
      </c>
      <c r="AF8" s="35">
        <f>VLOOKUP($AB8,[1]MD!$C$8:$K$14,9,FALSE)</f>
        <v>3.6259429434443664E-2</v>
      </c>
      <c r="AG8" s="8"/>
      <c r="AH8" s="23">
        <f>VLOOKUP($AB8,[2]MD!$C$8:$K$23,5,FALSE)</f>
        <v>4937</v>
      </c>
      <c r="AI8" s="23">
        <f>VLOOKUP($AB8,[2]MD!$C$8:$K$23,6,FALSE)</f>
        <v>1153293620.8200002</v>
      </c>
      <c r="AJ8" s="35">
        <f>VLOOKUP($AB8,[2]MD!$C$8:$K$23,8,FALSE)</f>
        <v>2.5966034302304177E-2</v>
      </c>
      <c r="AK8" s="35">
        <f>VLOOKUP($AB8,[2]MD!$C$8:$K$23,9,FALSE)</f>
        <v>2.9170945560231181E-2</v>
      </c>
      <c r="AL8" s="8"/>
      <c r="AM8" s="23">
        <f>VLOOKUP($AB8,[3]MD!$C$8:$K$14,5,FALSE)</f>
        <v>1577</v>
      </c>
      <c r="AN8" s="23">
        <f>VLOOKUP($AB8,[3]MD!$C$8:$K$14,6,FALSE)</f>
        <v>317975424</v>
      </c>
      <c r="AO8" s="35">
        <f>VLOOKUP($AB8,[3]MD!$C$8:$K$14,8,FALSE)</f>
        <v>2.7505014389116594E-2</v>
      </c>
      <c r="AP8" s="35">
        <f>VLOOKUP($AB8,[3]MD!$C$8:$K$14,9,FALSE)</f>
        <v>3.164157599660395E-2</v>
      </c>
      <c r="AQ8" s="8"/>
      <c r="AR8" s="23">
        <f>VLOOKUP($AB8,[4]MD!$C$8:$K$14,5,FALSE)</f>
        <v>3500</v>
      </c>
      <c r="AS8" s="23">
        <f>VLOOKUP($AB8,[4]MD!$C$8:$K$14,6,FALSE)</f>
        <v>788254276.13999999</v>
      </c>
      <c r="AT8" s="35">
        <f>VLOOKUP($AB8,[4]MD!$C$8:$K$14,8,FALSE)</f>
        <v>3.0212262725836665E-2</v>
      </c>
      <c r="AU8" s="35">
        <f>VLOOKUP($AB8,[4]MD!$C$8:$K$14,9,FALSE)</f>
        <v>3.4037769563671917E-2</v>
      </c>
      <c r="AV8" s="8"/>
      <c r="AW8" s="23">
        <f>VLOOKUP($AB8,[5]MD!$C$8:$K$14,5,FALSE)</f>
        <v>5128</v>
      </c>
      <c r="AX8" s="23">
        <f>VLOOKUP($AB8,[5]MD!$C$8:$K$14,6,FALSE)</f>
        <v>1085624050.95</v>
      </c>
      <c r="AY8" s="35">
        <f>VLOOKUP($AB8,[5]MD!$C$8:$K$14,8,FALSE)</f>
        <v>1.9466419666853942E-2</v>
      </c>
      <c r="AZ8" s="35">
        <f>VLOOKUP($AB8,[5]MD!$C$8:$K$14,9,FALSE)</f>
        <v>1.9116857232602712E-2</v>
      </c>
      <c r="BB8" s="36">
        <f t="shared" si="1"/>
        <v>0</v>
      </c>
      <c r="BC8" s="36">
        <f t="shared" si="0"/>
        <v>0</v>
      </c>
      <c r="BD8" s="35">
        <f t="shared" si="0"/>
        <v>1.4415615641867607E-5</v>
      </c>
      <c r="BE8" s="35">
        <f t="shared" si="0"/>
        <v>-4.0570565556334592E-5</v>
      </c>
      <c r="BF8" s="23"/>
      <c r="BG8" s="36">
        <f t="shared" si="0"/>
        <v>0</v>
      </c>
      <c r="BH8" s="36">
        <f t="shared" si="0"/>
        <v>-0.17999982833862305</v>
      </c>
      <c r="BI8" s="35">
        <f t="shared" si="0"/>
        <v>-3.3965697695821639E-5</v>
      </c>
      <c r="BJ8" s="35">
        <f t="shared" si="0"/>
        <v>-2.9054439768819162E-5</v>
      </c>
      <c r="BK8" s="23"/>
      <c r="BL8" s="36">
        <f t="shared" si="0"/>
        <v>0</v>
      </c>
      <c r="BM8" s="36">
        <f t="shared" si="0"/>
        <v>0</v>
      </c>
      <c r="BN8" s="35">
        <f t="shared" si="0"/>
        <v>5.0143891165942145E-6</v>
      </c>
      <c r="BO8" s="35">
        <f t="shared" si="0"/>
        <v>4.157599660394723E-5</v>
      </c>
      <c r="BP8" s="23"/>
      <c r="BQ8" s="36">
        <f t="shared" si="0"/>
        <v>0</v>
      </c>
      <c r="BR8" s="36">
        <f t="shared" si="0"/>
        <v>0.13999998569488525</v>
      </c>
      <c r="BS8" s="35">
        <f t="shared" si="0"/>
        <v>1.2262725836664073E-5</v>
      </c>
      <c r="BT8" s="35">
        <f t="shared" si="0"/>
        <v>3.7769563671914697E-5</v>
      </c>
      <c r="BU8" s="23"/>
      <c r="BV8" s="36">
        <f t="shared" si="0"/>
        <v>0</v>
      </c>
      <c r="BW8" s="36">
        <f t="shared" si="0"/>
        <v>-4.999995231628418E-2</v>
      </c>
      <c r="BX8" s="35">
        <f t="shared" si="0"/>
        <v>-3.3580333146057684E-5</v>
      </c>
      <c r="BY8" s="35">
        <f t="shared" si="0"/>
        <v>1.6857232602713462E-5</v>
      </c>
    </row>
    <row r="9" spans="1:77" x14ac:dyDescent="0.2">
      <c r="A9" s="1" t="s">
        <v>24</v>
      </c>
      <c r="B9" s="2" t="s">
        <v>10</v>
      </c>
      <c r="C9" s="23">
        <v>531</v>
      </c>
      <c r="D9" s="28">
        <v>143954974.72999999</v>
      </c>
      <c r="E9" s="17">
        <v>1.1599999999999999E-2</v>
      </c>
      <c r="F9" s="17">
        <v>1.49E-2</v>
      </c>
      <c r="G9" s="8"/>
      <c r="H9" s="23">
        <v>15598</v>
      </c>
      <c r="I9" s="28">
        <v>3883837111</v>
      </c>
      <c r="J9" s="17">
        <v>8.2000000000000003E-2</v>
      </c>
      <c r="K9" s="17">
        <v>9.8199999999999996E-2</v>
      </c>
      <c r="L9" s="8"/>
      <c r="M9" s="23">
        <v>2809</v>
      </c>
      <c r="N9" s="28">
        <v>590181291</v>
      </c>
      <c r="O9" s="17">
        <v>4.9000000000000002E-2</v>
      </c>
      <c r="P9" s="17">
        <v>5.8700000000000002E-2</v>
      </c>
      <c r="Q9" s="8"/>
      <c r="R9" s="23">
        <v>1252</v>
      </c>
      <c r="S9" s="28">
        <v>341196031</v>
      </c>
      <c r="T9" s="17">
        <v>1.0800000000000001E-2</v>
      </c>
      <c r="U9" s="17">
        <v>1.47E-2</v>
      </c>
      <c r="V9" s="8"/>
      <c r="W9" s="23">
        <v>2074</v>
      </c>
      <c r="X9" s="28">
        <v>517640504</v>
      </c>
      <c r="Y9" s="17">
        <v>7.9000000000000008E-3</v>
      </c>
      <c r="Z9" s="17">
        <v>9.1000000000000004E-3</v>
      </c>
      <c r="AA9" s="8"/>
      <c r="AB9" s="34" t="s">
        <v>10</v>
      </c>
      <c r="AC9" s="23">
        <f>VLOOKUP($AB9,[1]MD!$C$8:$K$14,5,FALSE)</f>
        <v>531</v>
      </c>
      <c r="AD9" s="23">
        <f>VLOOKUP($AB9,[1]MD!$C$8:$K$14,6,FALSE)</f>
        <v>143954974.72999999</v>
      </c>
      <c r="AE9" s="35">
        <f>VLOOKUP($AB9,[1]MD!$C$8:$K$14,8,FALSE)</f>
        <v>1.1606811077837767E-2</v>
      </c>
      <c r="AF9" s="35">
        <f>VLOOKUP($AB9,[1]MD!$C$8:$K$14,9,FALSE)</f>
        <v>1.4865390462819735E-2</v>
      </c>
      <c r="AG9" s="8"/>
      <c r="AH9" s="23">
        <f>VLOOKUP($AB9,[2]MD!$C$8:$K$23,5,FALSE)</f>
        <v>15598</v>
      </c>
      <c r="AI9" s="23">
        <f>VLOOKUP($AB9,[2]MD!$C$8:$K$23,6,FALSE)</f>
        <v>3883837111.0900002</v>
      </c>
      <c r="AJ9" s="35">
        <f>VLOOKUP($AB9,[2]MD!$C$8:$K$23,8,FALSE)</f>
        <v>8.203731072459805E-2</v>
      </c>
      <c r="AK9" s="35">
        <f>VLOOKUP($AB9,[2]MD!$C$8:$K$23,9,FALSE)</f>
        <v>9.8236215727837126E-2</v>
      </c>
      <c r="AL9" s="8"/>
      <c r="AM9" s="23">
        <f>VLOOKUP($AB9,[3]MD!$C$8:$K$14,5,FALSE)</f>
        <v>2809</v>
      </c>
      <c r="AN9" s="23">
        <f>VLOOKUP($AB9,[3]MD!$C$8:$K$14,6,FALSE)</f>
        <v>590181291</v>
      </c>
      <c r="AO9" s="35">
        <f>VLOOKUP($AB9,[3]MD!$C$8:$K$14,8,FALSE)</f>
        <v>4.8992761838318653E-2</v>
      </c>
      <c r="AP9" s="35">
        <f>VLOOKUP($AB9,[3]MD!$C$8:$K$14,9,FALSE)</f>
        <v>5.8728646182889692E-2</v>
      </c>
      <c r="AQ9" s="8"/>
      <c r="AR9" s="23">
        <f>VLOOKUP($AB9,[4]MD!$C$8:$K$14,5,FALSE)</f>
        <v>1252</v>
      </c>
      <c r="AS9" s="23">
        <f>VLOOKUP($AB9,[4]MD!$C$8:$K$14,6,FALSE)</f>
        <v>341196030.88</v>
      </c>
      <c r="AT9" s="35">
        <f>VLOOKUP($AB9,[4]MD!$C$8:$K$14,8,FALSE)</f>
        <v>1.0807357980785E-2</v>
      </c>
      <c r="AU9" s="35">
        <f>VLOOKUP($AB9,[4]MD!$C$8:$K$14,9,FALSE)</f>
        <v>1.4733255786449134E-2</v>
      </c>
      <c r="AV9" s="8"/>
      <c r="AW9" s="23">
        <f>VLOOKUP($AB9,[5]MD!$C$8:$K$14,5,FALSE)</f>
        <v>2074</v>
      </c>
      <c r="AX9" s="23">
        <f>VLOOKUP($AB9,[5]MD!$C$8:$K$14,6,FALSE)</f>
        <v>517640503.50999999</v>
      </c>
      <c r="AY9" s="35">
        <f>VLOOKUP($AB9,[5]MD!$C$8:$K$14,8,FALSE)</f>
        <v>7.8731190306269641E-3</v>
      </c>
      <c r="AZ9" s="35">
        <f>VLOOKUP($AB9,[5]MD!$C$8:$K$14,9,FALSE)</f>
        <v>9.1151808904324019E-3</v>
      </c>
      <c r="BB9" s="36">
        <f t="shared" si="1"/>
        <v>0</v>
      </c>
      <c r="BC9" s="36">
        <f t="shared" si="0"/>
        <v>0</v>
      </c>
      <c r="BD9" s="35">
        <f t="shared" si="0"/>
        <v>6.8110778377681452E-6</v>
      </c>
      <c r="BE9" s="35">
        <f t="shared" si="0"/>
        <v>-3.4609537180265229E-5</v>
      </c>
      <c r="BF9" s="23"/>
      <c r="BG9" s="36">
        <f t="shared" si="0"/>
        <v>0</v>
      </c>
      <c r="BH9" s="36">
        <f t="shared" si="0"/>
        <v>9.0000152587890625E-2</v>
      </c>
      <c r="BI9" s="35">
        <f t="shared" si="0"/>
        <v>3.7310724598046963E-5</v>
      </c>
      <c r="BJ9" s="35">
        <f t="shared" si="0"/>
        <v>3.6215727837130007E-5</v>
      </c>
      <c r="BK9" s="23"/>
      <c r="BL9" s="36">
        <f t="shared" si="0"/>
        <v>0</v>
      </c>
      <c r="BM9" s="36">
        <f t="shared" si="0"/>
        <v>0</v>
      </c>
      <c r="BN9" s="35">
        <f t="shared" si="0"/>
        <v>-7.2381616813485539E-6</v>
      </c>
      <c r="BO9" s="35">
        <f t="shared" si="0"/>
        <v>2.8646182889689731E-5</v>
      </c>
      <c r="BP9" s="23"/>
      <c r="BQ9" s="36">
        <f t="shared" si="0"/>
        <v>0</v>
      </c>
      <c r="BR9" s="36">
        <f t="shared" si="0"/>
        <v>-0.12000000476837158</v>
      </c>
      <c r="BS9" s="35">
        <f t="shared" si="0"/>
        <v>7.3579807849995932E-6</v>
      </c>
      <c r="BT9" s="35">
        <f t="shared" si="0"/>
        <v>3.3255786449134378E-5</v>
      </c>
      <c r="BU9" s="23"/>
      <c r="BV9" s="36">
        <f t="shared" si="0"/>
        <v>0</v>
      </c>
      <c r="BW9" s="36">
        <f t="shared" si="0"/>
        <v>-0.49000000953674316</v>
      </c>
      <c r="BX9" s="35">
        <f t="shared" si="0"/>
        <v>-2.6880969373036662E-5</v>
      </c>
      <c r="BY9" s="35">
        <f t="shared" si="0"/>
        <v>1.5180890432401478E-5</v>
      </c>
    </row>
    <row r="10" spans="1:77" x14ac:dyDescent="0.2">
      <c r="A10" s="1" t="s">
        <v>25</v>
      </c>
      <c r="B10" s="2" t="s">
        <v>11</v>
      </c>
      <c r="C10" s="23">
        <v>529</v>
      </c>
      <c r="D10" s="28">
        <v>124546633.41</v>
      </c>
      <c r="E10" s="17">
        <v>1.1599999999999999E-2</v>
      </c>
      <c r="F10" s="17">
        <v>1.29E-2</v>
      </c>
      <c r="G10" s="8"/>
      <c r="H10" s="23">
        <v>2917</v>
      </c>
      <c r="I10" s="28">
        <v>745937676</v>
      </c>
      <c r="J10" s="17">
        <v>1.5299999999999999E-2</v>
      </c>
      <c r="K10" s="17">
        <v>1.89E-2</v>
      </c>
      <c r="L10" s="8"/>
      <c r="M10" s="23">
        <v>592</v>
      </c>
      <c r="N10" s="28">
        <v>136146856</v>
      </c>
      <c r="O10" s="17">
        <v>1.03E-2</v>
      </c>
      <c r="P10" s="17">
        <v>1.3599999999999999E-2</v>
      </c>
      <c r="Q10" s="8"/>
      <c r="R10" s="23">
        <v>1234</v>
      </c>
      <c r="S10" s="28">
        <v>305288669</v>
      </c>
      <c r="T10" s="17">
        <v>1.0699999999999999E-2</v>
      </c>
      <c r="U10" s="17">
        <v>1.32E-2</v>
      </c>
      <c r="V10" s="8"/>
      <c r="W10" s="23">
        <v>1425</v>
      </c>
      <c r="X10" s="28">
        <v>340934796</v>
      </c>
      <c r="Y10" s="17">
        <v>5.4000000000000003E-3</v>
      </c>
      <c r="Z10" s="17">
        <v>6.0000000000000001E-3</v>
      </c>
      <c r="AA10" s="8"/>
      <c r="AB10" s="34" t="s">
        <v>11</v>
      </c>
      <c r="AC10" s="23">
        <f>VLOOKUP($AB10,[1]MD!$C$8:$K$14,5,FALSE)</f>
        <v>529</v>
      </c>
      <c r="AD10" s="23">
        <f>VLOOKUP($AB10,[1]MD!$C$8:$K$14,6,FALSE)</f>
        <v>124546633.41</v>
      </c>
      <c r="AE10" s="35">
        <f>VLOOKUP($AB10,[1]MD!$C$8:$K$14,8,FALSE)</f>
        <v>1.1563094275284706E-2</v>
      </c>
      <c r="AF10" s="35">
        <f>VLOOKUP($AB10,[1]MD!$C$8:$K$14,9,FALSE)</f>
        <v>1.2861204275446854E-2</v>
      </c>
      <c r="AG10" s="8"/>
      <c r="AH10" s="23">
        <f>VLOOKUP($AB10,[2]MD!$C$8:$K$23,5,FALSE)</f>
        <v>2917</v>
      </c>
      <c r="AI10" s="23">
        <f>VLOOKUP($AB10,[2]MD!$C$8:$K$23,6,FALSE)</f>
        <v>745937675.89999998</v>
      </c>
      <c r="AJ10" s="35">
        <f>VLOOKUP($AB10,[2]MD!$C$8:$K$23,8,FALSE)</f>
        <v>1.534189225436931E-2</v>
      </c>
      <c r="AK10" s="35">
        <f>VLOOKUP($AB10,[2]MD!$C$8:$K$23,9,FALSE)</f>
        <v>1.8867447926689266E-2</v>
      </c>
      <c r="AL10" s="8"/>
      <c r="AM10" s="23">
        <f>VLOOKUP($AB10,[3]MD!$C$8:$K$14,5,FALSE)</f>
        <v>592</v>
      </c>
      <c r="AN10" s="23">
        <f>VLOOKUP($AB10,[3]MD!$C$8:$K$14,6,FALSE)</f>
        <v>136146856</v>
      </c>
      <c r="AO10" s="35">
        <f>VLOOKUP($AB10,[3]MD!$C$8:$K$14,8,FALSE)</f>
        <v>1.0325281241824365E-2</v>
      </c>
      <c r="AP10" s="35">
        <f>VLOOKUP($AB10,[3]MD!$C$8:$K$14,9,FALSE)</f>
        <v>1.3547905799231498E-2</v>
      </c>
      <c r="AQ10" s="8"/>
      <c r="AR10" s="23">
        <f>VLOOKUP($AB10,[4]MD!$C$8:$K$14,5,FALSE)</f>
        <v>1234</v>
      </c>
      <c r="AS10" s="23">
        <f>VLOOKUP($AB10,[4]MD!$C$8:$K$14,6,FALSE)</f>
        <v>305288669.42000002</v>
      </c>
      <c r="AT10" s="35">
        <f>VLOOKUP($AB10,[4]MD!$C$8:$K$14,8,FALSE)</f>
        <v>1.0651980629623555E-2</v>
      </c>
      <c r="AU10" s="35">
        <f>VLOOKUP($AB10,[4]MD!$C$8:$K$14,9,FALSE)</f>
        <v>1.3182732646885626E-2</v>
      </c>
      <c r="AV10" s="8"/>
      <c r="AW10" s="23">
        <f>VLOOKUP($AB10,[5]MD!$C$8:$K$14,5,FALSE)</f>
        <v>1425</v>
      </c>
      <c r="AX10" s="23">
        <f>VLOOKUP($AB10,[5]MD!$C$8:$K$14,6,FALSE)</f>
        <v>340934795.77999997</v>
      </c>
      <c r="AY10" s="35">
        <f>VLOOKUP($AB10,[5]MD!$C$8:$K$14,8,FALSE)</f>
        <v>5.4094477428367526E-3</v>
      </c>
      <c r="AZ10" s="35">
        <f>VLOOKUP($AB10,[5]MD!$C$8:$K$14,9,FALSE)</f>
        <v>6.0035532658376948E-3</v>
      </c>
      <c r="BB10" s="36">
        <f t="shared" si="1"/>
        <v>0</v>
      </c>
      <c r="BC10" s="36">
        <f t="shared" si="0"/>
        <v>0</v>
      </c>
      <c r="BD10" s="35">
        <f t="shared" si="0"/>
        <v>-3.6905724715293256E-5</v>
      </c>
      <c r="BE10" s="35">
        <f t="shared" si="0"/>
        <v>-3.8795724553146102E-5</v>
      </c>
      <c r="BF10" s="23"/>
      <c r="BG10" s="36">
        <f t="shared" si="0"/>
        <v>0</v>
      </c>
      <c r="BH10" s="36">
        <f t="shared" si="0"/>
        <v>-0.10000002384185791</v>
      </c>
      <c r="BI10" s="35">
        <f t="shared" si="0"/>
        <v>4.1892254369310308E-5</v>
      </c>
      <c r="BJ10" s="35">
        <f t="shared" si="0"/>
        <v>-3.2552073310734148E-5</v>
      </c>
      <c r="BK10" s="23"/>
      <c r="BL10" s="36">
        <f t="shared" si="0"/>
        <v>0</v>
      </c>
      <c r="BM10" s="36">
        <f t="shared" si="0"/>
        <v>0</v>
      </c>
      <c r="BN10" s="35">
        <f t="shared" si="0"/>
        <v>2.5281241824364614E-5</v>
      </c>
      <c r="BO10" s="35">
        <f t="shared" si="0"/>
        <v>-5.2094200768501575E-5</v>
      </c>
      <c r="BP10" s="23"/>
      <c r="BQ10" s="36">
        <f t="shared" si="0"/>
        <v>0</v>
      </c>
      <c r="BR10" s="36">
        <f t="shared" si="0"/>
        <v>0.42000001668930054</v>
      </c>
      <c r="BS10" s="35">
        <f t="shared" si="0"/>
        <v>-4.8019370376444631E-5</v>
      </c>
      <c r="BT10" s="35">
        <f t="shared" si="0"/>
        <v>-1.7267353114374176E-5</v>
      </c>
      <c r="BU10" s="23"/>
      <c r="BV10" s="36">
        <f t="shared" si="0"/>
        <v>0</v>
      </c>
      <c r="BW10" s="36">
        <f t="shared" si="0"/>
        <v>-0.22000002861022949</v>
      </c>
      <c r="BX10" s="35">
        <f t="shared" si="0"/>
        <v>9.4477428367522806E-6</v>
      </c>
      <c r="BY10" s="35">
        <f t="shared" si="0"/>
        <v>3.5532658376946288E-6</v>
      </c>
    </row>
    <row r="11" spans="1:77" x14ac:dyDescent="0.2">
      <c r="A11" s="1" t="s">
        <v>26</v>
      </c>
      <c r="B11" s="13" t="s">
        <v>12</v>
      </c>
      <c r="C11" s="23">
        <v>2061</v>
      </c>
      <c r="D11" s="28">
        <v>509349940.13999999</v>
      </c>
      <c r="E11" s="17">
        <v>4.5100000000000001E-2</v>
      </c>
      <c r="F11" s="17">
        <v>5.2600000000000001E-2</v>
      </c>
      <c r="G11" s="8"/>
      <c r="H11" s="23">
        <v>2734</v>
      </c>
      <c r="I11" s="28">
        <v>792726637</v>
      </c>
      <c r="J11" s="17">
        <v>1.44E-2</v>
      </c>
      <c r="K11" s="17">
        <v>2.01E-2</v>
      </c>
      <c r="L11" s="8"/>
      <c r="M11" s="23">
        <v>153</v>
      </c>
      <c r="N11" s="28">
        <v>29085325</v>
      </c>
      <c r="O11" s="17">
        <v>2.7000000000000001E-3</v>
      </c>
      <c r="P11" s="17">
        <v>2.8999999999999998E-3</v>
      </c>
      <c r="Q11" s="8"/>
      <c r="R11" s="23">
        <v>7674</v>
      </c>
      <c r="S11" s="28">
        <v>1939145990</v>
      </c>
      <c r="T11" s="17">
        <v>6.6199999999999995E-2</v>
      </c>
      <c r="U11" s="17">
        <v>8.3699999999999997E-2</v>
      </c>
      <c r="V11" s="8"/>
      <c r="W11" s="23">
        <v>8369</v>
      </c>
      <c r="X11" s="28">
        <v>2020114180</v>
      </c>
      <c r="Y11" s="17">
        <v>3.1800000000000002E-2</v>
      </c>
      <c r="Z11" s="17">
        <v>3.56E-2</v>
      </c>
      <c r="AA11" s="8"/>
      <c r="AB11" s="34" t="s">
        <v>12</v>
      </c>
      <c r="AC11" s="23">
        <f>VLOOKUP($AB11,[1]MD!$C$8:$K$14,5,FALSE)</f>
        <v>2061</v>
      </c>
      <c r="AD11" s="23">
        <f>VLOOKUP($AB11,[1]MD!$C$8:$K$14,6,FALSE)</f>
        <v>509349940.14000005</v>
      </c>
      <c r="AE11" s="35">
        <f>VLOOKUP($AB11,[1]MD!$C$8:$K$14,8,FALSE)</f>
        <v>4.5050165030929637E-2</v>
      </c>
      <c r="AF11" s="35">
        <f>VLOOKUP($AB11,[1]MD!$C$8:$K$14,9,FALSE)</f>
        <v>5.2597596968054154E-2</v>
      </c>
      <c r="AG11" s="8"/>
      <c r="AH11" s="23">
        <f>VLOOKUP($AB11,[2]MD!$C$8:$K$23,5,FALSE)</f>
        <v>2734</v>
      </c>
      <c r="AI11" s="23">
        <f>VLOOKUP($AB11,[2]MD!$C$8:$K$23,6,FALSE)</f>
        <v>792726637</v>
      </c>
      <c r="AJ11" s="35">
        <f>VLOOKUP($AB11,[2]MD!$C$8:$K$23,8,FALSE)</f>
        <v>1.4379408098541548E-2</v>
      </c>
      <c r="AK11" s="35">
        <f>VLOOKUP($AB11,[2]MD!$C$8:$K$23,9,FALSE)</f>
        <v>2.0050909113353454E-2</v>
      </c>
      <c r="AL11" s="8"/>
      <c r="AM11" s="23">
        <f>VLOOKUP($AB11,[3]MD!$C$8:$K$14,5,FALSE)</f>
        <v>153</v>
      </c>
      <c r="AN11" s="23">
        <f>VLOOKUP($AB11,[3]MD!$C$8:$K$14,6,FALSE)</f>
        <v>29085325</v>
      </c>
      <c r="AO11" s="35">
        <f>VLOOKUP($AB11,[3]MD!$C$8:$K$14,8,FALSE)</f>
        <v>2.6685270777012295E-3</v>
      </c>
      <c r="AP11" s="35">
        <f>VLOOKUP($AB11,[3]MD!$C$8:$K$14,9,FALSE)</f>
        <v>2.8942661976713796E-3</v>
      </c>
      <c r="AQ11" s="8"/>
      <c r="AR11" s="23">
        <f>VLOOKUP($AB11,[4]MD!$C$8:$K$14,5,FALSE)</f>
        <v>7674</v>
      </c>
      <c r="AS11" s="23">
        <f>VLOOKUP($AB11,[4]MD!$C$8:$K$14,6,FALSE)</f>
        <v>1939145989.51</v>
      </c>
      <c r="AT11" s="35">
        <f>VLOOKUP($AB11,[4]MD!$C$8:$K$14,8,FALSE)</f>
        <v>6.6242544045163013E-2</v>
      </c>
      <c r="AU11" s="35">
        <f>VLOOKUP($AB11,[4]MD!$C$8:$K$14,9,FALSE)</f>
        <v>8.3734660678881107E-2</v>
      </c>
      <c r="AV11" s="8"/>
      <c r="AW11" s="23">
        <f>VLOOKUP($AB11,[5]MD!$C$8:$K$14,5,FALSE)</f>
        <v>8369</v>
      </c>
      <c r="AX11" s="23">
        <f>VLOOKUP($AB11,[5]MD!$C$8:$K$14,6,FALSE)</f>
        <v>2020114179.5899999</v>
      </c>
      <c r="AY11" s="35">
        <f>VLOOKUP($AB11,[5]MD!$C$8:$K$14,8,FALSE)</f>
        <v>3.176959169108827E-2</v>
      </c>
      <c r="AZ11" s="35">
        <f>VLOOKUP($AB11,[5]MD!$C$8:$K$14,9,FALSE)</f>
        <v>3.5572382843752054E-2</v>
      </c>
      <c r="BB11" s="36">
        <f t="shared" si="1"/>
        <v>0</v>
      </c>
      <c r="BC11" s="36">
        <f t="shared" si="0"/>
        <v>0</v>
      </c>
      <c r="BD11" s="35">
        <f t="shared" si="0"/>
        <v>-4.9834969070364221E-5</v>
      </c>
      <c r="BE11" s="35">
        <f t="shared" si="0"/>
        <v>-2.4030319458467897E-6</v>
      </c>
      <c r="BF11" s="23"/>
      <c r="BG11" s="36">
        <f t="shared" si="0"/>
        <v>0</v>
      </c>
      <c r="BH11" s="36">
        <f t="shared" si="0"/>
        <v>0</v>
      </c>
      <c r="BI11" s="35">
        <f t="shared" si="0"/>
        <v>-2.0591901458451647E-5</v>
      </c>
      <c r="BJ11" s="35">
        <f t="shared" si="0"/>
        <v>-4.9090886646546011E-5</v>
      </c>
      <c r="BK11" s="23"/>
      <c r="BL11" s="36">
        <f t="shared" si="0"/>
        <v>0</v>
      </c>
      <c r="BM11" s="36">
        <f t="shared" si="0"/>
        <v>0</v>
      </c>
      <c r="BN11" s="35">
        <f t="shared" si="0"/>
        <v>-3.1472922298770613E-5</v>
      </c>
      <c r="BO11" s="35">
        <f t="shared" si="0"/>
        <v>-5.733802328620162E-6</v>
      </c>
      <c r="BP11" s="23"/>
      <c r="BQ11" s="36">
        <f t="shared" si="0"/>
        <v>0</v>
      </c>
      <c r="BR11" s="36">
        <f t="shared" si="0"/>
        <v>-0.49000000953674316</v>
      </c>
      <c r="BS11" s="35">
        <f t="shared" si="0"/>
        <v>4.2544045163017685E-5</v>
      </c>
      <c r="BT11" s="35">
        <f t="shared" si="0"/>
        <v>3.4660678881109908E-5</v>
      </c>
      <c r="BU11" s="23"/>
      <c r="BV11" s="36">
        <f t="shared" si="0"/>
        <v>0</v>
      </c>
      <c r="BW11" s="36">
        <f t="shared" si="0"/>
        <v>-0.41000008583068848</v>
      </c>
      <c r="BX11" s="35">
        <f t="shared" si="0"/>
        <v>-3.0408308911732129E-5</v>
      </c>
      <c r="BY11" s="35">
        <f t="shared" si="0"/>
        <v>-2.7617156247945751E-5</v>
      </c>
    </row>
    <row r="12" spans="1:77" x14ac:dyDescent="0.2">
      <c r="A12" s="1" t="s">
        <v>27</v>
      </c>
      <c r="B12" s="13" t="s">
        <v>13</v>
      </c>
      <c r="C12" s="23">
        <v>45749</v>
      </c>
      <c r="D12" s="28">
        <v>9683901347.2299995</v>
      </c>
      <c r="E12" s="17">
        <v>1</v>
      </c>
      <c r="F12" s="17">
        <v>1</v>
      </c>
      <c r="G12" s="8"/>
      <c r="H12" s="23">
        <v>190133</v>
      </c>
      <c r="I12" s="28">
        <v>39535695490</v>
      </c>
      <c r="J12" s="17">
        <v>1</v>
      </c>
      <c r="K12" s="17">
        <v>1</v>
      </c>
      <c r="L12" s="8"/>
      <c r="M12" s="23">
        <v>57335</v>
      </c>
      <c r="N12" s="28">
        <v>10049291604</v>
      </c>
      <c r="O12" s="17">
        <v>1</v>
      </c>
      <c r="P12" s="17">
        <v>1</v>
      </c>
      <c r="Q12" s="8"/>
      <c r="R12" s="23">
        <v>115847</v>
      </c>
      <c r="S12" s="28">
        <v>23158223534</v>
      </c>
      <c r="T12" s="17">
        <v>1</v>
      </c>
      <c r="U12" s="17">
        <v>1</v>
      </c>
      <c r="V12" s="8"/>
      <c r="W12" s="23">
        <v>263428</v>
      </c>
      <c r="X12" s="28">
        <v>56788834992</v>
      </c>
      <c r="Y12" s="17">
        <v>1</v>
      </c>
      <c r="Z12" s="17">
        <v>1</v>
      </c>
      <c r="AA12" s="8"/>
      <c r="AB12" s="34" t="s">
        <v>13</v>
      </c>
      <c r="AC12" s="23">
        <f>VLOOKUP($AB12,[1]MD!$C$8:$K$14,5,FALSE)</f>
        <v>45749</v>
      </c>
      <c r="AD12" s="23">
        <f>VLOOKUP($AB12,[1]MD!$C$8:$K$14,6,FALSE)</f>
        <v>9683901347.2299976</v>
      </c>
      <c r="AE12" s="35">
        <f>VLOOKUP($AB12,[1]MD!$C$8:$K$14,8,FALSE)</f>
        <v>0.99999999999999989</v>
      </c>
      <c r="AF12" s="35">
        <f>VLOOKUP($AB12,[1]MD!$C$8:$K$14,9,FALSE)</f>
        <v>1.0000000000000004</v>
      </c>
      <c r="AG12" s="8"/>
      <c r="AH12" s="23">
        <f>VLOOKUP($AB12,[2]MD!$C$8:$K$23,5,FALSE)</f>
        <v>190133</v>
      </c>
      <c r="AI12" s="23">
        <f>VLOOKUP($AB12,[2]MD!$C$8:$K$23,6,FALSE)</f>
        <v>39535695489.840004</v>
      </c>
      <c r="AJ12" s="35">
        <f>VLOOKUP($AB12,[2]MD!$C$8:$K$23,8,FALSE)</f>
        <v>1</v>
      </c>
      <c r="AK12" s="35">
        <f>VLOOKUP($AB12,[2]MD!$C$8:$K$23,9,FALSE)</f>
        <v>1</v>
      </c>
      <c r="AL12" s="8"/>
      <c r="AM12" s="23">
        <f>VLOOKUP($AB12,[3]MD!$C$8:$K$14,5,FALSE)</f>
        <v>57335</v>
      </c>
      <c r="AN12" s="23">
        <f>VLOOKUP($AB12,[3]MD!$C$8:$K$14,6,FALSE)</f>
        <v>10049291604</v>
      </c>
      <c r="AO12" s="35">
        <f>VLOOKUP($AB12,[3]MD!$C$8:$K$14,8,FALSE)</f>
        <v>1</v>
      </c>
      <c r="AP12" s="35">
        <f>VLOOKUP($AB12,[3]MD!$C$8:$K$14,9,FALSE)</f>
        <v>1</v>
      </c>
      <c r="AQ12" s="8"/>
      <c r="AR12" s="23">
        <f>VLOOKUP($AB12,[4]MD!$C$8:$K$14,5,FALSE)</f>
        <v>115847</v>
      </c>
      <c r="AS12" s="23">
        <f>VLOOKUP($AB12,[4]MD!$C$8:$K$14,6,FALSE)</f>
        <v>23158223533.579998</v>
      </c>
      <c r="AT12" s="35">
        <f>VLOOKUP($AB12,[4]MD!$C$8:$K$14,8,FALSE)</f>
        <v>1</v>
      </c>
      <c r="AU12" s="35">
        <f>VLOOKUP($AB12,[4]MD!$C$8:$K$14,9,FALSE)</f>
        <v>1</v>
      </c>
      <c r="AV12" s="8"/>
      <c r="AW12" s="23">
        <f>VLOOKUP($AB12,[5]MD!$C$8:$K$14,5,FALSE)</f>
        <v>263428</v>
      </c>
      <c r="AX12" s="23">
        <f>VLOOKUP($AB12,[5]MD!$C$8:$K$14,6,FALSE)</f>
        <v>56788834992.110001</v>
      </c>
      <c r="AY12" s="35">
        <f>VLOOKUP($AB12,[5]MD!$C$8:$K$14,8,FALSE)</f>
        <v>1</v>
      </c>
      <c r="AZ12" s="35">
        <f>VLOOKUP($AB12,[5]MD!$C$8:$K$14,9,FALSE)</f>
        <v>1</v>
      </c>
      <c r="BB12" s="36">
        <f t="shared" si="1"/>
        <v>0</v>
      </c>
      <c r="BC12" s="36">
        <f t="shared" si="0"/>
        <v>0</v>
      </c>
      <c r="BD12" s="35">
        <f t="shared" si="0"/>
        <v>0</v>
      </c>
      <c r="BE12" s="35">
        <f t="shared" si="0"/>
        <v>0</v>
      </c>
      <c r="BF12" s="23"/>
      <c r="BG12" s="36">
        <f t="shared" si="0"/>
        <v>0</v>
      </c>
      <c r="BH12" s="36">
        <f t="shared" si="0"/>
        <v>-0.15999603271484375</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-0.42000198364257813</v>
      </c>
      <c r="BS12" s="35">
        <f t="shared" si="0"/>
        <v>0</v>
      </c>
      <c r="BT12" s="35">
        <f t="shared" si="0"/>
        <v>0</v>
      </c>
      <c r="BU12" s="23"/>
      <c r="BV12" s="36">
        <f t="shared" si="0"/>
        <v>0</v>
      </c>
      <c r="BW12" s="36">
        <f t="shared" si="0"/>
        <v>0.1100006103515625</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5290</v>
      </c>
      <c r="D15" s="30">
        <v>230816574.15000001</v>
      </c>
      <c r="E15" s="19">
        <v>0.93779999999999997</v>
      </c>
      <c r="F15" s="19">
        <v>0.93440000000000001</v>
      </c>
      <c r="H15" s="25">
        <v>58669</v>
      </c>
      <c r="I15" s="30">
        <v>2947852864</v>
      </c>
      <c r="J15" s="19">
        <v>0.93920000000000003</v>
      </c>
      <c r="K15" s="19">
        <v>0.91800000000000004</v>
      </c>
      <c r="M15" s="25">
        <v>14382</v>
      </c>
      <c r="N15" s="30">
        <v>947732182</v>
      </c>
      <c r="O15" s="19">
        <v>0.93779999999999997</v>
      </c>
      <c r="P15" s="19">
        <v>0.93430000000000002</v>
      </c>
      <c r="R15" s="25">
        <v>18322</v>
      </c>
      <c r="S15" s="30">
        <v>1024679534</v>
      </c>
      <c r="T15" s="19">
        <v>0.9446</v>
      </c>
      <c r="U15" s="19">
        <v>0.93</v>
      </c>
      <c r="W15" s="25">
        <v>36701</v>
      </c>
      <c r="X15" s="30">
        <v>2030674209</v>
      </c>
      <c r="Y15" s="19">
        <v>0.95220000000000005</v>
      </c>
      <c r="Z15" s="19">
        <v>0.93279999999999996</v>
      </c>
      <c r="AB15" s="34" t="s">
        <v>80</v>
      </c>
      <c r="AC15" s="23">
        <f>VLOOKUP($AB15,[1]MD!$C$17:$K$24,5,FALSE)</f>
        <v>5290</v>
      </c>
      <c r="AD15" s="23">
        <f>VLOOKUP($AB15,[1]MD!$C$17:$K$24,6,FALSE)</f>
        <v>230816574.15000001</v>
      </c>
      <c r="AE15" s="35">
        <f>VLOOKUP($AB15,[1]MD!$C$17:$K$24,8,FALSE)</f>
        <v>0.93777698989540859</v>
      </c>
      <c r="AF15" s="35">
        <f>VLOOKUP($AB15,[1]MD!$C$17:$K$24,9,FALSE)</f>
        <v>0.93443872346871537</v>
      </c>
      <c r="AH15" s="23">
        <f>VLOOKUP($AB15,[2]MD!$C$17:$K$23,5,FALSE)</f>
        <v>58669</v>
      </c>
      <c r="AI15" s="23">
        <f>VLOOKUP($AB15,[2]MD!$C$17:$K$23,6,FALSE)</f>
        <v>2947852863.8699999</v>
      </c>
      <c r="AJ15" s="35">
        <f>VLOOKUP($AB15,[2]MD!$C$17:$K$23,8,FALSE)</f>
        <v>0.93922996878251819</v>
      </c>
      <c r="AK15" s="35">
        <f>VLOOKUP($AB15,[2]MD!$C$17:$K$23,9,FALSE)</f>
        <v>0.91803836891059298</v>
      </c>
      <c r="AM15" s="23">
        <f>VLOOKUP($AB15,[3]MD!$C$17:$K$23,5,FALSE)</f>
        <v>14382</v>
      </c>
      <c r="AN15" s="23">
        <f>VLOOKUP($AB15,[3]MD!$C$17:$K$23,6,FALSE)</f>
        <v>947732182</v>
      </c>
      <c r="AO15" s="35">
        <f>VLOOKUP($AB15,[3]MD!$C$17:$K$23,8,FALSE)</f>
        <v>0.93779342723004699</v>
      </c>
      <c r="AP15" s="35">
        <f>VLOOKUP($AB15,[3]MD!$C$17:$K$23,9,FALSE)</f>
        <v>0.93427781627214956</v>
      </c>
      <c r="AQ15" s="23"/>
      <c r="AR15" s="23">
        <f>VLOOKUP($AB15,[4]MD!$C$17:$K$23,5,FALSE)</f>
        <v>18322</v>
      </c>
      <c r="AS15" s="23">
        <f>VLOOKUP($AB15,[4]MD!$C$17:$K$23,6,FALSE)</f>
        <v>1024679534.0700001</v>
      </c>
      <c r="AT15" s="35">
        <f>VLOOKUP($AB15,[4]MD!$C$17:$K$23,8,FALSE)</f>
        <v>0.94462775830068058</v>
      </c>
      <c r="AU15" s="35">
        <f>VLOOKUP($AB15,[4]MD!$C$17:$K$23,9,FALSE)</f>
        <v>0.93000699929287511</v>
      </c>
      <c r="AW15" s="23">
        <f>VLOOKUP($AB15,[5]MD!$C$17:$K$23,5,FALSE)</f>
        <v>36701</v>
      </c>
      <c r="AX15" s="23">
        <f>VLOOKUP($AB15,[5]MD!$C$17:$K$23,6,FALSE)</f>
        <v>2030674208.99</v>
      </c>
      <c r="AY15" s="35">
        <f>VLOOKUP($AB15,[5]MD!$C$17:$K$23,8,FALSE)</f>
        <v>0.95223392662549944</v>
      </c>
      <c r="AZ15" s="35">
        <f>VLOOKUP($AB15,[5]MD!$C$17:$K$23,9,FALSE)</f>
        <v>0.93275656043346233</v>
      </c>
      <c r="BB15" s="36">
        <f t="shared" si="1"/>
        <v>0</v>
      </c>
      <c r="BC15" s="36">
        <f t="shared" si="0"/>
        <v>0</v>
      </c>
      <c r="BD15" s="35">
        <f t="shared" si="0"/>
        <v>-2.3010104591381086E-5</v>
      </c>
      <c r="BE15" s="35">
        <f t="shared" si="0"/>
        <v>3.8723468715362586E-5</v>
      </c>
      <c r="BF15" s="23"/>
      <c r="BG15" s="36">
        <f t="shared" si="0"/>
        <v>0</v>
      </c>
      <c r="BH15" s="36">
        <f t="shared" si="0"/>
        <v>-0.13000011444091797</v>
      </c>
      <c r="BI15" s="35">
        <f t="shared" si="0"/>
        <v>2.9968782518152715E-5</v>
      </c>
      <c r="BJ15" s="35">
        <f t="shared" si="0"/>
        <v>3.8368910592945227E-5</v>
      </c>
      <c r="BK15" s="23"/>
      <c r="BL15" s="36">
        <f t="shared" si="0"/>
        <v>0</v>
      </c>
      <c r="BM15" s="36">
        <f t="shared" si="0"/>
        <v>0</v>
      </c>
      <c r="BN15" s="35">
        <f t="shared" si="0"/>
        <v>-6.5727699529727346E-6</v>
      </c>
      <c r="BO15" s="35">
        <f t="shared" si="0"/>
        <v>-2.2183727850455526E-5</v>
      </c>
      <c r="BP15" s="23"/>
      <c r="BQ15" s="36">
        <f t="shared" si="0"/>
        <v>0</v>
      </c>
      <c r="BR15" s="36">
        <f t="shared" si="0"/>
        <v>7.0000052452087402E-2</v>
      </c>
      <c r="BS15" s="35">
        <f t="shared" si="0"/>
        <v>2.7758300680580383E-5</v>
      </c>
      <c r="BT15" s="35">
        <f t="shared" si="0"/>
        <v>6.9992928750650663E-6</v>
      </c>
      <c r="BU15" s="23"/>
      <c r="BV15" s="36">
        <f t="shared" si="0"/>
        <v>0</v>
      </c>
      <c r="BW15" s="36">
        <f t="shared" si="0"/>
        <v>-9.9999904632568359E-3</v>
      </c>
      <c r="BX15" s="35">
        <f t="shared" si="0"/>
        <v>3.392662549939196E-5</v>
      </c>
      <c r="BY15" s="35">
        <f t="shared" si="0"/>
        <v>-4.3439566537628593E-5</v>
      </c>
    </row>
    <row r="16" spans="1:77" x14ac:dyDescent="0.2">
      <c r="A16" s="1" t="s">
        <v>22</v>
      </c>
      <c r="B16" s="13" t="s">
        <v>8</v>
      </c>
      <c r="C16" s="25">
        <v>129</v>
      </c>
      <c r="D16" s="30">
        <v>4826456.75</v>
      </c>
      <c r="E16" s="19">
        <v>2.29E-2</v>
      </c>
      <c r="F16" s="19">
        <v>1.95E-2</v>
      </c>
      <c r="H16" s="25">
        <v>830</v>
      </c>
      <c r="I16" s="30">
        <v>51030702</v>
      </c>
      <c r="J16" s="19">
        <v>1.3299999999999999E-2</v>
      </c>
      <c r="K16" s="19">
        <v>1.5900000000000001E-2</v>
      </c>
      <c r="M16" s="25">
        <v>228</v>
      </c>
      <c r="N16" s="30">
        <v>14067041</v>
      </c>
      <c r="O16" s="19">
        <v>1.49E-2</v>
      </c>
      <c r="P16" s="19">
        <v>1.3899999999999999E-2</v>
      </c>
      <c r="R16" s="25">
        <v>368</v>
      </c>
      <c r="S16" s="30">
        <v>23424017</v>
      </c>
      <c r="T16" s="19">
        <v>1.9E-2</v>
      </c>
      <c r="U16" s="19">
        <v>2.1299999999999999E-2</v>
      </c>
      <c r="W16" s="25">
        <v>316</v>
      </c>
      <c r="X16" s="30">
        <v>24088601</v>
      </c>
      <c r="Y16" s="19">
        <v>8.2000000000000007E-3</v>
      </c>
      <c r="Z16" s="19">
        <v>1.11E-2</v>
      </c>
      <c r="AB16" s="34" t="s">
        <v>8</v>
      </c>
      <c r="AC16" s="23">
        <f>VLOOKUP($AB16,[1]MD!$C$17:$K$24,5,FALSE)</f>
        <v>129</v>
      </c>
      <c r="AD16" s="23">
        <f>VLOOKUP($AB16,[1]MD!$C$17:$K$24,6,FALSE)</f>
        <v>4826456.75</v>
      </c>
      <c r="AE16" s="35">
        <f>VLOOKUP($AB16,[1]MD!$C$17:$K$24,8,FALSE)</f>
        <v>2.2868285764935294E-2</v>
      </c>
      <c r="AF16" s="35">
        <f>VLOOKUP($AB16,[1]MD!$C$17:$K$24,9,FALSE)</f>
        <v>1.9539446423877897E-2</v>
      </c>
      <c r="AH16" s="23">
        <f>VLOOKUP($AB16,[2]MD!$C$17:$K$23,5,FALSE)</f>
        <v>830</v>
      </c>
      <c r="AI16" s="23">
        <f>VLOOKUP($AB16,[2]MD!$C$17:$K$23,6,FALSE)</f>
        <v>51030701.870000005</v>
      </c>
      <c r="AJ16" s="35">
        <f>VLOOKUP($AB16,[2]MD!$C$17:$K$23,8,FALSE)</f>
        <v>1.3287440966941488E-2</v>
      </c>
      <c r="AK16" s="35">
        <f>VLOOKUP($AB16,[2]MD!$C$17:$K$23,9,FALSE)</f>
        <v>1.5892293297025135E-2</v>
      </c>
      <c r="AM16" s="23">
        <f>VLOOKUP($AB16,[3]MD!$C$17:$K$23,5,FALSE)</f>
        <v>228</v>
      </c>
      <c r="AN16" s="23">
        <f>VLOOKUP($AB16,[3]MD!$C$17:$K$23,6,FALSE)</f>
        <v>14067041</v>
      </c>
      <c r="AO16" s="35">
        <f>VLOOKUP($AB16,[3]MD!$C$17:$K$23,8,FALSE)</f>
        <v>1.486697965571205E-2</v>
      </c>
      <c r="AP16" s="35">
        <f>VLOOKUP($AB16,[3]MD!$C$17:$K$23,9,FALSE)</f>
        <v>1.3867339947405938E-2</v>
      </c>
      <c r="AR16" s="23">
        <f>VLOOKUP($AB16,[4]MD!$C$17:$K$23,5,FALSE)</f>
        <v>368</v>
      </c>
      <c r="AS16" s="23">
        <f>VLOOKUP($AB16,[4]MD!$C$17:$K$23,6,FALSE)</f>
        <v>23424017.16</v>
      </c>
      <c r="AT16" s="35">
        <f>VLOOKUP($AB16,[4]MD!$C$17:$K$23,8,FALSE)</f>
        <v>1.8972984120437204E-2</v>
      </c>
      <c r="AU16" s="35">
        <f>VLOOKUP($AB16,[4]MD!$C$17:$K$23,9,FALSE)</f>
        <v>2.125981751956044E-2</v>
      </c>
      <c r="AW16" s="23">
        <f>VLOOKUP($AB16,[5]MD!$C$17:$K$23,5,FALSE)</f>
        <v>316</v>
      </c>
      <c r="AX16" s="23">
        <f>VLOOKUP($AB16,[5]MD!$C$17:$K$23,6,FALSE)</f>
        <v>24088601.09</v>
      </c>
      <c r="AY16" s="35">
        <f>VLOOKUP($AB16,[5]MD!$C$17:$K$23,8,FALSE)</f>
        <v>8.1988480099631569E-3</v>
      </c>
      <c r="AZ16" s="35">
        <f>VLOOKUP($AB16,[5]MD!$C$17:$K$23,9,FALSE)</f>
        <v>1.1064699890750816E-2</v>
      </c>
      <c r="BB16" s="36">
        <f t="shared" si="1"/>
        <v>0</v>
      </c>
      <c r="BC16" s="36">
        <f t="shared" si="0"/>
        <v>0</v>
      </c>
      <c r="BD16" s="35">
        <f t="shared" si="0"/>
        <v>-3.1714235064705942E-5</v>
      </c>
      <c r="BE16" s="35">
        <f t="shared" si="0"/>
        <v>3.9446423877896597E-5</v>
      </c>
      <c r="BF16" s="23"/>
      <c r="BG16" s="36">
        <f t="shared" si="0"/>
        <v>0</v>
      </c>
      <c r="BH16" s="36">
        <f t="shared" si="0"/>
        <v>-0.12999999523162842</v>
      </c>
      <c r="BI16" s="35">
        <f t="shared" si="0"/>
        <v>-1.2559033058511318E-5</v>
      </c>
      <c r="BJ16" s="35">
        <f t="shared" si="0"/>
        <v>-7.7067029748655036E-6</v>
      </c>
      <c r="BK16" s="23"/>
      <c r="BL16" s="36">
        <f t="shared" si="0"/>
        <v>0</v>
      </c>
      <c r="BM16" s="36">
        <f t="shared" si="0"/>
        <v>0</v>
      </c>
      <c r="BN16" s="35">
        <f t="shared" si="0"/>
        <v>-3.3020344287950504E-5</v>
      </c>
      <c r="BO16" s="35">
        <f t="shared" si="0"/>
        <v>-3.2660052594061378E-5</v>
      </c>
      <c r="BP16" s="23"/>
      <c r="BQ16" s="36">
        <f t="shared" si="0"/>
        <v>0</v>
      </c>
      <c r="BR16" s="36">
        <f t="shared" si="0"/>
        <v>0.16000000014901161</v>
      </c>
      <c r="BS16" s="35">
        <f t="shared" si="0"/>
        <v>-2.7015879562795886E-5</v>
      </c>
      <c r="BT16" s="35">
        <f t="shared" si="0"/>
        <v>-4.0182480439559382E-5</v>
      </c>
      <c r="BU16" s="23"/>
      <c r="BV16" s="36">
        <f t="shared" si="0"/>
        <v>0</v>
      </c>
      <c r="BW16" s="36">
        <f t="shared" si="0"/>
        <v>8.9999999850988388E-2</v>
      </c>
      <c r="BX16" s="35">
        <f t="shared" si="0"/>
        <v>-1.1519900368437558E-6</v>
      </c>
      <c r="BY16" s="35">
        <f t="shared" si="0"/>
        <v>-3.5300109249184614E-5</v>
      </c>
    </row>
    <row r="17" spans="1:77" x14ac:dyDescent="0.2">
      <c r="A17" s="1" t="s">
        <v>23</v>
      </c>
      <c r="B17" s="13" t="s">
        <v>9</v>
      </c>
      <c r="C17" s="25">
        <v>115</v>
      </c>
      <c r="D17" s="30">
        <v>4945153.76</v>
      </c>
      <c r="E17" s="19">
        <v>2.0400000000000001E-2</v>
      </c>
      <c r="F17" s="19">
        <v>0.02</v>
      </c>
      <c r="H17" s="25">
        <v>903</v>
      </c>
      <c r="I17" s="30">
        <v>58084139</v>
      </c>
      <c r="J17" s="19">
        <v>1.4500000000000001E-2</v>
      </c>
      <c r="K17" s="19">
        <v>1.8100000000000002E-2</v>
      </c>
      <c r="M17" s="25">
        <v>312</v>
      </c>
      <c r="N17" s="30">
        <v>20457696</v>
      </c>
      <c r="O17" s="19">
        <v>2.0299999999999999E-2</v>
      </c>
      <c r="P17" s="19">
        <v>2.0199999999999999E-2</v>
      </c>
      <c r="R17" s="25">
        <v>331</v>
      </c>
      <c r="S17" s="30">
        <v>20894432</v>
      </c>
      <c r="T17" s="19">
        <v>1.7100000000000001E-2</v>
      </c>
      <c r="U17" s="19">
        <v>1.9E-2</v>
      </c>
      <c r="W17" s="25">
        <v>463</v>
      </c>
      <c r="X17" s="30">
        <v>35038145</v>
      </c>
      <c r="Y17" s="19">
        <v>1.2E-2</v>
      </c>
      <c r="Z17" s="19">
        <v>1.61E-2</v>
      </c>
      <c r="AB17" s="34" t="s">
        <v>9</v>
      </c>
      <c r="AC17" s="23">
        <f>VLOOKUP($AB17,[1]MD!$C$17:$K$24,5,FALSE)</f>
        <v>115</v>
      </c>
      <c r="AD17" s="23">
        <f>VLOOKUP($AB17,[1]MD!$C$17:$K$24,6,FALSE)</f>
        <v>4945153.76</v>
      </c>
      <c r="AE17" s="35">
        <f>VLOOKUP($AB17,[1]MD!$C$17:$K$24,8,FALSE)</f>
        <v>2.0386456302074099E-2</v>
      </c>
      <c r="AF17" s="35">
        <f>VLOOKUP($AB17,[1]MD!$C$17:$K$24,9,FALSE)</f>
        <v>2.0019979864391888E-2</v>
      </c>
      <c r="AH17" s="23">
        <f>VLOOKUP($AB17,[2]MD!$C$17:$K$23,5,FALSE)</f>
        <v>903</v>
      </c>
      <c r="AI17" s="23">
        <f>VLOOKUP($AB17,[2]MD!$C$17:$K$23,6,FALSE)</f>
        <v>58084138.839999996</v>
      </c>
      <c r="AJ17" s="35">
        <f>VLOOKUP($AB17,[2]MD!$C$17:$K$23,8,FALSE)</f>
        <v>1.4456095413431522E-2</v>
      </c>
      <c r="AK17" s="35">
        <f>VLOOKUP($AB17,[2]MD!$C$17:$K$23,9,FALSE)</f>
        <v>1.8088917779378551E-2</v>
      </c>
      <c r="AM17" s="23">
        <f>VLOOKUP($AB17,[3]MD!$C$17:$K$23,5,FALSE)</f>
        <v>312</v>
      </c>
      <c r="AN17" s="23">
        <f>VLOOKUP($AB17,[3]MD!$C$17:$K$23,6,FALSE)</f>
        <v>20457696</v>
      </c>
      <c r="AO17" s="35">
        <f>VLOOKUP($AB17,[3]MD!$C$17:$K$23,8,FALSE)</f>
        <v>2.0344287949921751E-2</v>
      </c>
      <c r="AP17" s="35">
        <f>VLOOKUP($AB17,[3]MD!$C$17:$K$23,9,FALSE)</f>
        <v>2.0167270783719667E-2</v>
      </c>
      <c r="AR17" s="23">
        <f>VLOOKUP($AB17,[4]MD!$C$17:$K$23,5,FALSE)</f>
        <v>331</v>
      </c>
      <c r="AS17" s="23">
        <f>VLOOKUP($AB17,[4]MD!$C$17:$K$23,6,FALSE)</f>
        <v>20894431.59</v>
      </c>
      <c r="AT17" s="35">
        <f>VLOOKUP($AB17,[4]MD!$C$17:$K$23,8,FALSE)</f>
        <v>1.7065374303980203E-2</v>
      </c>
      <c r="AU17" s="35">
        <f>VLOOKUP($AB17,[4]MD!$C$17:$K$23,9,FALSE)</f>
        <v>1.896394626694933E-2</v>
      </c>
      <c r="AW17" s="23">
        <f>VLOOKUP($AB17,[5]MD!$C$17:$K$23,5,FALSE)</f>
        <v>463</v>
      </c>
      <c r="AX17" s="23">
        <f>VLOOKUP($AB17,[5]MD!$C$17:$K$23,6,FALSE)</f>
        <v>35038145.329999998</v>
      </c>
      <c r="AY17" s="35">
        <f>VLOOKUP($AB17,[5]MD!$C$17:$K$23,8,FALSE)</f>
        <v>1.2012869077889055E-2</v>
      </c>
      <c r="AZ17" s="35">
        <f>VLOOKUP($AB17,[5]MD!$C$17:$K$23,9,FALSE)</f>
        <v>1.6094191661711069E-2</v>
      </c>
      <c r="BB17" s="36">
        <f t="shared" si="1"/>
        <v>0</v>
      </c>
      <c r="BC17" s="36">
        <f t="shared" si="0"/>
        <v>0</v>
      </c>
      <c r="BD17" s="35">
        <f t="shared" si="0"/>
        <v>-1.3543697925902376E-5</v>
      </c>
      <c r="BE17" s="35">
        <f t="shared" si="0"/>
        <v>1.9979864391887758E-5</v>
      </c>
      <c r="BF17" s="23"/>
      <c r="BG17" s="36">
        <f t="shared" si="0"/>
        <v>0</v>
      </c>
      <c r="BH17" s="36">
        <f t="shared" si="0"/>
        <v>-0.16000000387430191</v>
      </c>
      <c r="BI17" s="35">
        <f t="shared" si="0"/>
        <v>-4.3904586568478676E-5</v>
      </c>
      <c r="BJ17" s="35">
        <f t="shared" si="0"/>
        <v>-1.1082220621450728E-5</v>
      </c>
      <c r="BK17" s="23"/>
      <c r="BL17" s="36">
        <f t="shared" si="0"/>
        <v>0</v>
      </c>
      <c r="BM17" s="36">
        <f t="shared" si="0"/>
        <v>0</v>
      </c>
      <c r="BN17" s="35">
        <f t="shared" si="0"/>
        <v>4.4287949921752862E-5</v>
      </c>
      <c r="BO17" s="35">
        <f t="shared" si="0"/>
        <v>-3.2729216280332624E-5</v>
      </c>
      <c r="BP17" s="23"/>
      <c r="BQ17" s="36">
        <f t="shared" si="0"/>
        <v>0</v>
      </c>
      <c r="BR17" s="36">
        <f t="shared" si="0"/>
        <v>-0.41000000014901161</v>
      </c>
      <c r="BS17" s="35">
        <f t="shared" si="0"/>
        <v>-3.4625696019797286E-5</v>
      </c>
      <c r="BT17" s="35">
        <f t="shared" si="0"/>
        <v>-3.6053733050669945E-5</v>
      </c>
      <c r="BU17" s="23"/>
      <c r="BV17" s="36">
        <f t="shared" si="0"/>
        <v>0</v>
      </c>
      <c r="BW17" s="36">
        <f t="shared" si="0"/>
        <v>0.32999999821186066</v>
      </c>
      <c r="BX17" s="35">
        <f t="shared" si="0"/>
        <v>1.2869077889055003E-5</v>
      </c>
      <c r="BY17" s="35">
        <f t="shared" si="0"/>
        <v>-5.8083382889310975E-6</v>
      </c>
    </row>
    <row r="18" spans="1:77" x14ac:dyDescent="0.2">
      <c r="A18" s="1" t="s">
        <v>24</v>
      </c>
      <c r="B18" s="13" t="s">
        <v>10</v>
      </c>
      <c r="C18" s="25">
        <v>36</v>
      </c>
      <c r="D18" s="30">
        <v>2218590.6800000002</v>
      </c>
      <c r="E18" s="19">
        <v>6.4000000000000003E-3</v>
      </c>
      <c r="F18" s="19">
        <v>8.9999999999999993E-3</v>
      </c>
      <c r="H18" s="25">
        <v>932</v>
      </c>
      <c r="I18" s="30">
        <v>73119389</v>
      </c>
      <c r="J18" s="19">
        <v>1.49E-2</v>
      </c>
      <c r="K18" s="19">
        <v>2.2800000000000001E-2</v>
      </c>
      <c r="M18" s="25">
        <v>147</v>
      </c>
      <c r="N18" s="30">
        <v>13014326</v>
      </c>
      <c r="O18" s="19">
        <v>9.5999999999999992E-3</v>
      </c>
      <c r="P18" s="19">
        <v>1.2800000000000001E-2</v>
      </c>
      <c r="R18" s="25">
        <v>61</v>
      </c>
      <c r="S18" s="30">
        <v>5584711</v>
      </c>
      <c r="T18" s="19">
        <v>3.0999999999999999E-3</v>
      </c>
      <c r="U18" s="19">
        <v>5.1000000000000004E-3</v>
      </c>
      <c r="W18" s="25">
        <v>186</v>
      </c>
      <c r="X18" s="30">
        <v>14215320</v>
      </c>
      <c r="Y18" s="19">
        <v>4.7999999999999996E-3</v>
      </c>
      <c r="Z18" s="19">
        <v>6.4999999999999997E-3</v>
      </c>
      <c r="AB18" s="34" t="s">
        <v>10</v>
      </c>
      <c r="AC18" s="23">
        <f>VLOOKUP($AB18,[1]MD!$C$17:$K$24,5,FALSE)</f>
        <v>36</v>
      </c>
      <c r="AD18" s="23">
        <f>VLOOKUP($AB18,[1]MD!$C$17:$K$24,6,FALSE)</f>
        <v>2218590.6800000002</v>
      </c>
      <c r="AE18" s="35">
        <f>VLOOKUP($AB18,[1]MD!$C$17:$K$24,8,FALSE)</f>
        <v>6.3818471902145008E-3</v>
      </c>
      <c r="AF18" s="35">
        <f>VLOOKUP($AB18,[1]MD!$C$17:$K$24,9,FALSE)</f>
        <v>8.9817512046233144E-3</v>
      </c>
      <c r="AH18" s="23">
        <f>VLOOKUP($AB18,[2]MD!$C$17:$K$23,5,FALSE)</f>
        <v>932</v>
      </c>
      <c r="AI18" s="23">
        <f>VLOOKUP($AB18,[2]MD!$C$17:$K$23,6,FALSE)</f>
        <v>73119389.469999999</v>
      </c>
      <c r="AJ18" s="35">
        <f>VLOOKUP($AB18,[2]MD!$C$17:$K$23,8,FALSE)</f>
        <v>1.4920355399023453E-2</v>
      </c>
      <c r="AK18" s="35">
        <f>VLOOKUP($AB18,[2]MD!$C$17:$K$23,9,FALSE)</f>
        <v>2.2771287491144421E-2</v>
      </c>
      <c r="AM18" s="23">
        <f>VLOOKUP($AB18,[3]MD!$C$17:$K$23,5,FALSE)</f>
        <v>147</v>
      </c>
      <c r="AN18" s="23">
        <f>VLOOKUP($AB18,[3]MD!$C$17:$K$23,6,FALSE)</f>
        <v>13014326</v>
      </c>
      <c r="AO18" s="35">
        <f>VLOOKUP($AB18,[3]MD!$C$17:$K$23,8,FALSE)</f>
        <v>9.5852895148669792E-3</v>
      </c>
      <c r="AP18" s="35">
        <f>VLOOKUP($AB18,[3]MD!$C$17:$K$23,9,FALSE)</f>
        <v>1.2829569689059961E-2</v>
      </c>
      <c r="AR18" s="23">
        <f>VLOOKUP($AB18,[4]MD!$C$17:$K$23,5,FALSE)</f>
        <v>61</v>
      </c>
      <c r="AS18" s="23">
        <f>VLOOKUP($AB18,[4]MD!$C$17:$K$23,6,FALSE)</f>
        <v>5584710.5199999996</v>
      </c>
      <c r="AT18" s="35">
        <f>VLOOKUP($AB18,[4]MD!$C$17:$K$23,8,FALSE)</f>
        <v>3.144978346050732E-3</v>
      </c>
      <c r="AU18" s="35">
        <f>VLOOKUP($AB18,[4]MD!$C$17:$K$23,9,FALSE)</f>
        <v>5.0687260747707494E-3</v>
      </c>
      <c r="AW18" s="23">
        <f>VLOOKUP($AB18,[5]MD!$C$17:$K$23,5,FALSE)</f>
        <v>186</v>
      </c>
      <c r="AX18" s="23">
        <f>VLOOKUP($AB18,[5]MD!$C$17:$K$23,6,FALSE)</f>
        <v>14215320.189999999</v>
      </c>
      <c r="AY18" s="35">
        <f>VLOOKUP($AB18,[5]MD!$C$17:$K$23,8,FALSE)</f>
        <v>4.8259042083960355E-3</v>
      </c>
      <c r="AZ18" s="35">
        <f>VLOOKUP($AB18,[5]MD!$C$17:$K$23,9,FALSE)</f>
        <v>6.5295718570629897E-3</v>
      </c>
      <c r="BB18" s="36">
        <f t="shared" si="1"/>
        <v>0</v>
      </c>
      <c r="BC18" s="36">
        <f t="shared" si="0"/>
        <v>0</v>
      </c>
      <c r="BD18" s="35">
        <f t="shared" si="0"/>
        <v>-1.8152809785499519E-5</v>
      </c>
      <c r="BE18" s="35">
        <f t="shared" si="0"/>
        <v>-1.8248795376684876E-5</v>
      </c>
      <c r="BF18" s="23"/>
      <c r="BG18" s="36">
        <f t="shared" si="0"/>
        <v>0</v>
      </c>
      <c r="BH18" s="36">
        <f t="shared" si="0"/>
        <v>0.4699999988079071</v>
      </c>
      <c r="BI18" s="35">
        <f t="shared" si="0"/>
        <v>2.0355399023452847E-5</v>
      </c>
      <c r="BJ18" s="35">
        <f t="shared" si="0"/>
        <v>-2.8712508855579383E-5</v>
      </c>
      <c r="BK18" s="23"/>
      <c r="BL18" s="36">
        <f t="shared" si="0"/>
        <v>0</v>
      </c>
      <c r="BM18" s="36">
        <f t="shared" si="0"/>
        <v>0</v>
      </c>
      <c r="BN18" s="35">
        <f t="shared" si="0"/>
        <v>-1.4710485133019938E-5</v>
      </c>
      <c r="BO18" s="35">
        <f t="shared" si="0"/>
        <v>2.9569689059960255E-5</v>
      </c>
      <c r="BP18" s="23"/>
      <c r="BQ18" s="36">
        <f t="shared" si="0"/>
        <v>0</v>
      </c>
      <c r="BR18" s="36">
        <f t="shared" si="0"/>
        <v>-0.48000000044703484</v>
      </c>
      <c r="BS18" s="35">
        <f t="shared" si="0"/>
        <v>4.4978346050732112E-5</v>
      </c>
      <c r="BT18" s="35">
        <f t="shared" si="0"/>
        <v>-3.1273925229250918E-5</v>
      </c>
      <c r="BU18" s="23"/>
      <c r="BV18" s="36">
        <f t="shared" si="0"/>
        <v>0</v>
      </c>
      <c r="BW18" s="36">
        <f t="shared" si="0"/>
        <v>0.18999999947845936</v>
      </c>
      <c r="BX18" s="35">
        <f t="shared" si="0"/>
        <v>2.5904208396035876E-5</v>
      </c>
      <c r="BY18" s="35">
        <f t="shared" si="0"/>
        <v>2.957185706298996E-5</v>
      </c>
    </row>
    <row r="19" spans="1:77" x14ac:dyDescent="0.2">
      <c r="A19" s="1" t="s">
        <v>25</v>
      </c>
      <c r="B19" s="13" t="s">
        <v>11</v>
      </c>
      <c r="C19" s="25">
        <v>66</v>
      </c>
      <c r="D19" s="30">
        <v>3233979</v>
      </c>
      <c r="E19" s="19">
        <v>1.17E-2</v>
      </c>
      <c r="F19" s="19">
        <v>1.3100000000000001E-2</v>
      </c>
      <c r="H19" s="25">
        <v>1015</v>
      </c>
      <c r="I19" s="30">
        <v>68596112</v>
      </c>
      <c r="J19" s="19">
        <v>1.6299999999999999E-2</v>
      </c>
      <c r="K19" s="19">
        <v>2.1399999999999999E-2</v>
      </c>
      <c r="M19" s="25">
        <v>254</v>
      </c>
      <c r="N19" s="30">
        <v>18043484</v>
      </c>
      <c r="O19" s="19">
        <v>1.66E-2</v>
      </c>
      <c r="P19" s="19">
        <v>1.78E-2</v>
      </c>
      <c r="R19" s="25">
        <v>257</v>
      </c>
      <c r="S19" s="30">
        <v>19905436</v>
      </c>
      <c r="T19" s="19">
        <v>1.3299999999999999E-2</v>
      </c>
      <c r="U19" s="19">
        <v>1.8100000000000002E-2</v>
      </c>
      <c r="W19" s="25">
        <v>640</v>
      </c>
      <c r="X19" s="30">
        <v>47983550</v>
      </c>
      <c r="Y19" s="19">
        <v>1.66E-2</v>
      </c>
      <c r="Z19" s="19">
        <v>2.1999999999999999E-2</v>
      </c>
      <c r="AB19" s="34" t="s">
        <v>11</v>
      </c>
      <c r="AC19" s="23">
        <f>VLOOKUP($AB19,[1]MD!$C$17:$K$24,5,FALSE)</f>
        <v>66</v>
      </c>
      <c r="AD19" s="23">
        <f>VLOOKUP($AB19,[1]MD!$C$17:$K$24,6,FALSE)</f>
        <v>3233978.9999999995</v>
      </c>
      <c r="AE19" s="35">
        <f>VLOOKUP($AB19,[1]MD!$C$17:$K$24,8,FALSE)</f>
        <v>1.1700053182059918E-2</v>
      </c>
      <c r="AF19" s="35">
        <f>VLOOKUP($AB19,[1]MD!$C$17:$K$24,9,FALSE)</f>
        <v>1.3092453259100727E-2</v>
      </c>
      <c r="AH19" s="23">
        <f>VLOOKUP($AB19,[2]MD!$C$17:$K$23,5,FALSE)</f>
        <v>1015</v>
      </c>
      <c r="AI19" s="23">
        <f>VLOOKUP($AB19,[2]MD!$C$17:$K$23,6,FALSE)</f>
        <v>68596112.200000003</v>
      </c>
      <c r="AJ19" s="35">
        <f>VLOOKUP($AB19,[2]MD!$C$17:$K$23,8,FALSE)</f>
        <v>1.6249099495717602E-2</v>
      </c>
      <c r="AK19" s="35">
        <f>VLOOKUP($AB19,[2]MD!$C$17:$K$23,9,FALSE)</f>
        <v>2.1362620817859508E-2</v>
      </c>
      <c r="AM19" s="23">
        <f>VLOOKUP($AB19,[3]MD!$C$17:$K$23,5,FALSE)</f>
        <v>254</v>
      </c>
      <c r="AN19" s="23">
        <f>VLOOKUP($AB19,[3]MD!$C$17:$K$23,6,FALSE)</f>
        <v>18043484</v>
      </c>
      <c r="AO19" s="35">
        <f>VLOOKUP($AB19,[3]MD!$C$17:$K$23,8,FALSE)</f>
        <v>1.6562336984872195E-2</v>
      </c>
      <c r="AP19" s="35">
        <f>VLOOKUP($AB19,[3]MD!$C$17:$K$23,9,FALSE)</f>
        <v>1.7787331853485029E-2</v>
      </c>
      <c r="AR19" s="23">
        <f>VLOOKUP($AB19,[4]MD!$C$17:$K$23,5,FALSE)</f>
        <v>257</v>
      </c>
      <c r="AS19" s="23">
        <f>VLOOKUP($AB19,[4]MD!$C$17:$K$23,6,FALSE)</f>
        <v>19905435.57</v>
      </c>
      <c r="AT19" s="35">
        <f>VLOOKUP($AB19,[4]MD!$C$17:$K$23,8,FALSE)</f>
        <v>1.3250154671066199E-2</v>
      </c>
      <c r="AU19" s="35">
        <f>VLOOKUP($AB19,[4]MD!$C$17:$K$23,9,FALSE)</f>
        <v>1.8066325898540604E-2</v>
      </c>
      <c r="AW19" s="23">
        <f>VLOOKUP($AB19,[5]MD!$C$17:$K$23,5,FALSE)</f>
        <v>640</v>
      </c>
      <c r="AX19" s="23">
        <f>VLOOKUP($AB19,[5]MD!$C$17:$K$23,6,FALSE)</f>
        <v>47983550.479999997</v>
      </c>
      <c r="AY19" s="35">
        <f>VLOOKUP($AB19,[5]MD!$C$17:$K$23,8,FALSE)</f>
        <v>1.6605261792330444E-2</v>
      </c>
      <c r="AZ19" s="35">
        <f>VLOOKUP($AB19,[5]MD!$C$17:$K$23,9,FALSE)</f>
        <v>2.2040449080884844E-2</v>
      </c>
      <c r="BB19" s="36">
        <f t="shared" si="1"/>
        <v>0</v>
      </c>
      <c r="BC19" s="36">
        <f t="shared" si="0"/>
        <v>0</v>
      </c>
      <c r="BD19" s="35">
        <f t="shared" si="0"/>
        <v>5.3182059917347702E-8</v>
      </c>
      <c r="BE19" s="35">
        <f t="shared" si="0"/>
        <v>-7.5467408992731244E-6</v>
      </c>
      <c r="BF19" s="23"/>
      <c r="BG19" s="36">
        <f t="shared" si="0"/>
        <v>0</v>
      </c>
      <c r="BH19" s="36">
        <f t="shared" si="0"/>
        <v>0.20000000298023224</v>
      </c>
      <c r="BI19" s="35">
        <f t="shared" si="0"/>
        <v>-5.0900504282396647E-5</v>
      </c>
      <c r="BJ19" s="35">
        <f t="shared" si="0"/>
        <v>-3.7379182140490769E-5</v>
      </c>
      <c r="BK19" s="23"/>
      <c r="BL19" s="36">
        <f t="shared" si="0"/>
        <v>0</v>
      </c>
      <c r="BM19" s="36">
        <f t="shared" si="0"/>
        <v>0</v>
      </c>
      <c r="BN19" s="35">
        <f t="shared" si="0"/>
        <v>-3.7663015127805538E-5</v>
      </c>
      <c r="BO19" s="35">
        <f t="shared" si="0"/>
        <v>-1.2668146514970696E-5</v>
      </c>
      <c r="BP19" s="23"/>
      <c r="BQ19" s="36">
        <f t="shared" si="0"/>
        <v>0</v>
      </c>
      <c r="BR19" s="36">
        <f t="shared" si="0"/>
        <v>-0.42999999970197678</v>
      </c>
      <c r="BS19" s="35">
        <f t="shared" si="0"/>
        <v>-4.9845328933800087E-5</v>
      </c>
      <c r="BT19" s="35">
        <f t="shared" si="0"/>
        <v>-3.3674101459397338E-5</v>
      </c>
      <c r="BU19" s="23"/>
      <c r="BV19" s="36">
        <f t="shared" si="0"/>
        <v>0</v>
      </c>
      <c r="BW19" s="36">
        <f t="shared" si="0"/>
        <v>0.47999999672174454</v>
      </c>
      <c r="BX19" s="35">
        <f t="shared" si="0"/>
        <v>5.2617923304437708E-6</v>
      </c>
      <c r="BY19" s="35">
        <f t="shared" si="0"/>
        <v>4.044908088484539E-5</v>
      </c>
    </row>
    <row r="20" spans="1:77" x14ac:dyDescent="0.2">
      <c r="A20" s="1" t="s">
        <v>26</v>
      </c>
      <c r="B20" s="13" t="s">
        <v>12</v>
      </c>
      <c r="C20" s="23">
        <v>5</v>
      </c>
      <c r="D20" s="28">
        <v>970171.42</v>
      </c>
      <c r="E20" s="17">
        <v>8.9999999999999998E-4</v>
      </c>
      <c r="F20" s="17">
        <v>3.8999999999999998E-3</v>
      </c>
      <c r="G20" s="8"/>
      <c r="H20" s="23">
        <v>116</v>
      </c>
      <c r="I20" s="28">
        <v>12351282</v>
      </c>
      <c r="J20" s="17">
        <v>1.9E-3</v>
      </c>
      <c r="K20" s="17">
        <v>3.8E-3</v>
      </c>
      <c r="L20" s="8"/>
      <c r="M20" s="23">
        <v>13</v>
      </c>
      <c r="N20" s="28">
        <v>1086090</v>
      </c>
      <c r="O20" s="17">
        <v>8.0000000000000004E-4</v>
      </c>
      <c r="P20" s="17">
        <v>1.1000000000000001E-3</v>
      </c>
      <c r="Q20" s="8"/>
      <c r="R20" s="23">
        <v>57</v>
      </c>
      <c r="S20" s="28">
        <v>7309529</v>
      </c>
      <c r="T20" s="17">
        <v>2.8999999999999998E-3</v>
      </c>
      <c r="U20" s="17">
        <v>6.6E-3</v>
      </c>
      <c r="V20" s="8"/>
      <c r="W20" s="23">
        <v>236</v>
      </c>
      <c r="X20" s="28">
        <v>25067905</v>
      </c>
      <c r="Y20" s="17">
        <v>6.1000000000000004E-3</v>
      </c>
      <c r="Z20" s="17">
        <v>1.15E-2</v>
      </c>
      <c r="AA20" s="8"/>
      <c r="AB20" s="34" t="s">
        <v>12</v>
      </c>
      <c r="AC20" s="23">
        <f>VLOOKUP($AB20,[1]MD!$C$17:$K$24,5,FALSE)</f>
        <v>5</v>
      </c>
      <c r="AD20" s="23">
        <f>VLOOKUP($AB20,[1]MD!$C$17:$K$24,6,FALSE)</f>
        <v>970171.42</v>
      </c>
      <c r="AE20" s="35">
        <f>VLOOKUP($AB20,[1]MD!$C$17:$K$24,8,FALSE)</f>
        <v>8.8636766530756955E-4</v>
      </c>
      <c r="AF20" s="35">
        <f>VLOOKUP($AB20,[1]MD!$C$17:$K$24,9,FALSE)</f>
        <v>3.9276457792908927E-3</v>
      </c>
      <c r="AG20" s="8"/>
      <c r="AH20" s="23">
        <f>VLOOKUP($AB20,[2]MD!$C$17:$K$23,5,FALSE)</f>
        <v>116</v>
      </c>
      <c r="AI20" s="23">
        <f>VLOOKUP($AB20,[2]MD!$C$17:$K$23,6,FALSE)</f>
        <v>12351281.74</v>
      </c>
      <c r="AJ20" s="35">
        <f>VLOOKUP($AB20,[2]MD!$C$17:$K$23,8,FALSE)</f>
        <v>1.857039942367726E-3</v>
      </c>
      <c r="AK20" s="35">
        <f>VLOOKUP($AB20,[2]MD!$C$17:$K$23,9,FALSE)</f>
        <v>3.8465117039996328E-3</v>
      </c>
      <c r="AL20" s="8"/>
      <c r="AM20" s="23">
        <f>VLOOKUP($AB20,[3]MD!$C$17:$K$23,5,FALSE)</f>
        <v>13</v>
      </c>
      <c r="AN20" s="23">
        <f>VLOOKUP($AB20,[3]MD!$C$17:$K$23,6,FALSE)</f>
        <v>1086090</v>
      </c>
      <c r="AO20" s="35">
        <f>VLOOKUP($AB20,[3]MD!$C$17:$K$23,8,FALSE)</f>
        <v>8.4767866458007298E-4</v>
      </c>
      <c r="AP20" s="35">
        <f>VLOOKUP($AB20,[3]MD!$C$17:$K$23,9,FALSE)</f>
        <v>1.0706714541798886E-3</v>
      </c>
      <c r="AQ20" s="8"/>
      <c r="AR20" s="23">
        <f>VLOOKUP($AB20,[4]MD!$C$17:$K$23,5,FALSE)</f>
        <v>57</v>
      </c>
      <c r="AS20" s="23">
        <f>VLOOKUP($AB20,[4]MD!$C$17:$K$23,6,FALSE)</f>
        <v>7309529.4400000004</v>
      </c>
      <c r="AT20" s="35">
        <f>VLOOKUP($AB20,[4]MD!$C$17:$K$23,8,FALSE)</f>
        <v>2.9387502577851105E-3</v>
      </c>
      <c r="AU20" s="35">
        <f>VLOOKUP($AB20,[4]MD!$C$17:$K$23,9,FALSE)</f>
        <v>6.6341849473036682E-3</v>
      </c>
      <c r="AV20" s="8"/>
      <c r="AW20" s="23">
        <f>VLOOKUP($AB20,[5]MD!$C$17:$K$23,5,FALSE)</f>
        <v>236</v>
      </c>
      <c r="AX20" s="23">
        <f>VLOOKUP($AB20,[5]MD!$C$17:$K$23,6,FALSE)</f>
        <v>25067905.34</v>
      </c>
      <c r="AY20" s="35">
        <f>VLOOKUP($AB20,[5]MD!$C$17:$K$23,8,FALSE)</f>
        <v>6.1231902859218519E-3</v>
      </c>
      <c r="AZ20" s="35">
        <f>VLOOKUP($AB20,[5]MD!$C$17:$K$23,9,FALSE)</f>
        <v>1.151452707612793E-2</v>
      </c>
      <c r="BB20" s="36">
        <f t="shared" si="1"/>
        <v>0</v>
      </c>
      <c r="BC20" s="36">
        <f t="shared" si="0"/>
        <v>0</v>
      </c>
      <c r="BD20" s="35">
        <f t="shared" si="0"/>
        <v>-1.3632334692430421E-5</v>
      </c>
      <c r="BE20" s="35">
        <f t="shared" si="0"/>
        <v>2.7645779290892854E-5</v>
      </c>
      <c r="BF20" s="23"/>
      <c r="BG20" s="36">
        <f t="shared" si="0"/>
        <v>0</v>
      </c>
      <c r="BH20" s="36">
        <f t="shared" si="0"/>
        <v>-0.25999999977648258</v>
      </c>
      <c r="BI20" s="35">
        <f t="shared" si="0"/>
        <v>-4.2960057632274043E-5</v>
      </c>
      <c r="BJ20" s="35">
        <f t="shared" si="0"/>
        <v>4.6511703999632843E-5</v>
      </c>
      <c r="BK20" s="23"/>
      <c r="BL20" s="36">
        <f t="shared" si="0"/>
        <v>0</v>
      </c>
      <c r="BM20" s="36">
        <f t="shared" si="0"/>
        <v>0</v>
      </c>
      <c r="BN20" s="35">
        <f t="shared" si="0"/>
        <v>4.7678664580072939E-5</v>
      </c>
      <c r="BO20" s="35">
        <f t="shared" si="0"/>
        <v>-2.9328545820111454E-5</v>
      </c>
      <c r="BP20" s="23"/>
      <c r="BQ20" s="36">
        <f t="shared" si="0"/>
        <v>0</v>
      </c>
      <c r="BR20" s="36">
        <f t="shared" si="0"/>
        <v>0.44000000040978193</v>
      </c>
      <c r="BS20" s="35">
        <f t="shared" si="0"/>
        <v>3.8750257785110688E-5</v>
      </c>
      <c r="BT20" s="35">
        <f t="shared" si="0"/>
        <v>3.4184947303668271E-5</v>
      </c>
      <c r="BU20" s="23"/>
      <c r="BV20" s="36">
        <f t="shared" si="0"/>
        <v>0</v>
      </c>
      <c r="BW20" s="36">
        <f t="shared" si="0"/>
        <v>0.33999999985098839</v>
      </c>
      <c r="BX20" s="35">
        <f t="shared" si="0"/>
        <v>2.3190285921851489E-5</v>
      </c>
      <c r="BY20" s="35">
        <f t="shared" si="0"/>
        <v>1.4527076127930638E-5</v>
      </c>
    </row>
    <row r="21" spans="1:77" x14ac:dyDescent="0.2">
      <c r="A21" s="1" t="s">
        <v>27</v>
      </c>
      <c r="B21" s="13" t="s">
        <v>13</v>
      </c>
      <c r="C21" s="23">
        <v>5641</v>
      </c>
      <c r="D21" s="28">
        <v>247010925.75999999</v>
      </c>
      <c r="E21" s="17">
        <v>1</v>
      </c>
      <c r="F21" s="17">
        <v>1</v>
      </c>
      <c r="G21" s="8"/>
      <c r="H21" s="23">
        <v>62465</v>
      </c>
      <c r="I21" s="28">
        <v>3211034488</v>
      </c>
      <c r="J21" s="17">
        <v>1</v>
      </c>
      <c r="K21" s="17">
        <v>1</v>
      </c>
      <c r="L21" s="8"/>
      <c r="M21" s="23">
        <v>15336</v>
      </c>
      <c r="N21" s="28">
        <v>1014400819</v>
      </c>
      <c r="O21" s="17">
        <v>1</v>
      </c>
      <c r="P21" s="17">
        <v>1</v>
      </c>
      <c r="Q21" s="8"/>
      <c r="R21" s="23">
        <v>19396</v>
      </c>
      <c r="S21" s="28">
        <v>1101797658</v>
      </c>
      <c r="T21" s="17">
        <v>1</v>
      </c>
      <c r="U21" s="17">
        <v>1</v>
      </c>
      <c r="V21" s="8"/>
      <c r="W21" s="23">
        <v>38542</v>
      </c>
      <c r="X21" s="28">
        <v>2177067731</v>
      </c>
      <c r="Y21" s="17">
        <v>1</v>
      </c>
      <c r="Z21" s="17">
        <v>1</v>
      </c>
      <c r="AA21" s="8"/>
      <c r="AB21" s="34" t="s">
        <v>13</v>
      </c>
      <c r="AC21" s="23">
        <f>VLOOKUP($AB21,[1]MD!$C$17:$K$24,5,FALSE)</f>
        <v>5641</v>
      </c>
      <c r="AD21" s="23">
        <f>VLOOKUP($AB21,[1]MD!$C$17:$K$24,6,FALSE)</f>
        <v>247010925.75999999</v>
      </c>
      <c r="AE21" s="35">
        <f>VLOOKUP($AB21,[1]MD!$C$17:$K$24,8,FALSE)</f>
        <v>1</v>
      </c>
      <c r="AF21" s="35">
        <f>VLOOKUP($AB21,[1]MD!$C$17:$K$24,9,FALSE)</f>
        <v>1</v>
      </c>
      <c r="AG21" s="8"/>
      <c r="AH21" s="23">
        <f>VLOOKUP($AB21,[2]MD!$C$17:$K$23,5,FALSE)</f>
        <v>62465</v>
      </c>
      <c r="AI21" s="23">
        <f>VLOOKUP($AB21,[2]MD!$C$17:$K$23,6,FALSE)</f>
        <v>3211034487.9899993</v>
      </c>
      <c r="AJ21" s="35">
        <f>VLOOKUP($AB21,[2]MD!$C$17:$K$23,8,FALSE)</f>
        <v>1</v>
      </c>
      <c r="AK21" s="35">
        <f>VLOOKUP($AB21,[2]MD!$C$17:$K$23,9,FALSE)</f>
        <v>1.0000000000000002</v>
      </c>
      <c r="AL21" s="8"/>
      <c r="AM21" s="23">
        <f>VLOOKUP($AB21,[3]MD!$C$17:$K$23,5,FALSE)</f>
        <v>15336</v>
      </c>
      <c r="AN21" s="23">
        <f>VLOOKUP($AB21,[3]MD!$C$17:$K$23,6,FALSE)</f>
        <v>1014400819</v>
      </c>
      <c r="AO21" s="35">
        <f>VLOOKUP($AB21,[3]MD!$C$17:$K$23,8,FALSE)</f>
        <v>1</v>
      </c>
      <c r="AP21" s="35">
        <f>VLOOKUP($AB21,[3]MD!$C$17:$K$23,9,FALSE)</f>
        <v>1</v>
      </c>
      <c r="AQ21" s="8"/>
      <c r="AR21" s="23">
        <f>VLOOKUP($AB21,[4]MD!$C$17:$K$23,5,FALSE)</f>
        <v>19396</v>
      </c>
      <c r="AS21" s="23">
        <f>VLOOKUP($AB21,[4]MD!$C$17:$K$23,6,FALSE)</f>
        <v>1101797658.3500001</v>
      </c>
      <c r="AT21" s="35">
        <f>VLOOKUP($AB21,[4]MD!$C$17:$K$23,8,FALSE)</f>
        <v>1</v>
      </c>
      <c r="AU21" s="35">
        <f>VLOOKUP($AB21,[4]MD!$C$17:$K$23,9,FALSE)</f>
        <v>0.99999999999999989</v>
      </c>
      <c r="AV21" s="8"/>
      <c r="AW21" s="23">
        <f>VLOOKUP($AB21,[5]MD!$C$17:$K$23,5,FALSE)</f>
        <v>38542</v>
      </c>
      <c r="AX21" s="23">
        <f>VLOOKUP($AB21,[5]MD!$C$17:$K$23,6,FALSE)</f>
        <v>2177067731.4200001</v>
      </c>
      <c r="AY21" s="35">
        <f>VLOOKUP($AB21,[5]MD!$C$17:$K$23,8,FALSE)</f>
        <v>1</v>
      </c>
      <c r="AZ21" s="35">
        <f>VLOOKUP($AB21,[5]MD!$C$17:$K$23,9,FALSE)</f>
        <v>1</v>
      </c>
      <c r="BB21" s="36">
        <f t="shared" si="1"/>
        <v>0</v>
      </c>
      <c r="BC21" s="36">
        <f t="shared" si="0"/>
        <v>0</v>
      </c>
      <c r="BD21" s="35">
        <f t="shared" si="0"/>
        <v>0</v>
      </c>
      <c r="BE21" s="35">
        <f t="shared" si="0"/>
        <v>0</v>
      </c>
      <c r="BF21" s="23"/>
      <c r="BG21" s="36">
        <f t="shared" si="0"/>
        <v>0</v>
      </c>
      <c r="BH21" s="36">
        <f t="shared" si="0"/>
        <v>-1.0000705718994141E-2</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0.35000014305114746</v>
      </c>
      <c r="BS21" s="35">
        <f t="shared" si="3"/>
        <v>0</v>
      </c>
      <c r="BT21" s="35">
        <f t="shared" si="3"/>
        <v>0</v>
      </c>
      <c r="BU21" s="23"/>
      <c r="BV21" s="36">
        <f t="shared" ref="BV21:BY21" si="4">AW21-W21</f>
        <v>0</v>
      </c>
      <c r="BW21" s="36">
        <f t="shared" si="4"/>
        <v>0.42000007629394531</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pane xSplit="7" ySplit="13" topLeftCell="H14" activePane="bottomRight" state="frozen"/>
      <selection pane="bottomRight" activeCell="S7" sqref="S7:T15"/>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629" priority="21" operator="lessThan">
      <formula>-1</formula>
    </cfRule>
  </conditionalFormatting>
  <conditionalFormatting sqref="BD6:BE21">
    <cfRule type="cellIs" dxfId="628" priority="19" operator="lessThan">
      <formula>-0.01</formula>
    </cfRule>
    <cfRule type="cellIs" dxfId="627" priority="20" operator="greaterThan">
      <formula>0.01</formula>
    </cfRule>
  </conditionalFormatting>
  <conditionalFormatting sqref="BB6:BC21">
    <cfRule type="cellIs" dxfId="626" priority="17" operator="lessThan">
      <formula>-1</formula>
    </cfRule>
    <cfRule type="cellIs" dxfId="625" priority="18" operator="greaterThan">
      <formula>1</formula>
    </cfRule>
  </conditionalFormatting>
  <conditionalFormatting sqref="BI6:BJ21">
    <cfRule type="cellIs" dxfId="624" priority="15" operator="lessThan">
      <formula>-0.01</formula>
    </cfRule>
    <cfRule type="cellIs" dxfId="623" priority="16" operator="greaterThan">
      <formula>0.01</formula>
    </cfRule>
  </conditionalFormatting>
  <conditionalFormatting sqref="BG6:BH21">
    <cfRule type="cellIs" dxfId="622" priority="13" operator="lessThan">
      <formula>-1</formula>
    </cfRule>
    <cfRule type="cellIs" dxfId="621" priority="14" operator="greaterThan">
      <formula>1</formula>
    </cfRule>
  </conditionalFormatting>
  <conditionalFormatting sqref="BN6:BO21">
    <cfRule type="cellIs" dxfId="620" priority="11" operator="lessThan">
      <formula>-0.01</formula>
    </cfRule>
    <cfRule type="cellIs" dxfId="619" priority="12" operator="greaterThan">
      <formula>0.01</formula>
    </cfRule>
  </conditionalFormatting>
  <conditionalFormatting sqref="BL6:BM21">
    <cfRule type="cellIs" dxfId="618" priority="9" operator="lessThan">
      <formula>-1</formula>
    </cfRule>
    <cfRule type="cellIs" dxfId="617" priority="10" operator="greaterThan">
      <formula>1</formula>
    </cfRule>
  </conditionalFormatting>
  <conditionalFormatting sqref="BS6:BT21">
    <cfRule type="cellIs" dxfId="616" priority="7" operator="lessThan">
      <formula>-0.01</formula>
    </cfRule>
    <cfRule type="cellIs" dxfId="615" priority="8" operator="greaterThan">
      <formula>0.01</formula>
    </cfRule>
  </conditionalFormatting>
  <conditionalFormatting sqref="BQ6:BR21">
    <cfRule type="cellIs" dxfId="614" priority="5" operator="lessThan">
      <formula>-1</formula>
    </cfRule>
    <cfRule type="cellIs" dxfId="613" priority="6" operator="greaterThan">
      <formula>1</formula>
    </cfRule>
  </conditionalFormatting>
  <conditionalFormatting sqref="BX6:BY21">
    <cfRule type="cellIs" dxfId="612" priority="3" operator="lessThan">
      <formula>-0.01</formula>
    </cfRule>
    <cfRule type="cellIs" dxfId="611" priority="4" operator="greaterThan">
      <formula>0.01</formula>
    </cfRule>
  </conditionalFormatting>
  <conditionalFormatting sqref="BV6:BW21">
    <cfRule type="cellIs" dxfId="610" priority="1" operator="lessThan">
      <formula>-1</formula>
    </cfRule>
    <cfRule type="cellIs" dxfId="609" priority="2" operator="greaterThan">
      <formula>1</formula>
    </cfRule>
  </conditionalFormatting>
  <pageMargins left="0.7" right="0.7" top="0.75" bottom="0.75" header="0.3" footer="0.3"/>
  <pageSetup paperSize="5" scale="1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BY37"/>
  <sheetViews>
    <sheetView zoomScale="80" zoomScaleNormal="80" workbookViewId="0">
      <pane xSplit="2" ySplit="3" topLeftCell="BA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51</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9126</v>
      </c>
      <c r="D6" s="28">
        <v>1249369390.73</v>
      </c>
      <c r="E6" s="17">
        <v>0.89539999999999997</v>
      </c>
      <c r="F6" s="17">
        <v>0.89249999999999996</v>
      </c>
      <c r="G6" s="8"/>
      <c r="H6" s="23">
        <v>26485</v>
      </c>
      <c r="I6" s="28">
        <v>3608094936</v>
      </c>
      <c r="J6" s="17">
        <v>0.86240000000000006</v>
      </c>
      <c r="K6" s="17">
        <v>0.85029999999999994</v>
      </c>
      <c r="L6" s="8"/>
      <c r="M6" s="23">
        <v>7088</v>
      </c>
      <c r="N6" s="28">
        <v>892645951</v>
      </c>
      <c r="O6" s="17">
        <v>0.89270000000000005</v>
      </c>
      <c r="P6" s="17">
        <v>0.87239999999999995</v>
      </c>
      <c r="Q6" s="8"/>
      <c r="R6" s="23">
        <v>14189</v>
      </c>
      <c r="S6" s="28">
        <v>2001043792</v>
      </c>
      <c r="T6" s="17">
        <v>0.8448</v>
      </c>
      <c r="U6" s="17">
        <v>0.83819999999999995</v>
      </c>
      <c r="V6" s="8"/>
      <c r="W6" s="23">
        <v>21911</v>
      </c>
      <c r="X6" s="28">
        <v>3321914335</v>
      </c>
      <c r="Y6" s="17">
        <v>0.90429999999999999</v>
      </c>
      <c r="Z6" s="17">
        <v>0.90539999999999998</v>
      </c>
      <c r="AA6" s="8"/>
      <c r="AB6" s="34" t="s">
        <v>80</v>
      </c>
      <c r="AC6" s="23">
        <f>VLOOKUP($AB6,[1]ME!$C$8:$K$14,5,FALSE)</f>
        <v>9126</v>
      </c>
      <c r="AD6" s="23">
        <f>VLOOKUP($AB6,[1]ME!$C$8:$K$14,6,FALSE)</f>
        <v>1249369390.73</v>
      </c>
      <c r="AE6" s="35">
        <f>VLOOKUP($AB6,[1]ME!$C$8:$K$14,8,FALSE)</f>
        <v>0.89540816326530615</v>
      </c>
      <c r="AF6" s="35">
        <f>VLOOKUP($AB6,[1]ME!$C$8:$K$14,9,FALSE)</f>
        <v>0.89253461676833856</v>
      </c>
      <c r="AG6" s="8"/>
      <c r="AH6" s="23">
        <f>VLOOKUP($AB6,[2]ME!$C$8:$K$23,5,FALSE)</f>
        <v>26485</v>
      </c>
      <c r="AI6" s="23">
        <f>VLOOKUP($AB6,[2]ME!$C$8:$K$23,6,FALSE)</f>
        <v>3608094935.5500002</v>
      </c>
      <c r="AJ6" s="35">
        <f>VLOOKUP($AB6,[2]ME!$C$8:$K$23,8,FALSE)</f>
        <v>0.86242266362748288</v>
      </c>
      <c r="AK6" s="35">
        <f>VLOOKUP($AB6,[2]ME!$C$8:$K$23,9,FALSE)</f>
        <v>0.85028262444455072</v>
      </c>
      <c r="AL6" s="8"/>
      <c r="AM6" s="23">
        <f>VLOOKUP($AB6,[3]ME!$C$8:$K$14,5,FALSE)</f>
        <v>7088</v>
      </c>
      <c r="AN6" s="23">
        <f>VLOOKUP($AB6,[3]ME!$C$8:$K$14,6,FALSE)</f>
        <v>892645951</v>
      </c>
      <c r="AO6" s="35">
        <f>VLOOKUP($AB6,[3]ME!$C$8:$K$14,8,FALSE)</f>
        <v>0.89269521410579344</v>
      </c>
      <c r="AP6" s="35">
        <f>VLOOKUP($AB6,[3]ME!$C$8:$K$14,9,FALSE)</f>
        <v>0.87237274128562481</v>
      </c>
      <c r="AQ6" s="8"/>
      <c r="AR6" s="23">
        <f>VLOOKUP($AB6,[4]ME!$C$8:$K$14,5,FALSE)</f>
        <v>14189</v>
      </c>
      <c r="AS6" s="23">
        <f>VLOOKUP($AB6,[4]ME!$C$8:$K$14,6,FALSE)</f>
        <v>2001043791.8</v>
      </c>
      <c r="AT6" s="35">
        <f>VLOOKUP($AB6,[4]ME!$C$8:$K$14,8,FALSE)</f>
        <v>0.84478447249345079</v>
      </c>
      <c r="AU6" s="35">
        <f>VLOOKUP($AB6,[4]ME!$C$8:$K$14,9,FALSE)</f>
        <v>0.83823463975383417</v>
      </c>
      <c r="AV6" s="8"/>
      <c r="AW6" s="23">
        <f>VLOOKUP($AB6,[5]ME!$C$8:$K$14,5,FALSE)</f>
        <v>21911</v>
      </c>
      <c r="AX6" s="23">
        <f>VLOOKUP($AB6,[5]ME!$C$8:$K$14,6,FALSE)</f>
        <v>3321914335.0799999</v>
      </c>
      <c r="AY6" s="35">
        <f>VLOOKUP($AB6,[5]ME!$C$8:$K$14,8,FALSE)</f>
        <v>0.90432952247306941</v>
      </c>
      <c r="AZ6" s="35">
        <f>VLOOKUP($AB6,[5]ME!$C$8:$K$14,9,FALSE)</f>
        <v>0.90541484851405629</v>
      </c>
      <c r="BB6" s="36">
        <f>AC6-C6</f>
        <v>0</v>
      </c>
      <c r="BC6" s="36">
        <f t="shared" ref="BC6:BY21" si="0">AD6-D6</f>
        <v>0</v>
      </c>
      <c r="BD6" s="35">
        <f t="shared" si="0"/>
        <v>8.1632653061713967E-6</v>
      </c>
      <c r="BE6" s="35">
        <f t="shared" si="0"/>
        <v>3.4616768338602277E-5</v>
      </c>
      <c r="BF6" s="23"/>
      <c r="BG6" s="36">
        <f t="shared" si="0"/>
        <v>0</v>
      </c>
      <c r="BH6" s="36">
        <f t="shared" si="0"/>
        <v>-0.44999980926513672</v>
      </c>
      <c r="BI6" s="35">
        <f t="shared" si="0"/>
        <v>2.2663627482821802E-5</v>
      </c>
      <c r="BJ6" s="35">
        <f t="shared" si="0"/>
        <v>-1.7375555449228308E-5</v>
      </c>
      <c r="BK6" s="23"/>
      <c r="BL6" s="36">
        <f t="shared" si="0"/>
        <v>0</v>
      </c>
      <c r="BM6" s="36">
        <f t="shared" si="0"/>
        <v>0</v>
      </c>
      <c r="BN6" s="35">
        <f t="shared" si="0"/>
        <v>-4.7858942066048016E-6</v>
      </c>
      <c r="BO6" s="35">
        <f t="shared" si="0"/>
        <v>-2.7258714375144599E-5</v>
      </c>
      <c r="BP6" s="23"/>
      <c r="BQ6" s="36">
        <f t="shared" si="0"/>
        <v>0</v>
      </c>
      <c r="BR6" s="36">
        <f t="shared" si="0"/>
        <v>-0.20000004768371582</v>
      </c>
      <c r="BS6" s="35">
        <f t="shared" si="0"/>
        <v>-1.5527506549206649E-5</v>
      </c>
      <c r="BT6" s="35">
        <f t="shared" si="0"/>
        <v>3.4639753834220244E-5</v>
      </c>
      <c r="BU6" s="23"/>
      <c r="BV6" s="36">
        <f t="shared" si="0"/>
        <v>0</v>
      </c>
      <c r="BW6" s="36">
        <f t="shared" si="0"/>
        <v>7.9999923706054688E-2</v>
      </c>
      <c r="BX6" s="35">
        <f t="shared" si="0"/>
        <v>2.9522473069421018E-5</v>
      </c>
      <c r="BY6" s="35">
        <f t="shared" si="0"/>
        <v>1.484851405630927E-5</v>
      </c>
    </row>
    <row r="7" spans="1:77" x14ac:dyDescent="0.2">
      <c r="A7" s="1" t="s">
        <v>22</v>
      </c>
      <c r="B7" s="2" t="s">
        <v>8</v>
      </c>
      <c r="C7" s="23">
        <v>316</v>
      </c>
      <c r="D7" s="28">
        <v>41489804.740000002</v>
      </c>
      <c r="E7" s="17">
        <v>3.1E-2</v>
      </c>
      <c r="F7" s="17">
        <v>2.9600000000000001E-2</v>
      </c>
      <c r="G7" s="8"/>
      <c r="H7" s="23">
        <v>869</v>
      </c>
      <c r="I7" s="28">
        <v>117751324</v>
      </c>
      <c r="J7" s="17">
        <v>2.8299999999999999E-2</v>
      </c>
      <c r="K7" s="17">
        <v>2.7799999999999998E-2</v>
      </c>
      <c r="L7" s="8"/>
      <c r="M7" s="23">
        <v>212</v>
      </c>
      <c r="N7" s="28">
        <v>28455735</v>
      </c>
      <c r="O7" s="17">
        <v>2.6700000000000002E-2</v>
      </c>
      <c r="P7" s="17">
        <v>2.7799999999999998E-2</v>
      </c>
      <c r="Q7" s="8"/>
      <c r="R7" s="23">
        <v>806</v>
      </c>
      <c r="S7" s="28">
        <v>107107649</v>
      </c>
      <c r="T7" s="17">
        <v>4.8000000000000001E-2</v>
      </c>
      <c r="U7" s="17">
        <v>4.4900000000000002E-2</v>
      </c>
      <c r="V7" s="8"/>
      <c r="W7" s="23">
        <v>621</v>
      </c>
      <c r="X7" s="28">
        <v>81921775</v>
      </c>
      <c r="Y7" s="17">
        <v>2.5600000000000001E-2</v>
      </c>
      <c r="Z7" s="17">
        <v>2.23E-2</v>
      </c>
      <c r="AA7" s="8"/>
      <c r="AB7" s="34" t="s">
        <v>8</v>
      </c>
      <c r="AC7" s="23">
        <f>VLOOKUP($AB7,[1]ME!$C$8:$K$14,5,FALSE)</f>
        <v>316</v>
      </c>
      <c r="AD7" s="23">
        <f>VLOOKUP($AB7,[1]ME!$C$8:$K$14,6,FALSE)</f>
        <v>41489804.740000002</v>
      </c>
      <c r="AE7" s="35">
        <f>VLOOKUP($AB7,[1]ME!$C$8:$K$14,8,FALSE)</f>
        <v>3.1004709576138146E-2</v>
      </c>
      <c r="AF7" s="35">
        <f>VLOOKUP($AB7,[1]ME!$C$8:$K$14,9,FALSE)</f>
        <v>2.9639822496189079E-2</v>
      </c>
      <c r="AG7" s="8"/>
      <c r="AH7" s="23">
        <f>VLOOKUP($AB7,[2]ME!$C$8:$K$23,5,FALSE)</f>
        <v>869</v>
      </c>
      <c r="AI7" s="23">
        <f>VLOOKUP($AB7,[2]ME!$C$8:$K$23,6,FALSE)</f>
        <v>117751323.58999999</v>
      </c>
      <c r="AJ7" s="35">
        <f>VLOOKUP($AB7,[2]ME!$C$8:$K$23,8,FALSE)</f>
        <v>2.8296971670465645E-2</v>
      </c>
      <c r="AK7" s="35">
        <f>VLOOKUP($AB7,[2]ME!$C$8:$K$23,9,FALSE)</f>
        <v>2.7749243365921199E-2</v>
      </c>
      <c r="AL7" s="8"/>
      <c r="AM7" s="23">
        <f>VLOOKUP($AB7,[3]ME!$C$8:$K$14,5,FALSE)</f>
        <v>212</v>
      </c>
      <c r="AN7" s="23">
        <f>VLOOKUP($AB7,[3]ME!$C$8:$K$14,6,FALSE)</f>
        <v>28455735</v>
      </c>
      <c r="AO7" s="35">
        <f>VLOOKUP($AB7,[3]ME!$C$8:$K$14,8,FALSE)</f>
        <v>2.6700251889168764E-2</v>
      </c>
      <c r="AP7" s="35">
        <f>VLOOKUP($AB7,[3]ME!$C$8:$K$14,9,FALSE)</f>
        <v>2.7809466361705705E-2</v>
      </c>
      <c r="AQ7" s="8"/>
      <c r="AR7" s="23">
        <f>VLOOKUP($AB7,[4]ME!$C$8:$K$14,5,FALSE)</f>
        <v>806</v>
      </c>
      <c r="AS7" s="23">
        <f>VLOOKUP($AB7,[4]ME!$C$8:$K$14,6,FALSE)</f>
        <v>107107649.3</v>
      </c>
      <c r="AT7" s="35">
        <f>VLOOKUP($AB7,[4]ME!$C$8:$K$14,8,FALSE)</f>
        <v>4.7987616099071206E-2</v>
      </c>
      <c r="AU7" s="35">
        <f>VLOOKUP($AB7,[4]ME!$C$8:$K$14,9,FALSE)</f>
        <v>4.4867254876568417E-2</v>
      </c>
      <c r="AV7" s="8"/>
      <c r="AW7" s="23">
        <f>VLOOKUP($AB7,[5]ME!$C$8:$K$14,5,FALSE)</f>
        <v>621</v>
      </c>
      <c r="AX7" s="23">
        <f>VLOOKUP($AB7,[5]ME!$C$8:$K$14,6,FALSE)</f>
        <v>81921775.379999995</v>
      </c>
      <c r="AY7" s="35">
        <f>VLOOKUP($AB7,[5]ME!$C$8:$K$14,8,FALSE)</f>
        <v>2.5630442857732468E-2</v>
      </c>
      <c r="AZ7" s="35">
        <f>VLOOKUP($AB7,[5]ME!$C$8:$K$14,9,FALSE)</f>
        <v>2.2328448106684537E-2</v>
      </c>
      <c r="BB7" s="36">
        <f t="shared" ref="BB7:BB21" si="1">AC7-C7</f>
        <v>0</v>
      </c>
      <c r="BC7" s="36">
        <f t="shared" si="0"/>
        <v>0</v>
      </c>
      <c r="BD7" s="35">
        <f t="shared" si="0"/>
        <v>4.709576138146182E-6</v>
      </c>
      <c r="BE7" s="35">
        <f t="shared" si="0"/>
        <v>3.9822496189077794E-5</v>
      </c>
      <c r="BF7" s="23"/>
      <c r="BG7" s="36">
        <f t="shared" si="0"/>
        <v>0</v>
      </c>
      <c r="BH7" s="36">
        <f t="shared" si="0"/>
        <v>-0.41000001132488251</v>
      </c>
      <c r="BI7" s="35">
        <f t="shared" si="0"/>
        <v>-3.0283295343533356E-6</v>
      </c>
      <c r="BJ7" s="35">
        <f t="shared" si="0"/>
        <v>-5.0756634078798907E-5</v>
      </c>
      <c r="BK7" s="23"/>
      <c r="BL7" s="36">
        <f t="shared" si="0"/>
        <v>0</v>
      </c>
      <c r="BM7" s="36">
        <f t="shared" si="0"/>
        <v>0</v>
      </c>
      <c r="BN7" s="35">
        <f t="shared" si="0"/>
        <v>2.5188916876264789E-7</v>
      </c>
      <c r="BO7" s="35">
        <f t="shared" si="0"/>
        <v>9.466361705706694E-6</v>
      </c>
      <c r="BP7" s="23"/>
      <c r="BQ7" s="36">
        <f t="shared" si="0"/>
        <v>0</v>
      </c>
      <c r="BR7" s="36">
        <f t="shared" si="0"/>
        <v>0.29999999701976776</v>
      </c>
      <c r="BS7" s="35">
        <f t="shared" si="0"/>
        <v>-1.23839009287946E-5</v>
      </c>
      <c r="BT7" s="35">
        <f t="shared" si="0"/>
        <v>-3.2745123431585088E-5</v>
      </c>
      <c r="BU7" s="23"/>
      <c r="BV7" s="36">
        <f t="shared" si="0"/>
        <v>0</v>
      </c>
      <c r="BW7" s="36">
        <f t="shared" si="0"/>
        <v>0.37999999523162842</v>
      </c>
      <c r="BX7" s="35">
        <f t="shared" si="0"/>
        <v>3.0442857732466966E-5</v>
      </c>
      <c r="BY7" s="35">
        <f t="shared" si="0"/>
        <v>2.8448106684536567E-5</v>
      </c>
    </row>
    <row r="8" spans="1:77" x14ac:dyDescent="0.2">
      <c r="A8" s="1" t="s">
        <v>23</v>
      </c>
      <c r="B8" s="2" t="s">
        <v>9</v>
      </c>
      <c r="C8" s="23">
        <v>251</v>
      </c>
      <c r="D8" s="28">
        <v>32613188.050000001</v>
      </c>
      <c r="E8" s="17">
        <v>2.46E-2</v>
      </c>
      <c r="F8" s="17">
        <v>2.3300000000000001E-2</v>
      </c>
      <c r="G8" s="8"/>
      <c r="H8" s="23">
        <v>547</v>
      </c>
      <c r="I8" s="28">
        <v>77398249</v>
      </c>
      <c r="J8" s="17">
        <v>1.78E-2</v>
      </c>
      <c r="K8" s="17">
        <v>1.8200000000000001E-2</v>
      </c>
      <c r="L8" s="8"/>
      <c r="M8" s="23">
        <v>194</v>
      </c>
      <c r="N8" s="28">
        <v>30716233</v>
      </c>
      <c r="O8" s="17">
        <v>2.4400000000000002E-2</v>
      </c>
      <c r="P8" s="17">
        <v>0.03</v>
      </c>
      <c r="Q8" s="8"/>
      <c r="R8" s="23">
        <v>461</v>
      </c>
      <c r="S8" s="28">
        <v>62101837</v>
      </c>
      <c r="T8" s="17">
        <v>2.75E-2</v>
      </c>
      <c r="U8" s="17">
        <v>2.5999999999999999E-2</v>
      </c>
      <c r="V8" s="8"/>
      <c r="W8" s="23">
        <v>444</v>
      </c>
      <c r="X8" s="28">
        <v>63108301</v>
      </c>
      <c r="Y8" s="17">
        <v>1.83E-2</v>
      </c>
      <c r="Z8" s="17">
        <v>1.72E-2</v>
      </c>
      <c r="AA8" s="8"/>
      <c r="AB8" s="34" t="s">
        <v>9</v>
      </c>
      <c r="AC8" s="23">
        <f>VLOOKUP($AB8,[1]ME!$C$8:$K$14,5,FALSE)</f>
        <v>251</v>
      </c>
      <c r="AD8" s="23">
        <f>VLOOKUP($AB8,[1]ME!$C$8:$K$14,6,FALSE)</f>
        <v>32613188.049999997</v>
      </c>
      <c r="AE8" s="35">
        <f>VLOOKUP($AB8,[1]ME!$C$8:$K$14,8,FALSE)</f>
        <v>2.4627158555729986E-2</v>
      </c>
      <c r="AF8" s="35">
        <f>VLOOKUP($AB8,[1]ME!$C$8:$K$14,9,FALSE)</f>
        <v>2.3298473224794326E-2</v>
      </c>
      <c r="AG8" s="8"/>
      <c r="AH8" s="23">
        <f>VLOOKUP($AB8,[2]ME!$C$8:$K$23,5,FALSE)</f>
        <v>547</v>
      </c>
      <c r="AI8" s="23">
        <f>VLOOKUP($AB8,[2]ME!$C$8:$K$23,6,FALSE)</f>
        <v>77398248.579999998</v>
      </c>
      <c r="AJ8" s="35">
        <f>VLOOKUP($AB8,[2]ME!$C$8:$K$23,8,FALSE)</f>
        <v>1.7811787691305765E-2</v>
      </c>
      <c r="AK8" s="35">
        <f>VLOOKUP($AB8,[2]ME!$C$8:$K$23,9,FALSE)</f>
        <v>1.8239649207007994E-2</v>
      </c>
      <c r="AL8" s="8"/>
      <c r="AM8" s="23">
        <f>VLOOKUP($AB8,[3]ME!$C$8:$K$14,5,FALSE)</f>
        <v>194</v>
      </c>
      <c r="AN8" s="23">
        <f>VLOOKUP($AB8,[3]ME!$C$8:$K$14,6,FALSE)</f>
        <v>30716233</v>
      </c>
      <c r="AO8" s="35">
        <f>VLOOKUP($AB8,[3]ME!$C$8:$K$14,8,FALSE)</f>
        <v>2.4433249370277077E-2</v>
      </c>
      <c r="AP8" s="35">
        <f>VLOOKUP($AB8,[3]ME!$C$8:$K$14,9,FALSE)</f>
        <v>3.0018625362227144E-2</v>
      </c>
      <c r="AQ8" s="8"/>
      <c r="AR8" s="23">
        <f>VLOOKUP($AB8,[4]ME!$C$8:$K$14,5,FALSE)</f>
        <v>461</v>
      </c>
      <c r="AS8" s="23">
        <f>VLOOKUP($AB8,[4]ME!$C$8:$K$14,6,FALSE)</f>
        <v>62101837.149999999</v>
      </c>
      <c r="AT8" s="35">
        <f>VLOOKUP($AB8,[4]ME!$C$8:$K$14,8,FALSE)</f>
        <v>2.7447011193141226E-2</v>
      </c>
      <c r="AU8" s="35">
        <f>VLOOKUP($AB8,[4]ME!$C$8:$K$14,9,FALSE)</f>
        <v>2.6014378748131065E-2</v>
      </c>
      <c r="AV8" s="8"/>
      <c r="AW8" s="23">
        <f>VLOOKUP($AB8,[5]ME!$C$8:$K$14,5,FALSE)</f>
        <v>444</v>
      </c>
      <c r="AX8" s="23">
        <f>VLOOKUP($AB8,[5]ME!$C$8:$K$14,6,FALSE)</f>
        <v>63108300.560000002</v>
      </c>
      <c r="AY8" s="35">
        <f>VLOOKUP($AB8,[5]ME!$C$8:$K$14,8,FALSE)</f>
        <v>1.8325147550456066E-2</v>
      </c>
      <c r="AZ8" s="35">
        <f>VLOOKUP($AB8,[5]ME!$C$8:$K$14,9,FALSE)</f>
        <v>1.7200682085059212E-2</v>
      </c>
      <c r="BB8" s="36">
        <f t="shared" si="1"/>
        <v>0</v>
      </c>
      <c r="BC8" s="36">
        <f t="shared" si="0"/>
        <v>0</v>
      </c>
      <c r="BD8" s="35">
        <f t="shared" si="0"/>
        <v>2.7158555729985684E-5</v>
      </c>
      <c r="BE8" s="35">
        <f t="shared" si="0"/>
        <v>-1.5267752056756512E-6</v>
      </c>
      <c r="BF8" s="23"/>
      <c r="BG8" s="36">
        <f t="shared" si="0"/>
        <v>0</v>
      </c>
      <c r="BH8" s="36">
        <f t="shared" si="0"/>
        <v>-0.42000000178813934</v>
      </c>
      <c r="BI8" s="35">
        <f t="shared" si="0"/>
        <v>1.1787691305765319E-5</v>
      </c>
      <c r="BJ8" s="35">
        <f t="shared" si="0"/>
        <v>3.964920700799332E-5</v>
      </c>
      <c r="BK8" s="23"/>
      <c r="BL8" s="36">
        <f t="shared" si="0"/>
        <v>0</v>
      </c>
      <c r="BM8" s="36">
        <f t="shared" si="0"/>
        <v>0</v>
      </c>
      <c r="BN8" s="35">
        <f t="shared" si="0"/>
        <v>3.3249370277075446E-5</v>
      </c>
      <c r="BO8" s="35">
        <f t="shared" si="0"/>
        <v>1.8625362227145392E-5</v>
      </c>
      <c r="BP8" s="23"/>
      <c r="BQ8" s="36">
        <f t="shared" si="0"/>
        <v>0</v>
      </c>
      <c r="BR8" s="36">
        <f t="shared" si="0"/>
        <v>0.14999999850988388</v>
      </c>
      <c r="BS8" s="35">
        <f t="shared" si="0"/>
        <v>-5.2988806858774579E-5</v>
      </c>
      <c r="BT8" s="35">
        <f t="shared" si="0"/>
        <v>1.4378748131066432E-5</v>
      </c>
      <c r="BU8" s="23"/>
      <c r="BV8" s="36">
        <f t="shared" si="0"/>
        <v>0</v>
      </c>
      <c r="BW8" s="36">
        <f t="shared" si="0"/>
        <v>-0.43999999761581421</v>
      </c>
      <c r="BX8" s="35">
        <f t="shared" si="0"/>
        <v>2.5147550456065815E-5</v>
      </c>
      <c r="BY8" s="35">
        <f t="shared" si="0"/>
        <v>6.8208505921152351E-7</v>
      </c>
    </row>
    <row r="9" spans="1:77" x14ac:dyDescent="0.2">
      <c r="A9" s="1" t="s">
        <v>24</v>
      </c>
      <c r="B9" s="2" t="s">
        <v>10</v>
      </c>
      <c r="C9" s="23">
        <v>350</v>
      </c>
      <c r="D9" s="28">
        <v>51764047.200000003</v>
      </c>
      <c r="E9" s="17">
        <v>3.4299999999999997E-2</v>
      </c>
      <c r="F9" s="17">
        <v>3.6999999999999998E-2</v>
      </c>
      <c r="G9" s="8"/>
      <c r="H9" s="23">
        <v>737</v>
      </c>
      <c r="I9" s="28">
        <v>111553607</v>
      </c>
      <c r="J9" s="17">
        <v>2.4E-2</v>
      </c>
      <c r="K9" s="17">
        <v>2.63E-2</v>
      </c>
      <c r="L9" s="8"/>
      <c r="M9" s="23">
        <v>69</v>
      </c>
      <c r="N9" s="28">
        <v>11817549</v>
      </c>
      <c r="O9" s="17">
        <v>8.6999999999999994E-3</v>
      </c>
      <c r="P9" s="17">
        <v>1.1599999999999999E-2</v>
      </c>
      <c r="Q9" s="8"/>
      <c r="R9" s="23">
        <v>66</v>
      </c>
      <c r="S9" s="28">
        <v>8087901</v>
      </c>
      <c r="T9" s="17">
        <v>3.8999999999999998E-3</v>
      </c>
      <c r="U9" s="17">
        <v>3.3999999999999998E-3</v>
      </c>
      <c r="V9" s="8"/>
      <c r="W9" s="23">
        <v>140</v>
      </c>
      <c r="X9" s="28">
        <v>21951900</v>
      </c>
      <c r="Y9" s="17">
        <v>5.7999999999999996E-3</v>
      </c>
      <c r="Z9" s="17">
        <v>6.0000000000000001E-3</v>
      </c>
      <c r="AA9" s="8"/>
      <c r="AB9" s="34" t="s">
        <v>10</v>
      </c>
      <c r="AC9" s="23">
        <f>VLOOKUP($AB9,[1]ME!$C$8:$K$14,5,FALSE)</f>
        <v>350</v>
      </c>
      <c r="AD9" s="23">
        <f>VLOOKUP($AB9,[1]ME!$C$8:$K$14,6,FALSE)</f>
        <v>51764047.200000003</v>
      </c>
      <c r="AE9" s="35">
        <f>VLOOKUP($AB9,[1]ME!$C$8:$K$14,8,FALSE)</f>
        <v>3.4340659340659344E-2</v>
      </c>
      <c r="AF9" s="35">
        <f>VLOOKUP($AB9,[1]ME!$C$8:$K$14,9,FALSE)</f>
        <v>3.6979618976446249E-2</v>
      </c>
      <c r="AG9" s="8"/>
      <c r="AH9" s="23">
        <f>VLOOKUP($AB9,[2]ME!$C$8:$K$23,5,FALSE)</f>
        <v>737</v>
      </c>
      <c r="AI9" s="23">
        <f>VLOOKUP($AB9,[2]ME!$C$8:$K$23,6,FALSE)</f>
        <v>111553606.91000001</v>
      </c>
      <c r="AJ9" s="35">
        <f>VLOOKUP($AB9,[2]ME!$C$8:$K$23,8,FALSE)</f>
        <v>2.3998697492673398E-2</v>
      </c>
      <c r="AK9" s="35">
        <f>VLOOKUP($AB9,[2]ME!$C$8:$K$23,9,FALSE)</f>
        <v>2.6288691219049587E-2</v>
      </c>
      <c r="AL9" s="8"/>
      <c r="AM9" s="23">
        <f>VLOOKUP($AB9,[3]ME!$C$8:$K$14,5,FALSE)</f>
        <v>69</v>
      </c>
      <c r="AN9" s="23">
        <f>VLOOKUP($AB9,[3]ME!$C$8:$K$14,6,FALSE)</f>
        <v>11817549</v>
      </c>
      <c r="AO9" s="35">
        <f>VLOOKUP($AB9,[3]ME!$C$8:$K$14,8,FALSE)</f>
        <v>8.6901763224181364E-3</v>
      </c>
      <c r="AP9" s="35">
        <f>VLOOKUP($AB9,[3]ME!$C$8:$K$14,9,FALSE)</f>
        <v>1.1549156308677632E-2</v>
      </c>
      <c r="AQ9" s="8"/>
      <c r="AR9" s="23">
        <f>VLOOKUP($AB9,[4]ME!$C$8:$K$14,5,FALSE)</f>
        <v>66</v>
      </c>
      <c r="AS9" s="23">
        <f>VLOOKUP($AB9,[4]ME!$C$8:$K$14,6,FALSE)</f>
        <v>8087900.9400000004</v>
      </c>
      <c r="AT9" s="35">
        <f>VLOOKUP($AB9,[4]ME!$C$8:$K$14,8,FALSE)</f>
        <v>3.9295070254822574E-3</v>
      </c>
      <c r="AU9" s="35">
        <f>VLOOKUP($AB9,[4]ME!$C$8:$K$14,9,FALSE)</f>
        <v>3.3880111762607541E-3</v>
      </c>
      <c r="AV9" s="8"/>
      <c r="AW9" s="23">
        <f>VLOOKUP($AB9,[5]ME!$C$8:$K$14,5,FALSE)</f>
        <v>140</v>
      </c>
      <c r="AX9" s="23">
        <f>VLOOKUP($AB9,[5]ME!$C$8:$K$14,6,FALSE)</f>
        <v>21951899.920000002</v>
      </c>
      <c r="AY9" s="35">
        <f>VLOOKUP($AB9,[5]ME!$C$8:$K$14,8,FALSE)</f>
        <v>5.7781996780717319E-3</v>
      </c>
      <c r="AZ9" s="35">
        <f>VLOOKUP($AB9,[5]ME!$C$8:$K$14,9,FALSE)</f>
        <v>5.9831693824169236E-3</v>
      </c>
      <c r="BB9" s="36">
        <f t="shared" si="1"/>
        <v>0</v>
      </c>
      <c r="BC9" s="36">
        <f t="shared" si="0"/>
        <v>0</v>
      </c>
      <c r="BD9" s="35">
        <f t="shared" si="0"/>
        <v>4.0659340659346399E-5</v>
      </c>
      <c r="BE9" s="35">
        <f t="shared" si="0"/>
        <v>-2.03810235537491E-5</v>
      </c>
      <c r="BF9" s="23"/>
      <c r="BG9" s="36">
        <f t="shared" si="0"/>
        <v>0</v>
      </c>
      <c r="BH9" s="36">
        <f t="shared" si="0"/>
        <v>-8.9999988675117493E-2</v>
      </c>
      <c r="BI9" s="35">
        <f t="shared" si="0"/>
        <v>-1.3025073266025033E-6</v>
      </c>
      <c r="BJ9" s="35">
        <f t="shared" si="0"/>
        <v>-1.1308780950413516E-5</v>
      </c>
      <c r="BK9" s="23"/>
      <c r="BL9" s="36">
        <f t="shared" si="0"/>
        <v>0</v>
      </c>
      <c r="BM9" s="36">
        <f t="shared" si="0"/>
        <v>0</v>
      </c>
      <c r="BN9" s="35">
        <f t="shared" si="0"/>
        <v>-9.8236775818629635E-6</v>
      </c>
      <c r="BO9" s="35">
        <f t="shared" si="0"/>
        <v>-5.0843691322367476E-5</v>
      </c>
      <c r="BP9" s="23"/>
      <c r="BQ9" s="36">
        <f t="shared" si="0"/>
        <v>0</v>
      </c>
      <c r="BR9" s="36">
        <f t="shared" si="0"/>
        <v>-5.9999999590218067E-2</v>
      </c>
      <c r="BS9" s="35">
        <f t="shared" si="0"/>
        <v>2.9507025482257594E-5</v>
      </c>
      <c r="BT9" s="35">
        <f t="shared" si="0"/>
        <v>-1.1988823739245754E-5</v>
      </c>
      <c r="BU9" s="23"/>
      <c r="BV9" s="36">
        <f t="shared" si="0"/>
        <v>0</v>
      </c>
      <c r="BW9" s="36">
        <f t="shared" si="0"/>
        <v>-7.9999998211860657E-2</v>
      </c>
      <c r="BX9" s="35">
        <f t="shared" si="0"/>
        <v>-2.1800321928267669E-5</v>
      </c>
      <c r="BY9" s="35">
        <f t="shared" si="0"/>
        <v>-1.6830617583076489E-5</v>
      </c>
    </row>
    <row r="10" spans="1:77" x14ac:dyDescent="0.2">
      <c r="A10" s="1" t="s">
        <v>25</v>
      </c>
      <c r="B10" s="2" t="s">
        <v>11</v>
      </c>
      <c r="C10" s="23">
        <v>87</v>
      </c>
      <c r="D10" s="28">
        <v>14234969.779999999</v>
      </c>
      <c r="E10" s="17">
        <v>8.5000000000000006E-3</v>
      </c>
      <c r="F10" s="17">
        <v>1.0200000000000001E-2</v>
      </c>
      <c r="G10" s="8"/>
      <c r="H10" s="23">
        <v>377</v>
      </c>
      <c r="I10" s="28">
        <v>65259516</v>
      </c>
      <c r="J10" s="17">
        <v>1.23E-2</v>
      </c>
      <c r="K10" s="17">
        <v>1.54E-2</v>
      </c>
      <c r="L10" s="8"/>
      <c r="M10" s="23">
        <v>84</v>
      </c>
      <c r="N10" s="28">
        <v>14525676</v>
      </c>
      <c r="O10" s="17">
        <v>1.06E-2</v>
      </c>
      <c r="P10" s="17">
        <v>1.4200000000000001E-2</v>
      </c>
      <c r="Q10" s="8"/>
      <c r="R10" s="23">
        <v>157</v>
      </c>
      <c r="S10" s="28">
        <v>26209824</v>
      </c>
      <c r="T10" s="17">
        <v>9.2999999999999992E-3</v>
      </c>
      <c r="U10" s="17">
        <v>1.0999999999999999E-2</v>
      </c>
      <c r="V10" s="8"/>
      <c r="W10" s="23">
        <v>106</v>
      </c>
      <c r="X10" s="28">
        <v>18408281</v>
      </c>
      <c r="Y10" s="17">
        <v>4.4000000000000003E-3</v>
      </c>
      <c r="Z10" s="17">
        <v>5.0000000000000001E-3</v>
      </c>
      <c r="AA10" s="8"/>
      <c r="AB10" s="34" t="s">
        <v>11</v>
      </c>
      <c r="AC10" s="23">
        <f>VLOOKUP($AB10,[1]ME!$C$8:$K$14,5,FALSE)</f>
        <v>87</v>
      </c>
      <c r="AD10" s="23">
        <f>VLOOKUP($AB10,[1]ME!$C$8:$K$14,6,FALSE)</f>
        <v>14234969.780000001</v>
      </c>
      <c r="AE10" s="35">
        <f>VLOOKUP($AB10,[1]ME!$C$8:$K$14,8,FALSE)</f>
        <v>8.5361067503924651E-3</v>
      </c>
      <c r="AF10" s="35">
        <f>VLOOKUP($AB10,[1]ME!$C$8:$K$14,9,FALSE)</f>
        <v>1.016929291814777E-2</v>
      </c>
      <c r="AG10" s="8"/>
      <c r="AH10" s="23">
        <f>VLOOKUP($AB10,[2]ME!$C$8:$K$23,5,FALSE)</f>
        <v>377</v>
      </c>
      <c r="AI10" s="23">
        <f>VLOOKUP($AB10,[2]ME!$C$8:$K$23,6,FALSE)</f>
        <v>65259515.870000005</v>
      </c>
      <c r="AJ10" s="35">
        <f>VLOOKUP($AB10,[2]ME!$C$8:$K$23,8,FALSE)</f>
        <v>1.2276131553239988E-2</v>
      </c>
      <c r="AK10" s="35">
        <f>VLOOKUP($AB10,[2]ME!$C$8:$K$23,9,FALSE)</f>
        <v>1.537903891530114E-2</v>
      </c>
      <c r="AL10" s="8"/>
      <c r="AM10" s="23">
        <f>VLOOKUP($AB10,[3]ME!$C$8:$K$14,5,FALSE)</f>
        <v>84</v>
      </c>
      <c r="AN10" s="23">
        <f>VLOOKUP($AB10,[3]ME!$C$8:$K$14,6,FALSE)</f>
        <v>14525676</v>
      </c>
      <c r="AO10" s="35">
        <f>VLOOKUP($AB10,[3]ME!$C$8:$K$14,8,FALSE)</f>
        <v>1.057934508816121E-2</v>
      </c>
      <c r="AP10" s="35">
        <f>VLOOKUP($AB10,[3]ME!$C$8:$K$14,9,FALSE)</f>
        <v>1.4195778042740272E-2</v>
      </c>
      <c r="AQ10" s="8"/>
      <c r="AR10" s="23">
        <f>VLOOKUP($AB10,[4]ME!$C$8:$K$14,5,FALSE)</f>
        <v>157</v>
      </c>
      <c r="AS10" s="23">
        <f>VLOOKUP($AB10,[4]ME!$C$8:$K$14,6,FALSE)</f>
        <v>26209824.43</v>
      </c>
      <c r="AT10" s="35">
        <f>VLOOKUP($AB10,[4]ME!$C$8:$K$14,8,FALSE)</f>
        <v>9.3474636818290067E-3</v>
      </c>
      <c r="AU10" s="35">
        <f>VLOOKUP($AB10,[4]ME!$C$8:$K$14,9,FALSE)</f>
        <v>1.097926133806878E-2</v>
      </c>
      <c r="AV10" s="8"/>
      <c r="AW10" s="23">
        <f>VLOOKUP($AB10,[5]ME!$C$8:$K$14,5,FALSE)</f>
        <v>106</v>
      </c>
      <c r="AX10" s="23">
        <f>VLOOKUP($AB10,[5]ME!$C$8:$K$14,6,FALSE)</f>
        <v>18408281.379999999</v>
      </c>
      <c r="AY10" s="35">
        <f>VLOOKUP($AB10,[5]ME!$C$8:$K$14,8,FALSE)</f>
        <v>4.3749226133971688E-3</v>
      </c>
      <c r="AZ10" s="35">
        <f>VLOOKUP($AB10,[5]ME!$C$8:$K$14,9,FALSE)</f>
        <v>5.0173272444352292E-3</v>
      </c>
      <c r="BB10" s="36">
        <f t="shared" si="1"/>
        <v>0</v>
      </c>
      <c r="BC10" s="36">
        <f t="shared" si="0"/>
        <v>0</v>
      </c>
      <c r="BD10" s="35">
        <f t="shared" si="0"/>
        <v>3.6106750392464471E-5</v>
      </c>
      <c r="BE10" s="35">
        <f t="shared" si="0"/>
        <v>-3.0707081852231199E-5</v>
      </c>
      <c r="BF10" s="23"/>
      <c r="BG10" s="36">
        <f t="shared" si="0"/>
        <v>0</v>
      </c>
      <c r="BH10" s="36">
        <f t="shared" si="0"/>
        <v>-0.12999999523162842</v>
      </c>
      <c r="BI10" s="35">
        <f t="shared" si="0"/>
        <v>-2.3868446760012471E-5</v>
      </c>
      <c r="BJ10" s="35">
        <f t="shared" si="0"/>
        <v>-2.0961084698860669E-5</v>
      </c>
      <c r="BK10" s="23"/>
      <c r="BL10" s="36">
        <f t="shared" si="0"/>
        <v>0</v>
      </c>
      <c r="BM10" s="36">
        <f t="shared" si="0"/>
        <v>0</v>
      </c>
      <c r="BN10" s="35">
        <f t="shared" si="0"/>
        <v>-2.0654911838790396E-5</v>
      </c>
      <c r="BO10" s="35">
        <f t="shared" si="0"/>
        <v>-4.2219572597285149E-6</v>
      </c>
      <c r="BP10" s="23"/>
      <c r="BQ10" s="36">
        <f t="shared" si="0"/>
        <v>0</v>
      </c>
      <c r="BR10" s="36">
        <f t="shared" si="0"/>
        <v>0.42999999970197678</v>
      </c>
      <c r="BS10" s="35">
        <f t="shared" si="0"/>
        <v>4.7463681829007509E-5</v>
      </c>
      <c r="BT10" s="35">
        <f t="shared" si="0"/>
        <v>-2.0738661931219218E-5</v>
      </c>
      <c r="BU10" s="23"/>
      <c r="BV10" s="36">
        <f t="shared" si="0"/>
        <v>0</v>
      </c>
      <c r="BW10" s="36">
        <f t="shared" si="0"/>
        <v>0.37999999895691872</v>
      </c>
      <c r="BX10" s="35">
        <f t="shared" si="0"/>
        <v>-2.5077386602831431E-5</v>
      </c>
      <c r="BY10" s="35">
        <f t="shared" si="0"/>
        <v>1.7327244435229143E-5</v>
      </c>
    </row>
    <row r="11" spans="1:77" x14ac:dyDescent="0.2">
      <c r="A11" s="1" t="s">
        <v>26</v>
      </c>
      <c r="B11" s="13" t="s">
        <v>12</v>
      </c>
      <c r="C11" s="23">
        <v>62</v>
      </c>
      <c r="D11" s="28">
        <v>10327965.550000001</v>
      </c>
      <c r="E11" s="17">
        <v>6.1000000000000004E-3</v>
      </c>
      <c r="F11" s="17">
        <v>7.4000000000000003E-3</v>
      </c>
      <c r="G11" s="8"/>
      <c r="H11" s="23">
        <v>1695</v>
      </c>
      <c r="I11" s="28">
        <v>263349011</v>
      </c>
      <c r="J11" s="17">
        <v>5.5199999999999999E-2</v>
      </c>
      <c r="K11" s="17">
        <v>6.2100000000000002E-2</v>
      </c>
      <c r="L11" s="8"/>
      <c r="M11" s="23">
        <v>293</v>
      </c>
      <c r="N11" s="28">
        <v>45078016</v>
      </c>
      <c r="O11" s="17">
        <v>3.6900000000000002E-2</v>
      </c>
      <c r="P11" s="17">
        <v>4.41E-2</v>
      </c>
      <c r="Q11" s="8"/>
      <c r="R11" s="23">
        <v>1117</v>
      </c>
      <c r="S11" s="28">
        <v>182660998</v>
      </c>
      <c r="T11" s="17">
        <v>6.6500000000000004E-2</v>
      </c>
      <c r="U11" s="17">
        <v>7.6499999999999999E-2</v>
      </c>
      <c r="V11" s="8"/>
      <c r="W11" s="23">
        <v>1007</v>
      </c>
      <c r="X11" s="28">
        <v>161637154</v>
      </c>
      <c r="Y11" s="17">
        <v>4.1599999999999998E-2</v>
      </c>
      <c r="Z11" s="17">
        <v>4.41E-2</v>
      </c>
      <c r="AA11" s="8"/>
      <c r="AB11" s="34" t="s">
        <v>12</v>
      </c>
      <c r="AC11" s="23">
        <f>VLOOKUP($AB11,[1]ME!$C$8:$K$14,5,FALSE)</f>
        <v>62</v>
      </c>
      <c r="AD11" s="23">
        <f>VLOOKUP($AB11,[1]ME!$C$8:$K$14,6,FALSE)</f>
        <v>10327965.550000001</v>
      </c>
      <c r="AE11" s="35">
        <f>VLOOKUP($AB11,[1]ME!$C$8:$K$14,8,FALSE)</f>
        <v>6.0832025117739403E-3</v>
      </c>
      <c r="AF11" s="35">
        <f>VLOOKUP($AB11,[1]ME!$C$8:$K$14,9,FALSE)</f>
        <v>7.3781756160840352E-3</v>
      </c>
      <c r="AG11" s="8"/>
      <c r="AH11" s="23">
        <f>VLOOKUP($AB11,[2]ME!$C$8:$K$23,5,FALSE)</f>
        <v>1695</v>
      </c>
      <c r="AI11" s="23">
        <f>VLOOKUP($AB11,[2]ME!$C$8:$K$23,6,FALSE)</f>
        <v>263349010.80000001</v>
      </c>
      <c r="AJ11" s="35">
        <f>VLOOKUP($AB11,[2]ME!$C$8:$K$23,8,FALSE)</f>
        <v>5.5193747964832299E-2</v>
      </c>
      <c r="AK11" s="35">
        <f>VLOOKUP($AB11,[2]ME!$C$8:$K$23,9,FALSE)</f>
        <v>6.206075284816942E-2</v>
      </c>
      <c r="AL11" s="8"/>
      <c r="AM11" s="23">
        <f>VLOOKUP($AB11,[3]ME!$C$8:$K$14,5,FALSE)</f>
        <v>293</v>
      </c>
      <c r="AN11" s="23">
        <f>VLOOKUP($AB11,[3]ME!$C$8:$K$14,6,FALSE)</f>
        <v>45078016</v>
      </c>
      <c r="AO11" s="35">
        <f>VLOOKUP($AB11,[3]ME!$C$8:$K$14,8,FALSE)</f>
        <v>3.6901763224181358E-2</v>
      </c>
      <c r="AP11" s="35">
        <f>VLOOKUP($AB11,[3]ME!$C$8:$K$14,9,FALSE)</f>
        <v>4.4054232639024485E-2</v>
      </c>
      <c r="AQ11" s="8"/>
      <c r="AR11" s="23">
        <f>VLOOKUP($AB11,[4]ME!$C$8:$K$14,5,FALSE)</f>
        <v>1117</v>
      </c>
      <c r="AS11" s="23">
        <f>VLOOKUP($AB11,[4]ME!$C$8:$K$14,6,FALSE)</f>
        <v>182660997.53</v>
      </c>
      <c r="AT11" s="35">
        <f>VLOOKUP($AB11,[4]ME!$C$8:$K$14,8,FALSE)</f>
        <v>6.650392950702548E-2</v>
      </c>
      <c r="AU11" s="35">
        <f>VLOOKUP($AB11,[4]ME!$C$8:$K$14,9,FALSE)</f>
        <v>7.6516454107136728E-2</v>
      </c>
      <c r="AV11" s="8"/>
      <c r="AW11" s="23">
        <f>VLOOKUP($AB11,[5]ME!$C$8:$K$14,5,FALSE)</f>
        <v>1007</v>
      </c>
      <c r="AX11" s="23">
        <f>VLOOKUP($AB11,[5]ME!$C$8:$K$14,6,FALSE)</f>
        <v>161637153.59</v>
      </c>
      <c r="AY11" s="35">
        <f>VLOOKUP($AB11,[5]ME!$C$8:$K$14,8,FALSE)</f>
        <v>4.1561764827273105E-2</v>
      </c>
      <c r="AZ11" s="35">
        <f>VLOOKUP($AB11,[5]ME!$C$8:$K$14,9,FALSE)</f>
        <v>4.4055524667347773E-2</v>
      </c>
      <c r="BB11" s="36">
        <f t="shared" si="1"/>
        <v>0</v>
      </c>
      <c r="BC11" s="36">
        <f t="shared" si="0"/>
        <v>0</v>
      </c>
      <c r="BD11" s="35">
        <f t="shared" si="0"/>
        <v>-1.6797488226060094E-5</v>
      </c>
      <c r="BE11" s="35">
        <f t="shared" si="0"/>
        <v>-2.182438391596514E-5</v>
      </c>
      <c r="BF11" s="23"/>
      <c r="BG11" s="36">
        <f t="shared" si="0"/>
        <v>0</v>
      </c>
      <c r="BH11" s="36">
        <f t="shared" si="0"/>
        <v>-0.19999998807907104</v>
      </c>
      <c r="BI11" s="35">
        <f t="shared" si="0"/>
        <v>-6.2520351677003427E-6</v>
      </c>
      <c r="BJ11" s="35">
        <f t="shared" si="0"/>
        <v>-3.9247151830582028E-5</v>
      </c>
      <c r="BK11" s="23"/>
      <c r="BL11" s="36">
        <f t="shared" si="0"/>
        <v>0</v>
      </c>
      <c r="BM11" s="36">
        <f t="shared" si="0"/>
        <v>0</v>
      </c>
      <c r="BN11" s="35">
        <f t="shared" si="0"/>
        <v>1.7632241813558824E-6</v>
      </c>
      <c r="BO11" s="35">
        <f t="shared" si="0"/>
        <v>-4.5767360975515481E-5</v>
      </c>
      <c r="BP11" s="23"/>
      <c r="BQ11" s="36">
        <f t="shared" si="0"/>
        <v>0</v>
      </c>
      <c r="BR11" s="36">
        <f t="shared" si="0"/>
        <v>-0.4699999988079071</v>
      </c>
      <c r="BS11" s="35">
        <f t="shared" si="0"/>
        <v>3.9295070254768971E-6</v>
      </c>
      <c r="BT11" s="35">
        <f t="shared" si="0"/>
        <v>1.6454107136729124E-5</v>
      </c>
      <c r="BU11" s="23"/>
      <c r="BV11" s="36">
        <f t="shared" si="0"/>
        <v>0</v>
      </c>
      <c r="BW11" s="36">
        <f t="shared" si="0"/>
        <v>-0.40999999642372131</v>
      </c>
      <c r="BX11" s="35">
        <f t="shared" si="0"/>
        <v>-3.8235172726892863E-5</v>
      </c>
      <c r="BY11" s="35">
        <f t="shared" si="0"/>
        <v>-4.4475332652227362E-5</v>
      </c>
    </row>
    <row r="12" spans="1:77" x14ac:dyDescent="0.2">
      <c r="A12" s="1" t="s">
        <v>27</v>
      </c>
      <c r="B12" s="13" t="s">
        <v>13</v>
      </c>
      <c r="C12" s="23">
        <v>10192</v>
      </c>
      <c r="D12" s="28">
        <v>1399799366.05</v>
      </c>
      <c r="E12" s="17">
        <v>1</v>
      </c>
      <c r="F12" s="17">
        <v>1</v>
      </c>
      <c r="G12" s="8"/>
      <c r="H12" s="23">
        <v>30710</v>
      </c>
      <c r="I12" s="28">
        <v>4243406641</v>
      </c>
      <c r="J12" s="17">
        <v>1</v>
      </c>
      <c r="K12" s="17">
        <v>1</v>
      </c>
      <c r="L12" s="8"/>
      <c r="M12" s="23">
        <v>7940</v>
      </c>
      <c r="N12" s="28">
        <v>1023239160</v>
      </c>
      <c r="O12" s="17">
        <v>1</v>
      </c>
      <c r="P12" s="17">
        <v>1</v>
      </c>
      <c r="Q12" s="8"/>
      <c r="R12" s="23">
        <v>16796</v>
      </c>
      <c r="S12" s="28">
        <v>2387212001</v>
      </c>
      <c r="T12" s="17">
        <v>1</v>
      </c>
      <c r="U12" s="17">
        <v>1</v>
      </c>
      <c r="V12" s="8"/>
      <c r="W12" s="23">
        <v>24229</v>
      </c>
      <c r="X12" s="28">
        <v>3668941746</v>
      </c>
      <c r="Y12" s="17">
        <v>1</v>
      </c>
      <c r="Z12" s="17">
        <v>1</v>
      </c>
      <c r="AA12" s="8"/>
      <c r="AB12" s="34" t="s">
        <v>13</v>
      </c>
      <c r="AC12" s="23">
        <f>VLOOKUP($AB12,[1]ME!$C$8:$K$14,5,FALSE)</f>
        <v>10192</v>
      </c>
      <c r="AD12" s="23">
        <f>VLOOKUP($AB12,[1]ME!$C$8:$K$14,6,FALSE)</f>
        <v>1399799366.05</v>
      </c>
      <c r="AE12" s="35">
        <f>VLOOKUP($AB12,[1]ME!$C$8:$K$14,8,FALSE)</f>
        <v>1</v>
      </c>
      <c r="AF12" s="35">
        <f>VLOOKUP($AB12,[1]ME!$C$8:$K$14,9,FALSE)</f>
        <v>0.99999999999999989</v>
      </c>
      <c r="AG12" s="8"/>
      <c r="AH12" s="23">
        <f>VLOOKUP($AB12,[2]ME!$C$8:$K$23,5,FALSE)</f>
        <v>30710</v>
      </c>
      <c r="AI12" s="23">
        <f>VLOOKUP($AB12,[2]ME!$C$8:$K$23,6,FALSE)</f>
        <v>4243406641.3000002</v>
      </c>
      <c r="AJ12" s="35">
        <f>VLOOKUP($AB12,[2]ME!$C$8:$K$23,8,FALSE)</f>
        <v>1</v>
      </c>
      <c r="AK12" s="35">
        <f>VLOOKUP($AB12,[2]ME!$C$8:$K$23,9,FALSE)</f>
        <v>1.0000000000000002</v>
      </c>
      <c r="AL12" s="8"/>
      <c r="AM12" s="23">
        <f>VLOOKUP($AB12,[3]ME!$C$8:$K$14,5,FALSE)</f>
        <v>7940</v>
      </c>
      <c r="AN12" s="23">
        <f>VLOOKUP($AB12,[3]ME!$C$8:$K$14,6,FALSE)</f>
        <v>1023239160</v>
      </c>
      <c r="AO12" s="35">
        <f>VLOOKUP($AB12,[3]ME!$C$8:$K$14,8,FALSE)</f>
        <v>1</v>
      </c>
      <c r="AP12" s="35">
        <f>VLOOKUP($AB12,[3]ME!$C$8:$K$14,9,FALSE)</f>
        <v>1</v>
      </c>
      <c r="AQ12" s="8"/>
      <c r="AR12" s="23">
        <f>VLOOKUP($AB12,[4]ME!$C$8:$K$14,5,FALSE)</f>
        <v>16796</v>
      </c>
      <c r="AS12" s="23">
        <f>VLOOKUP($AB12,[4]ME!$C$8:$K$14,6,FALSE)</f>
        <v>2387212001.1500001</v>
      </c>
      <c r="AT12" s="35">
        <f>VLOOKUP($AB12,[4]ME!$C$8:$K$14,8,FALSE)</f>
        <v>0.99999999999999989</v>
      </c>
      <c r="AU12" s="35">
        <f>VLOOKUP($AB12,[4]ME!$C$8:$K$14,9,FALSE)</f>
        <v>0.99999999999999989</v>
      </c>
      <c r="AV12" s="8"/>
      <c r="AW12" s="23">
        <f>VLOOKUP($AB12,[5]ME!$C$8:$K$14,5,FALSE)</f>
        <v>24229</v>
      </c>
      <c r="AX12" s="23">
        <f>VLOOKUP($AB12,[5]ME!$C$8:$K$14,6,FALSE)</f>
        <v>3668941745.9099998</v>
      </c>
      <c r="AY12" s="35">
        <f>VLOOKUP($AB12,[5]ME!$C$8:$K$14,8,FALSE)</f>
        <v>1</v>
      </c>
      <c r="AZ12" s="35">
        <f>VLOOKUP($AB12,[5]ME!$C$8:$K$14,9,FALSE)</f>
        <v>1</v>
      </c>
      <c r="BB12" s="36">
        <f t="shared" si="1"/>
        <v>0</v>
      </c>
      <c r="BC12" s="36">
        <f t="shared" si="0"/>
        <v>0</v>
      </c>
      <c r="BD12" s="35">
        <f t="shared" si="0"/>
        <v>0</v>
      </c>
      <c r="BE12" s="35">
        <f t="shared" si="0"/>
        <v>0</v>
      </c>
      <c r="BF12" s="23"/>
      <c r="BG12" s="36">
        <f t="shared" si="0"/>
        <v>0</v>
      </c>
      <c r="BH12" s="36">
        <f t="shared" si="0"/>
        <v>0.30000019073486328</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0.15000009536743164</v>
      </c>
      <c r="BS12" s="35">
        <f t="shared" si="0"/>
        <v>0</v>
      </c>
      <c r="BT12" s="35">
        <f t="shared" si="0"/>
        <v>0</v>
      </c>
      <c r="BU12" s="23"/>
      <c r="BV12" s="36">
        <f t="shared" si="0"/>
        <v>0</v>
      </c>
      <c r="BW12" s="36">
        <f t="shared" si="0"/>
        <v>-9.0000152587890625E-2</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862</v>
      </c>
      <c r="D15" s="30">
        <v>21977105.420000002</v>
      </c>
      <c r="E15" s="19">
        <v>0.95140000000000002</v>
      </c>
      <c r="F15" s="19">
        <v>0.93899999999999995</v>
      </c>
      <c r="H15" s="25">
        <v>7522</v>
      </c>
      <c r="I15" s="30">
        <v>309652794</v>
      </c>
      <c r="J15" s="19">
        <v>0.93510000000000004</v>
      </c>
      <c r="K15" s="19">
        <v>0.92159999999999997</v>
      </c>
      <c r="M15" s="25">
        <v>1495</v>
      </c>
      <c r="N15" s="30">
        <v>77986305</v>
      </c>
      <c r="O15" s="19">
        <v>0.93200000000000005</v>
      </c>
      <c r="P15" s="19">
        <v>0.9345</v>
      </c>
      <c r="R15" s="25">
        <v>792</v>
      </c>
      <c r="S15" s="30">
        <v>38140058</v>
      </c>
      <c r="T15" s="19">
        <v>0.90510000000000002</v>
      </c>
      <c r="U15" s="19">
        <v>0.89980000000000004</v>
      </c>
      <c r="W15" s="25">
        <v>1283</v>
      </c>
      <c r="X15" s="30">
        <v>59217180</v>
      </c>
      <c r="Y15" s="19">
        <v>0.95820000000000005</v>
      </c>
      <c r="Z15" s="19">
        <v>0.9304</v>
      </c>
      <c r="AB15" s="34" t="s">
        <v>80</v>
      </c>
      <c r="AC15" s="23">
        <f>VLOOKUP($AB15,[1]ME!$C$17:$K$24,5,FALSE)</f>
        <v>862</v>
      </c>
      <c r="AD15" s="23">
        <f>VLOOKUP($AB15,[1]ME!$C$17:$K$24,6,FALSE)</f>
        <v>21977105.420000002</v>
      </c>
      <c r="AE15" s="35">
        <f>VLOOKUP($AB15,[1]ME!$C$17:$K$24,8,FALSE)</f>
        <v>0.95143487858719644</v>
      </c>
      <c r="AF15" s="35">
        <f>VLOOKUP($AB15,[1]ME!$C$17:$K$24,9,FALSE)</f>
        <v>0.93897793590898737</v>
      </c>
      <c r="AH15" s="23">
        <f>VLOOKUP($AB15,[2]ME!$C$17:$K$23,5,FALSE)</f>
        <v>7522</v>
      </c>
      <c r="AI15" s="23">
        <f>VLOOKUP($AB15,[2]ME!$C$17:$K$23,6,FALSE)</f>
        <v>309652793.84000003</v>
      </c>
      <c r="AJ15" s="35">
        <f>VLOOKUP($AB15,[2]ME!$C$17:$K$23,8,FALSE)</f>
        <v>0.93510691198408746</v>
      </c>
      <c r="AK15" s="35">
        <f>VLOOKUP($AB15,[2]ME!$C$17:$K$23,9,FALSE)</f>
        <v>0.92155397071640455</v>
      </c>
      <c r="AM15" s="23">
        <f>VLOOKUP($AB15,[3]ME!$C$17:$K$23,5,FALSE)</f>
        <v>1495</v>
      </c>
      <c r="AN15" s="23">
        <f>VLOOKUP($AB15,[3]ME!$C$17:$K$23,6,FALSE)</f>
        <v>77986305</v>
      </c>
      <c r="AO15" s="35">
        <f>VLOOKUP($AB15,[3]ME!$C$17:$K$23,8,FALSE)</f>
        <v>0.93204488778054861</v>
      </c>
      <c r="AP15" s="35">
        <f>VLOOKUP($AB15,[3]ME!$C$17:$K$23,9,FALSE)</f>
        <v>0.93447083917420259</v>
      </c>
      <c r="AQ15" s="23"/>
      <c r="AR15" s="23">
        <f>VLOOKUP($AB15,[4]ME!$C$17:$K$23,5,FALSE)</f>
        <v>792</v>
      </c>
      <c r="AS15" s="23">
        <f>VLOOKUP($AB15,[4]ME!$C$17:$K$23,6,FALSE)</f>
        <v>38140057.840000004</v>
      </c>
      <c r="AT15" s="35">
        <f>VLOOKUP($AB15,[4]ME!$C$17:$K$23,8,FALSE)</f>
        <v>0.90514285714285714</v>
      </c>
      <c r="AU15" s="35">
        <f>VLOOKUP($AB15,[4]ME!$C$17:$K$23,9,FALSE)</f>
        <v>0.89983423891732894</v>
      </c>
      <c r="AW15" s="23">
        <f>VLOOKUP($AB15,[5]ME!$C$17:$K$23,5,FALSE)</f>
        <v>1283</v>
      </c>
      <c r="AX15" s="23">
        <f>VLOOKUP($AB15,[5]ME!$C$17:$K$23,6,FALSE)</f>
        <v>59217179.729999997</v>
      </c>
      <c r="AY15" s="35">
        <f>VLOOKUP($AB15,[5]ME!$C$17:$K$23,8,FALSE)</f>
        <v>0.95817774458551153</v>
      </c>
      <c r="AZ15" s="35">
        <f>VLOOKUP($AB15,[5]ME!$C$17:$K$23,9,FALSE)</f>
        <v>0.93036640010198723</v>
      </c>
      <c r="BB15" s="36">
        <f t="shared" si="1"/>
        <v>0</v>
      </c>
      <c r="BC15" s="36">
        <f t="shared" si="0"/>
        <v>0</v>
      </c>
      <c r="BD15" s="35">
        <f t="shared" si="0"/>
        <v>3.4878587196418565E-5</v>
      </c>
      <c r="BE15" s="35">
        <f t="shared" si="0"/>
        <v>-2.2064091012574671E-5</v>
      </c>
      <c r="BF15" s="23"/>
      <c r="BG15" s="36">
        <f t="shared" si="0"/>
        <v>0</v>
      </c>
      <c r="BH15" s="36">
        <f t="shared" si="0"/>
        <v>-0.15999996662139893</v>
      </c>
      <c r="BI15" s="35">
        <f t="shared" si="0"/>
        <v>6.911984087420997E-6</v>
      </c>
      <c r="BJ15" s="35">
        <f t="shared" si="0"/>
        <v>-4.6029283595427906E-5</v>
      </c>
      <c r="BK15" s="23"/>
      <c r="BL15" s="36">
        <f t="shared" si="0"/>
        <v>0</v>
      </c>
      <c r="BM15" s="36">
        <f t="shared" si="0"/>
        <v>0</v>
      </c>
      <c r="BN15" s="35">
        <f t="shared" si="0"/>
        <v>4.4887780548563683E-5</v>
      </c>
      <c r="BO15" s="35">
        <f t="shared" si="0"/>
        <v>-2.9160825797402978E-5</v>
      </c>
      <c r="BP15" s="23"/>
      <c r="BQ15" s="36">
        <f t="shared" si="0"/>
        <v>0</v>
      </c>
      <c r="BR15" s="36">
        <f t="shared" si="0"/>
        <v>-0.15999999642372131</v>
      </c>
      <c r="BS15" s="35">
        <f t="shared" si="0"/>
        <v>4.2857142857122277E-5</v>
      </c>
      <c r="BT15" s="35">
        <f t="shared" si="0"/>
        <v>3.4238917328899277E-5</v>
      </c>
      <c r="BU15" s="23"/>
      <c r="BV15" s="36">
        <f t="shared" si="0"/>
        <v>0</v>
      </c>
      <c r="BW15" s="36">
        <f t="shared" si="0"/>
        <v>-0.27000000327825546</v>
      </c>
      <c r="BX15" s="35">
        <f t="shared" si="0"/>
        <v>-2.2255414488525638E-5</v>
      </c>
      <c r="BY15" s="35">
        <f t="shared" si="0"/>
        <v>-3.3599898012770524E-5</v>
      </c>
    </row>
    <row r="16" spans="1:77" x14ac:dyDescent="0.2">
      <c r="A16" s="1" t="s">
        <v>22</v>
      </c>
      <c r="B16" s="13" t="s">
        <v>8</v>
      </c>
      <c r="C16" s="25">
        <v>14</v>
      </c>
      <c r="D16" s="30">
        <v>455959.73</v>
      </c>
      <c r="E16" s="19">
        <v>1.55E-2</v>
      </c>
      <c r="F16" s="19">
        <v>1.95E-2</v>
      </c>
      <c r="H16" s="25">
        <v>113</v>
      </c>
      <c r="I16" s="30">
        <v>5387836</v>
      </c>
      <c r="J16" s="19">
        <v>1.41E-2</v>
      </c>
      <c r="K16" s="19">
        <v>1.6E-2</v>
      </c>
      <c r="M16" s="25">
        <v>26</v>
      </c>
      <c r="N16" s="30">
        <v>986078</v>
      </c>
      <c r="O16" s="19">
        <v>1.6199999999999999E-2</v>
      </c>
      <c r="P16" s="19">
        <v>1.18E-2</v>
      </c>
      <c r="R16" s="25">
        <v>33</v>
      </c>
      <c r="S16" s="30">
        <v>1411897</v>
      </c>
      <c r="T16" s="19">
        <v>3.7699999999999997E-2</v>
      </c>
      <c r="U16" s="19">
        <v>3.3300000000000003E-2</v>
      </c>
      <c r="W16" s="25">
        <v>13</v>
      </c>
      <c r="X16" s="30">
        <v>417844</v>
      </c>
      <c r="Y16" s="19">
        <v>9.7000000000000003E-3</v>
      </c>
      <c r="Z16" s="19">
        <v>6.6E-3</v>
      </c>
      <c r="AB16" s="34" t="s">
        <v>8</v>
      </c>
      <c r="AC16" s="23">
        <f>VLOOKUP($AB16,[1]ME!$C$17:$K$24,5,FALSE)</f>
        <v>14</v>
      </c>
      <c r="AD16" s="23">
        <f>VLOOKUP($AB16,[1]ME!$C$17:$K$24,6,FALSE)</f>
        <v>455959.73</v>
      </c>
      <c r="AE16" s="35">
        <f>VLOOKUP($AB16,[1]ME!$C$17:$K$24,8,FALSE)</f>
        <v>1.5452538631346579E-2</v>
      </c>
      <c r="AF16" s="35">
        <f>VLOOKUP($AB16,[1]ME!$C$17:$K$24,9,FALSE)</f>
        <v>1.9481006163049982E-2</v>
      </c>
      <c r="AH16" s="23">
        <f>VLOOKUP($AB16,[2]ME!$C$17:$K$23,5,FALSE)</f>
        <v>113</v>
      </c>
      <c r="AI16" s="23">
        <f>VLOOKUP($AB16,[2]ME!$C$17:$K$23,6,FALSE)</f>
        <v>5387836.1699999999</v>
      </c>
      <c r="AJ16" s="35">
        <f>VLOOKUP($AB16,[2]ME!$C$17:$K$23,8,FALSE)</f>
        <v>1.4047737444057682E-2</v>
      </c>
      <c r="AK16" s="35">
        <f>VLOOKUP($AB16,[2]ME!$C$17:$K$23,9,FALSE)</f>
        <v>1.6034674689867363E-2</v>
      </c>
      <c r="AM16" s="23">
        <f>VLOOKUP($AB16,[3]ME!$C$17:$K$23,5,FALSE)</f>
        <v>26</v>
      </c>
      <c r="AN16" s="23">
        <f>VLOOKUP($AB16,[3]ME!$C$17:$K$23,6,FALSE)</f>
        <v>986078</v>
      </c>
      <c r="AO16" s="35">
        <f>VLOOKUP($AB16,[3]ME!$C$17:$K$23,8,FALSE)</f>
        <v>1.6209476309226933E-2</v>
      </c>
      <c r="AP16" s="35">
        <f>VLOOKUP($AB16,[3]ME!$C$17:$K$23,9,FALSE)</f>
        <v>1.1815678870171107E-2</v>
      </c>
      <c r="AR16" s="23">
        <f>VLOOKUP($AB16,[4]ME!$C$17:$K$23,5,FALSE)</f>
        <v>33</v>
      </c>
      <c r="AS16" s="23">
        <f>VLOOKUP($AB16,[4]ME!$C$17:$K$23,6,FALSE)</f>
        <v>1411897.24</v>
      </c>
      <c r="AT16" s="35">
        <f>VLOOKUP($AB16,[4]ME!$C$17:$K$23,8,FALSE)</f>
        <v>3.7714285714285714E-2</v>
      </c>
      <c r="AU16" s="35">
        <f>VLOOKUP($AB16,[4]ME!$C$17:$K$23,9,FALSE)</f>
        <v>3.3310738114624663E-2</v>
      </c>
      <c r="AW16" s="23">
        <f>VLOOKUP($AB16,[5]ME!$C$17:$K$23,5,FALSE)</f>
        <v>13</v>
      </c>
      <c r="AX16" s="23">
        <f>VLOOKUP($AB16,[5]ME!$C$17:$K$23,6,FALSE)</f>
        <v>417844.24</v>
      </c>
      <c r="AY16" s="35">
        <f>VLOOKUP($AB16,[5]ME!$C$17:$K$23,8,FALSE)</f>
        <v>9.7087378640776691E-3</v>
      </c>
      <c r="AZ16" s="35">
        <f>VLOOKUP($AB16,[5]ME!$C$17:$K$23,9,FALSE)</f>
        <v>6.5647881770905603E-3</v>
      </c>
      <c r="BB16" s="36">
        <f t="shared" si="1"/>
        <v>0</v>
      </c>
      <c r="BC16" s="36">
        <f t="shared" si="0"/>
        <v>0</v>
      </c>
      <c r="BD16" s="35">
        <f t="shared" si="0"/>
        <v>-4.7461368653420669E-5</v>
      </c>
      <c r="BE16" s="35">
        <f t="shared" si="0"/>
        <v>-1.8993836950018106E-5</v>
      </c>
      <c r="BF16" s="23"/>
      <c r="BG16" s="36">
        <f t="shared" si="0"/>
        <v>0</v>
      </c>
      <c r="BH16" s="36">
        <f t="shared" si="0"/>
        <v>0.16999999992549419</v>
      </c>
      <c r="BI16" s="35">
        <f t="shared" si="0"/>
        <v>-5.2262555942317324E-5</v>
      </c>
      <c r="BJ16" s="35">
        <f t="shared" si="0"/>
        <v>3.4674689867363051E-5</v>
      </c>
      <c r="BK16" s="23"/>
      <c r="BL16" s="36">
        <f t="shared" si="0"/>
        <v>0</v>
      </c>
      <c r="BM16" s="36">
        <f t="shared" si="0"/>
        <v>0</v>
      </c>
      <c r="BN16" s="35">
        <f t="shared" si="0"/>
        <v>9.4763092269335714E-6</v>
      </c>
      <c r="BO16" s="35">
        <f t="shared" si="0"/>
        <v>1.5678870171106918E-5</v>
      </c>
      <c r="BP16" s="23"/>
      <c r="BQ16" s="36">
        <f t="shared" si="0"/>
        <v>0</v>
      </c>
      <c r="BR16" s="36">
        <f t="shared" si="0"/>
        <v>0.23999999999068677</v>
      </c>
      <c r="BS16" s="35">
        <f t="shared" si="0"/>
        <v>1.4285714285716677E-5</v>
      </c>
      <c r="BT16" s="35">
        <f t="shared" si="0"/>
        <v>1.0738114624660178E-5</v>
      </c>
      <c r="BU16" s="23"/>
      <c r="BV16" s="36">
        <f t="shared" si="0"/>
        <v>0</v>
      </c>
      <c r="BW16" s="36">
        <f t="shared" si="0"/>
        <v>0.23999999999068677</v>
      </c>
      <c r="BX16" s="35">
        <f t="shared" si="0"/>
        <v>8.7378640776687722E-6</v>
      </c>
      <c r="BY16" s="35">
        <f t="shared" si="0"/>
        <v>-3.5211822909439645E-5</v>
      </c>
    </row>
    <row r="17" spans="1:77" x14ac:dyDescent="0.2">
      <c r="A17" s="1" t="s">
        <v>23</v>
      </c>
      <c r="B17" s="13" t="s">
        <v>9</v>
      </c>
      <c r="C17" s="25">
        <v>14</v>
      </c>
      <c r="D17" s="30">
        <v>462925.99</v>
      </c>
      <c r="E17" s="19">
        <v>1.55E-2</v>
      </c>
      <c r="F17" s="19">
        <v>1.9800000000000002E-2</v>
      </c>
      <c r="H17" s="25">
        <v>113</v>
      </c>
      <c r="I17" s="30">
        <v>4719702</v>
      </c>
      <c r="J17" s="19">
        <v>1.41E-2</v>
      </c>
      <c r="K17" s="19">
        <v>1.41E-2</v>
      </c>
      <c r="M17" s="25">
        <v>47</v>
      </c>
      <c r="N17" s="30">
        <v>2062399</v>
      </c>
      <c r="O17" s="19">
        <v>2.93E-2</v>
      </c>
      <c r="P17" s="19">
        <v>2.47E-2</v>
      </c>
      <c r="R17" s="25">
        <v>17</v>
      </c>
      <c r="S17" s="30">
        <v>758569</v>
      </c>
      <c r="T17" s="19">
        <v>1.9400000000000001E-2</v>
      </c>
      <c r="U17" s="19">
        <v>1.7899999999999999E-2</v>
      </c>
      <c r="W17" s="25">
        <v>10</v>
      </c>
      <c r="X17" s="30">
        <v>1147816</v>
      </c>
      <c r="Y17" s="19">
        <v>7.4999999999999997E-3</v>
      </c>
      <c r="Z17" s="19">
        <v>1.7999999999999999E-2</v>
      </c>
      <c r="AB17" s="34" t="s">
        <v>9</v>
      </c>
      <c r="AC17" s="23">
        <f>VLOOKUP($AB17,[1]ME!$C$17:$K$24,5,FALSE)</f>
        <v>14</v>
      </c>
      <c r="AD17" s="23">
        <f>VLOOKUP($AB17,[1]ME!$C$17:$K$24,6,FALSE)</f>
        <v>462925.99</v>
      </c>
      <c r="AE17" s="35">
        <f>VLOOKUP($AB17,[1]ME!$C$17:$K$24,8,FALSE)</f>
        <v>1.5452538631346579E-2</v>
      </c>
      <c r="AF17" s="35">
        <f>VLOOKUP($AB17,[1]ME!$C$17:$K$24,9,FALSE)</f>
        <v>1.9778641557284048E-2</v>
      </c>
      <c r="AH17" s="23">
        <f>VLOOKUP($AB17,[2]ME!$C$17:$K$23,5,FALSE)</f>
        <v>113</v>
      </c>
      <c r="AI17" s="23">
        <f>VLOOKUP($AB17,[2]ME!$C$17:$K$23,6,FALSE)</f>
        <v>4719702.4200000009</v>
      </c>
      <c r="AJ17" s="35">
        <f>VLOOKUP($AB17,[2]ME!$C$17:$K$23,8,FALSE)</f>
        <v>1.4047737444057682E-2</v>
      </c>
      <c r="AK17" s="35">
        <f>VLOOKUP($AB17,[2]ME!$C$17:$K$23,9,FALSE)</f>
        <v>1.4046249839419257E-2</v>
      </c>
      <c r="AM17" s="23">
        <f>VLOOKUP($AB17,[3]ME!$C$17:$K$23,5,FALSE)</f>
        <v>47</v>
      </c>
      <c r="AN17" s="23">
        <f>VLOOKUP($AB17,[3]ME!$C$17:$K$23,6,FALSE)</f>
        <v>2062399</v>
      </c>
      <c r="AO17" s="35">
        <f>VLOOKUP($AB17,[3]ME!$C$17:$K$23,8,FALSE)</f>
        <v>2.9301745635910224E-2</v>
      </c>
      <c r="AP17" s="35">
        <f>VLOOKUP($AB17,[3]ME!$C$17:$K$23,9,FALSE)</f>
        <v>2.4712694417847292E-2</v>
      </c>
      <c r="AR17" s="23">
        <f>VLOOKUP($AB17,[4]ME!$C$17:$K$23,5,FALSE)</f>
        <v>17</v>
      </c>
      <c r="AS17" s="23">
        <f>VLOOKUP($AB17,[4]ME!$C$17:$K$23,6,FALSE)</f>
        <v>758569.48</v>
      </c>
      <c r="AT17" s="35">
        <f>VLOOKUP($AB17,[4]ME!$C$17:$K$23,8,FALSE)</f>
        <v>1.9428571428571427E-2</v>
      </c>
      <c r="AU17" s="35">
        <f>VLOOKUP($AB17,[4]ME!$C$17:$K$23,9,FALSE)</f>
        <v>1.7896847287573854E-2</v>
      </c>
      <c r="AW17" s="23">
        <f>VLOOKUP($AB17,[5]ME!$C$17:$K$23,5,FALSE)</f>
        <v>10</v>
      </c>
      <c r="AX17" s="23">
        <f>VLOOKUP($AB17,[5]ME!$C$17:$K$23,6,FALSE)</f>
        <v>1147816.05</v>
      </c>
      <c r="AY17" s="35">
        <f>VLOOKUP($AB17,[5]ME!$C$17:$K$23,8,FALSE)</f>
        <v>7.4682598954443615E-3</v>
      </c>
      <c r="AZ17" s="35">
        <f>VLOOKUP($AB17,[5]ME!$C$17:$K$23,9,FALSE)</f>
        <v>1.8033440486136147E-2</v>
      </c>
      <c r="BB17" s="36">
        <f t="shared" si="1"/>
        <v>0</v>
      </c>
      <c r="BC17" s="36">
        <f t="shared" si="0"/>
        <v>0</v>
      </c>
      <c r="BD17" s="35">
        <f t="shared" si="0"/>
        <v>-4.7461368653420669E-5</v>
      </c>
      <c r="BE17" s="35">
        <f t="shared" si="0"/>
        <v>-2.1358442715953274E-5</v>
      </c>
      <c r="BF17" s="23"/>
      <c r="BG17" s="36">
        <f t="shared" si="0"/>
        <v>0</v>
      </c>
      <c r="BH17" s="36">
        <f t="shared" si="0"/>
        <v>0.42000000085681677</v>
      </c>
      <c r="BI17" s="35">
        <f t="shared" si="0"/>
        <v>-5.2262555942317324E-5</v>
      </c>
      <c r="BJ17" s="35">
        <f t="shared" si="0"/>
        <v>-5.3750160580743125E-5</v>
      </c>
      <c r="BK17" s="23"/>
      <c r="BL17" s="36">
        <f t="shared" si="0"/>
        <v>0</v>
      </c>
      <c r="BM17" s="36">
        <f t="shared" si="0"/>
        <v>0</v>
      </c>
      <c r="BN17" s="35">
        <f t="shared" si="0"/>
        <v>1.7456359102246966E-6</v>
      </c>
      <c r="BO17" s="35">
        <f t="shared" si="0"/>
        <v>1.2694417847292083E-5</v>
      </c>
      <c r="BP17" s="23"/>
      <c r="BQ17" s="36">
        <f t="shared" si="0"/>
        <v>0</v>
      </c>
      <c r="BR17" s="36">
        <f t="shared" si="0"/>
        <v>0.47999999998137355</v>
      </c>
      <c r="BS17" s="35">
        <f t="shared" si="0"/>
        <v>2.8571428571426416E-5</v>
      </c>
      <c r="BT17" s="35">
        <f t="shared" si="0"/>
        <v>-3.1527124261451767E-6</v>
      </c>
      <c r="BU17" s="23"/>
      <c r="BV17" s="36">
        <f t="shared" si="0"/>
        <v>0</v>
      </c>
      <c r="BW17" s="36">
        <f t="shared" si="0"/>
        <v>5.0000000046566129E-2</v>
      </c>
      <c r="BX17" s="35">
        <f t="shared" si="0"/>
        <v>-3.1740104555638173E-5</v>
      </c>
      <c r="BY17" s="35">
        <f t="shared" si="0"/>
        <v>3.3440486136147862E-5</v>
      </c>
    </row>
    <row r="18" spans="1:77" x14ac:dyDescent="0.2">
      <c r="A18" s="1" t="s">
        <v>24</v>
      </c>
      <c r="B18" s="13" t="s">
        <v>10</v>
      </c>
      <c r="C18" s="25">
        <v>4</v>
      </c>
      <c r="D18" s="30">
        <v>115843.93</v>
      </c>
      <c r="E18" s="19">
        <v>4.4000000000000003E-3</v>
      </c>
      <c r="F18" s="19">
        <v>4.8999999999999998E-3</v>
      </c>
      <c r="H18" s="25">
        <v>110</v>
      </c>
      <c r="I18" s="30">
        <v>5925016</v>
      </c>
      <c r="J18" s="19">
        <v>1.37E-2</v>
      </c>
      <c r="K18" s="19">
        <v>1.7600000000000001E-2</v>
      </c>
      <c r="M18" s="25">
        <v>8</v>
      </c>
      <c r="N18" s="30">
        <v>547908</v>
      </c>
      <c r="O18" s="19">
        <v>5.0000000000000001E-3</v>
      </c>
      <c r="P18" s="19">
        <v>6.6E-3</v>
      </c>
      <c r="R18" s="25">
        <v>3</v>
      </c>
      <c r="S18" s="30">
        <v>232754</v>
      </c>
      <c r="T18" s="19">
        <v>3.3999999999999998E-3</v>
      </c>
      <c r="U18" s="19">
        <v>5.4999999999999997E-3</v>
      </c>
      <c r="W18" s="25">
        <v>4</v>
      </c>
      <c r="X18" s="30">
        <v>338876</v>
      </c>
      <c r="Y18" s="19">
        <v>3.0000000000000001E-3</v>
      </c>
      <c r="Z18" s="19">
        <v>5.3E-3</v>
      </c>
      <c r="AB18" s="34" t="s">
        <v>10</v>
      </c>
      <c r="AC18" s="23">
        <f>VLOOKUP($AB18,[1]ME!$C$17:$K$24,5,FALSE)</f>
        <v>4</v>
      </c>
      <c r="AD18" s="23">
        <f>VLOOKUP($AB18,[1]ME!$C$17:$K$24,6,FALSE)</f>
        <v>115843.93</v>
      </c>
      <c r="AE18" s="35">
        <f>VLOOKUP($AB18,[1]ME!$C$17:$K$24,8,FALSE)</f>
        <v>4.4150110375275938E-3</v>
      </c>
      <c r="AF18" s="35">
        <f>VLOOKUP($AB18,[1]ME!$C$17:$K$24,9,FALSE)</f>
        <v>4.9494640991254437E-3</v>
      </c>
      <c r="AH18" s="23">
        <f>VLOOKUP($AB18,[2]ME!$C$17:$K$23,5,FALSE)</f>
        <v>110</v>
      </c>
      <c r="AI18" s="23">
        <f>VLOOKUP($AB18,[2]ME!$C$17:$K$23,6,FALSE)</f>
        <v>5925016.1199999992</v>
      </c>
      <c r="AJ18" s="35">
        <f>VLOOKUP($AB18,[2]ME!$C$17:$K$23,8,FALSE)</f>
        <v>1.3674788662357036E-2</v>
      </c>
      <c r="AK18" s="35">
        <f>VLOOKUP($AB18,[2]ME!$C$17:$K$23,9,FALSE)</f>
        <v>1.763336950470417E-2</v>
      </c>
      <c r="AM18" s="23">
        <f>VLOOKUP($AB18,[3]ME!$C$17:$K$23,5,FALSE)</f>
        <v>8</v>
      </c>
      <c r="AN18" s="23">
        <f>VLOOKUP($AB18,[3]ME!$C$17:$K$23,6,FALSE)</f>
        <v>547908</v>
      </c>
      <c r="AO18" s="35">
        <f>VLOOKUP($AB18,[3]ME!$C$17:$K$23,8,FALSE)</f>
        <v>4.9875311720698253E-3</v>
      </c>
      <c r="AP18" s="35">
        <f>VLOOKUP($AB18,[3]ME!$C$17:$K$23,9,FALSE)</f>
        <v>6.5653071850276662E-3</v>
      </c>
      <c r="AR18" s="23">
        <f>VLOOKUP($AB18,[4]ME!$C$17:$K$23,5,FALSE)</f>
        <v>3</v>
      </c>
      <c r="AS18" s="23">
        <f>VLOOKUP($AB18,[4]ME!$C$17:$K$23,6,FALSE)</f>
        <v>232753.58</v>
      </c>
      <c r="AT18" s="35">
        <f>VLOOKUP($AB18,[4]ME!$C$17:$K$23,8,FALSE)</f>
        <v>3.4285714285714284E-3</v>
      </c>
      <c r="AU18" s="35">
        <f>VLOOKUP($AB18,[4]ME!$C$17:$K$23,9,FALSE)</f>
        <v>5.4913299133733983E-3</v>
      </c>
      <c r="AW18" s="23">
        <f>VLOOKUP($AB18,[5]ME!$C$17:$K$23,5,FALSE)</f>
        <v>4</v>
      </c>
      <c r="AX18" s="23">
        <f>VLOOKUP($AB18,[5]ME!$C$17:$K$23,6,FALSE)</f>
        <v>338875.69</v>
      </c>
      <c r="AY18" s="35">
        <f>VLOOKUP($AB18,[5]ME!$C$17:$K$23,8,FALSE)</f>
        <v>2.9873039581777448E-3</v>
      </c>
      <c r="AZ18" s="35">
        <f>VLOOKUP($AB18,[5]ME!$C$17:$K$23,9,FALSE)</f>
        <v>5.3241062344557052E-3</v>
      </c>
      <c r="BB18" s="36">
        <f t="shared" si="1"/>
        <v>0</v>
      </c>
      <c r="BC18" s="36">
        <f t="shared" si="0"/>
        <v>0</v>
      </c>
      <c r="BD18" s="35">
        <f t="shared" si="0"/>
        <v>1.501103752759355E-5</v>
      </c>
      <c r="BE18" s="35">
        <f t="shared" si="0"/>
        <v>4.9464099125443896E-5</v>
      </c>
      <c r="BF18" s="23"/>
      <c r="BG18" s="36">
        <f t="shared" si="0"/>
        <v>0</v>
      </c>
      <c r="BH18" s="36">
        <f t="shared" si="0"/>
        <v>0.11999999918043613</v>
      </c>
      <c r="BI18" s="35">
        <f t="shared" si="0"/>
        <v>-2.5211337642964612E-5</v>
      </c>
      <c r="BJ18" s="35">
        <f t="shared" si="0"/>
        <v>3.3369504704169189E-5</v>
      </c>
      <c r="BK18" s="23"/>
      <c r="BL18" s="36">
        <f t="shared" si="0"/>
        <v>0</v>
      </c>
      <c r="BM18" s="36">
        <f t="shared" si="0"/>
        <v>0</v>
      </c>
      <c r="BN18" s="35">
        <f t="shared" si="0"/>
        <v>-1.2468827930174793E-5</v>
      </c>
      <c r="BO18" s="35">
        <f t="shared" si="0"/>
        <v>-3.4692814972333771E-5</v>
      </c>
      <c r="BP18" s="23"/>
      <c r="BQ18" s="36">
        <f t="shared" si="0"/>
        <v>0</v>
      </c>
      <c r="BR18" s="36">
        <f t="shared" si="0"/>
        <v>-0.42000000001280569</v>
      </c>
      <c r="BS18" s="35">
        <f t="shared" si="0"/>
        <v>2.8571428571428584E-5</v>
      </c>
      <c r="BT18" s="35">
        <f t="shared" si="0"/>
        <v>-8.6700866266014101E-6</v>
      </c>
      <c r="BU18" s="23"/>
      <c r="BV18" s="36">
        <f t="shared" si="0"/>
        <v>0</v>
      </c>
      <c r="BW18" s="36">
        <f t="shared" si="0"/>
        <v>-0.30999999999767169</v>
      </c>
      <c r="BX18" s="35">
        <f t="shared" si="0"/>
        <v>-1.2696041822255269E-5</v>
      </c>
      <c r="BY18" s="35">
        <f t="shared" si="0"/>
        <v>2.4106234455705151E-5</v>
      </c>
    </row>
    <row r="19" spans="1:77" x14ac:dyDescent="0.2">
      <c r="A19" s="1" t="s">
        <v>25</v>
      </c>
      <c r="B19" s="13" t="s">
        <v>11</v>
      </c>
      <c r="C19" s="25">
        <v>12</v>
      </c>
      <c r="D19" s="30">
        <v>393513</v>
      </c>
      <c r="E19" s="19">
        <v>1.3299999999999999E-2</v>
      </c>
      <c r="F19" s="19">
        <v>1.6799999999999999E-2</v>
      </c>
      <c r="H19" s="25">
        <v>152</v>
      </c>
      <c r="I19" s="30">
        <v>7515694</v>
      </c>
      <c r="J19" s="19">
        <v>1.89E-2</v>
      </c>
      <c r="K19" s="19">
        <v>2.24E-2</v>
      </c>
      <c r="M19" s="25">
        <v>23</v>
      </c>
      <c r="N19" s="30">
        <v>1074855</v>
      </c>
      <c r="O19" s="19">
        <v>1.43E-2</v>
      </c>
      <c r="P19" s="19">
        <v>1.29E-2</v>
      </c>
      <c r="R19" s="25">
        <v>20</v>
      </c>
      <c r="S19" s="30">
        <v>1105214</v>
      </c>
      <c r="T19" s="19">
        <v>2.29E-2</v>
      </c>
      <c r="U19" s="19">
        <v>2.6100000000000002E-2</v>
      </c>
      <c r="W19" s="25">
        <v>19</v>
      </c>
      <c r="X19" s="30">
        <v>1174809</v>
      </c>
      <c r="Y19" s="19">
        <v>1.4200000000000001E-2</v>
      </c>
      <c r="Z19" s="19">
        <v>1.8499999999999999E-2</v>
      </c>
      <c r="AB19" s="34" t="s">
        <v>11</v>
      </c>
      <c r="AC19" s="23">
        <f>VLOOKUP($AB19,[1]ME!$C$17:$K$24,5,FALSE)</f>
        <v>12</v>
      </c>
      <c r="AD19" s="23">
        <f>VLOOKUP($AB19,[1]ME!$C$17:$K$24,6,FALSE)</f>
        <v>393513</v>
      </c>
      <c r="AE19" s="35">
        <f>VLOOKUP($AB19,[1]ME!$C$17:$K$24,8,FALSE)</f>
        <v>1.3245033112582781E-2</v>
      </c>
      <c r="AF19" s="35">
        <f>VLOOKUP($AB19,[1]ME!$C$17:$K$24,9,FALSE)</f>
        <v>1.681295227155321E-2</v>
      </c>
      <c r="AH19" s="23">
        <f>VLOOKUP($AB19,[2]ME!$C$17:$K$23,5,FALSE)</f>
        <v>152</v>
      </c>
      <c r="AI19" s="23">
        <f>VLOOKUP($AB19,[2]ME!$C$17:$K$23,6,FALSE)</f>
        <v>7515693.5700000012</v>
      </c>
      <c r="AJ19" s="35">
        <f>VLOOKUP($AB19,[2]ME!$C$17:$K$23,8,FALSE)</f>
        <v>1.8896071606166086E-2</v>
      </c>
      <c r="AK19" s="35">
        <f>VLOOKUP($AB19,[2]ME!$C$17:$K$23,9,FALSE)</f>
        <v>2.2367365610465085E-2</v>
      </c>
      <c r="AM19" s="23">
        <f>VLOOKUP($AB19,[3]ME!$C$17:$K$23,5,FALSE)</f>
        <v>23</v>
      </c>
      <c r="AN19" s="23">
        <f>VLOOKUP($AB19,[3]ME!$C$17:$K$23,6,FALSE)</f>
        <v>1074855</v>
      </c>
      <c r="AO19" s="35">
        <f>VLOOKUP($AB19,[3]ME!$C$17:$K$23,8,FALSE)</f>
        <v>1.4339152119700748E-2</v>
      </c>
      <c r="AP19" s="35">
        <f>VLOOKUP($AB19,[3]ME!$C$17:$K$23,9,FALSE)</f>
        <v>1.2879449203813254E-2</v>
      </c>
      <c r="AR19" s="23">
        <f>VLOOKUP($AB19,[4]ME!$C$17:$K$23,5,FALSE)</f>
        <v>20</v>
      </c>
      <c r="AS19" s="23">
        <f>VLOOKUP($AB19,[4]ME!$C$17:$K$23,6,FALSE)</f>
        <v>1105213.83</v>
      </c>
      <c r="AT19" s="35">
        <f>VLOOKUP($AB19,[4]ME!$C$17:$K$23,8,FALSE)</f>
        <v>2.2857142857142857E-2</v>
      </c>
      <c r="AU19" s="35">
        <f>VLOOKUP($AB19,[4]ME!$C$17:$K$23,9,FALSE)</f>
        <v>2.6075189757996345E-2</v>
      </c>
      <c r="AW19" s="23">
        <f>VLOOKUP($AB19,[5]ME!$C$17:$K$23,5,FALSE)</f>
        <v>19</v>
      </c>
      <c r="AX19" s="23">
        <f>VLOOKUP($AB19,[5]ME!$C$17:$K$23,6,FALSE)</f>
        <v>1174809</v>
      </c>
      <c r="AY19" s="35">
        <f>VLOOKUP($AB19,[5]ME!$C$17:$K$23,8,FALSE)</f>
        <v>1.4189693801344288E-2</v>
      </c>
      <c r="AZ19" s="35">
        <f>VLOOKUP($AB19,[5]ME!$C$17:$K$23,9,FALSE)</f>
        <v>1.8457529134635397E-2</v>
      </c>
      <c r="BB19" s="36">
        <f t="shared" si="1"/>
        <v>0</v>
      </c>
      <c r="BC19" s="36">
        <f t="shared" si="0"/>
        <v>0</v>
      </c>
      <c r="BD19" s="35">
        <f t="shared" si="0"/>
        <v>-5.4966887417217877E-5</v>
      </c>
      <c r="BE19" s="35">
        <f t="shared" si="0"/>
        <v>1.2952271553210576E-5</v>
      </c>
      <c r="BF19" s="23"/>
      <c r="BG19" s="36">
        <f t="shared" si="0"/>
        <v>0</v>
      </c>
      <c r="BH19" s="36">
        <f t="shared" si="0"/>
        <v>-0.4299999987706542</v>
      </c>
      <c r="BI19" s="35">
        <f t="shared" si="0"/>
        <v>-3.9283938339136626E-6</v>
      </c>
      <c r="BJ19" s="35">
        <f t="shared" si="0"/>
        <v>-3.2634389534914876E-5</v>
      </c>
      <c r="BK19" s="23"/>
      <c r="BL19" s="36">
        <f t="shared" si="0"/>
        <v>0</v>
      </c>
      <c r="BM19" s="36">
        <f t="shared" si="0"/>
        <v>0</v>
      </c>
      <c r="BN19" s="35">
        <f t="shared" si="0"/>
        <v>3.9152119700748209E-5</v>
      </c>
      <c r="BO19" s="35">
        <f t="shared" si="0"/>
        <v>-2.0550796186746129E-5</v>
      </c>
      <c r="BP19" s="23"/>
      <c r="BQ19" s="36">
        <f t="shared" si="0"/>
        <v>0</v>
      </c>
      <c r="BR19" s="36">
        <f t="shared" si="0"/>
        <v>-0.16999999992549419</v>
      </c>
      <c r="BS19" s="35">
        <f t="shared" si="0"/>
        <v>-4.2857142857143093E-5</v>
      </c>
      <c r="BT19" s="35">
        <f t="shared" si="0"/>
        <v>-2.4810242003656807E-5</v>
      </c>
      <c r="BU19" s="23"/>
      <c r="BV19" s="36">
        <f t="shared" si="0"/>
        <v>0</v>
      </c>
      <c r="BW19" s="36">
        <f t="shared" si="0"/>
        <v>0</v>
      </c>
      <c r="BX19" s="35">
        <f t="shared" si="0"/>
        <v>-1.0306198655713264E-5</v>
      </c>
      <c r="BY19" s="35">
        <f t="shared" si="0"/>
        <v>-4.2470865364602206E-5</v>
      </c>
    </row>
    <row r="20" spans="1:77" x14ac:dyDescent="0.2">
      <c r="A20" s="1" t="s">
        <v>26</v>
      </c>
      <c r="B20" s="13" t="s">
        <v>12</v>
      </c>
      <c r="C20" s="23">
        <v>0</v>
      </c>
      <c r="D20" s="28">
        <v>0</v>
      </c>
      <c r="E20" s="17">
        <v>0</v>
      </c>
      <c r="F20" s="17">
        <v>0</v>
      </c>
      <c r="G20" s="8"/>
      <c r="H20" s="23">
        <v>34</v>
      </c>
      <c r="I20" s="28">
        <v>2810525</v>
      </c>
      <c r="J20" s="17">
        <v>4.1999999999999997E-3</v>
      </c>
      <c r="K20" s="17">
        <v>8.3999999999999995E-3</v>
      </c>
      <c r="L20" s="8"/>
      <c r="M20" s="23">
        <v>5</v>
      </c>
      <c r="N20" s="28">
        <v>797498</v>
      </c>
      <c r="O20" s="17">
        <v>3.0999999999999999E-3</v>
      </c>
      <c r="P20" s="17">
        <v>9.5999999999999992E-3</v>
      </c>
      <c r="Q20" s="8"/>
      <c r="R20" s="23">
        <v>10</v>
      </c>
      <c r="S20" s="28">
        <v>737157</v>
      </c>
      <c r="T20" s="17">
        <v>1.14E-2</v>
      </c>
      <c r="U20" s="17">
        <v>1.7399999999999999E-2</v>
      </c>
      <c r="V20" s="8"/>
      <c r="W20" s="23">
        <v>10</v>
      </c>
      <c r="X20" s="28">
        <v>1352786</v>
      </c>
      <c r="Y20" s="17">
        <v>7.4999999999999997E-3</v>
      </c>
      <c r="Z20" s="17">
        <v>2.1299999999999999E-2</v>
      </c>
      <c r="AA20" s="8"/>
      <c r="AB20" s="34" t="s">
        <v>12</v>
      </c>
      <c r="AC20" s="23">
        <f>VLOOKUP($AB20,[1]ME!$C$17:$K$24,5,FALSE)</f>
        <v>0</v>
      </c>
      <c r="AD20" s="23">
        <f>VLOOKUP($AB20,[1]ME!$C$17:$K$24,6,FALSE)</f>
        <v>0</v>
      </c>
      <c r="AE20" s="35">
        <f>VLOOKUP($AB20,[1]ME!$C$17:$K$24,8,FALSE)</f>
        <v>0</v>
      </c>
      <c r="AF20" s="35">
        <f>VLOOKUP($AB20,[1]ME!$C$17:$K$24,9,FALSE)</f>
        <v>0</v>
      </c>
      <c r="AG20" s="8"/>
      <c r="AH20" s="23">
        <f>VLOOKUP($AB20,[2]ME!$C$17:$K$23,5,FALSE)</f>
        <v>34</v>
      </c>
      <c r="AI20" s="23">
        <f>VLOOKUP($AB20,[2]ME!$C$17:$K$23,6,FALSE)</f>
        <v>2810524.95</v>
      </c>
      <c r="AJ20" s="35">
        <f>VLOOKUP($AB20,[2]ME!$C$17:$K$23,8,FALSE)</f>
        <v>4.2267528592739934E-3</v>
      </c>
      <c r="AK20" s="35">
        <f>VLOOKUP($AB20,[2]ME!$C$17:$K$23,9,FALSE)</f>
        <v>8.3643696391395173E-3</v>
      </c>
      <c r="AL20" s="8"/>
      <c r="AM20" s="23">
        <f>VLOOKUP($AB20,[3]ME!$C$17:$K$23,5,FALSE)</f>
        <v>5</v>
      </c>
      <c r="AN20" s="23">
        <f>VLOOKUP($AB20,[3]ME!$C$17:$K$23,6,FALSE)</f>
        <v>797498</v>
      </c>
      <c r="AO20" s="35">
        <f>VLOOKUP($AB20,[3]ME!$C$17:$K$23,8,FALSE)</f>
        <v>3.117206982543641E-3</v>
      </c>
      <c r="AP20" s="35">
        <f>VLOOKUP($AB20,[3]ME!$C$17:$K$23,9,FALSE)</f>
        <v>9.556019166438879E-3</v>
      </c>
      <c r="AQ20" s="8"/>
      <c r="AR20" s="23">
        <f>VLOOKUP($AB20,[4]ME!$C$17:$K$23,5,FALSE)</f>
        <v>10</v>
      </c>
      <c r="AS20" s="23">
        <f>VLOOKUP($AB20,[4]ME!$C$17:$K$23,6,FALSE)</f>
        <v>737156.62</v>
      </c>
      <c r="AT20" s="35">
        <f>VLOOKUP($AB20,[4]ME!$C$17:$K$23,8,FALSE)</f>
        <v>1.1428571428571429E-2</v>
      </c>
      <c r="AU20" s="35">
        <f>VLOOKUP($AB20,[4]ME!$C$17:$K$23,9,FALSE)</f>
        <v>1.7391656009102963E-2</v>
      </c>
      <c r="AV20" s="8"/>
      <c r="AW20" s="23">
        <f>VLOOKUP($AB20,[5]ME!$C$17:$K$23,5,FALSE)</f>
        <v>10</v>
      </c>
      <c r="AX20" s="23">
        <f>VLOOKUP($AB20,[5]ME!$C$17:$K$23,6,FALSE)</f>
        <v>1352785.63</v>
      </c>
      <c r="AY20" s="35">
        <f>VLOOKUP($AB20,[5]ME!$C$17:$K$23,8,FALSE)</f>
        <v>7.4682598954443615E-3</v>
      </c>
      <c r="AZ20" s="35">
        <f>VLOOKUP($AB20,[5]ME!$C$17:$K$23,9,FALSE)</f>
        <v>2.1253735865694845E-2</v>
      </c>
      <c r="BB20" s="36">
        <f t="shared" si="1"/>
        <v>0</v>
      </c>
      <c r="BC20" s="36">
        <f t="shared" si="0"/>
        <v>0</v>
      </c>
      <c r="BD20" s="35">
        <f t="shared" si="0"/>
        <v>0</v>
      </c>
      <c r="BE20" s="35">
        <f t="shared" si="0"/>
        <v>0</v>
      </c>
      <c r="BF20" s="23"/>
      <c r="BG20" s="36">
        <f t="shared" si="0"/>
        <v>0</v>
      </c>
      <c r="BH20" s="36">
        <f t="shared" si="0"/>
        <v>-4.9999999813735485E-2</v>
      </c>
      <c r="BI20" s="35">
        <f t="shared" si="0"/>
        <v>2.6752859273993651E-5</v>
      </c>
      <c r="BJ20" s="35">
        <f t="shared" si="0"/>
        <v>-3.5630360860482158E-5</v>
      </c>
      <c r="BK20" s="23"/>
      <c r="BL20" s="36">
        <f t="shared" si="0"/>
        <v>0</v>
      </c>
      <c r="BM20" s="36">
        <f t="shared" si="0"/>
        <v>0</v>
      </c>
      <c r="BN20" s="35">
        <f t="shared" si="0"/>
        <v>1.7206982543641145E-5</v>
      </c>
      <c r="BO20" s="35">
        <f t="shared" si="0"/>
        <v>-4.3980833561120189E-5</v>
      </c>
      <c r="BP20" s="23"/>
      <c r="BQ20" s="36">
        <f t="shared" si="0"/>
        <v>0</v>
      </c>
      <c r="BR20" s="36">
        <f t="shared" si="0"/>
        <v>-0.38000000000465661</v>
      </c>
      <c r="BS20" s="35">
        <f t="shared" si="0"/>
        <v>2.8571428571428151E-5</v>
      </c>
      <c r="BT20" s="35">
        <f t="shared" si="0"/>
        <v>-8.343990897035497E-6</v>
      </c>
      <c r="BU20" s="23"/>
      <c r="BV20" s="36">
        <f t="shared" si="0"/>
        <v>0</v>
      </c>
      <c r="BW20" s="36">
        <f t="shared" si="0"/>
        <v>-0.37000000011175871</v>
      </c>
      <c r="BX20" s="35">
        <f t="shared" si="0"/>
        <v>-3.1740104555638173E-5</v>
      </c>
      <c r="BY20" s="35">
        <f t="shared" si="0"/>
        <v>-4.6264134305154525E-5</v>
      </c>
    </row>
    <row r="21" spans="1:77" x14ac:dyDescent="0.2">
      <c r="A21" s="1" t="s">
        <v>27</v>
      </c>
      <c r="B21" s="13" t="s">
        <v>13</v>
      </c>
      <c r="C21" s="23">
        <v>906</v>
      </c>
      <c r="D21" s="28">
        <v>23405348.07</v>
      </c>
      <c r="E21" s="17">
        <v>1</v>
      </c>
      <c r="F21" s="17">
        <v>1</v>
      </c>
      <c r="G21" s="8"/>
      <c r="H21" s="23">
        <v>8044</v>
      </c>
      <c r="I21" s="28">
        <v>336011567</v>
      </c>
      <c r="J21" s="17">
        <v>1</v>
      </c>
      <c r="K21" s="17">
        <v>1</v>
      </c>
      <c r="L21" s="8"/>
      <c r="M21" s="23">
        <v>1604</v>
      </c>
      <c r="N21" s="28">
        <v>83455044</v>
      </c>
      <c r="O21" s="17">
        <v>1</v>
      </c>
      <c r="P21" s="17">
        <v>1</v>
      </c>
      <c r="Q21" s="8"/>
      <c r="R21" s="23">
        <v>875</v>
      </c>
      <c r="S21" s="28">
        <v>42385649</v>
      </c>
      <c r="T21" s="17">
        <v>1</v>
      </c>
      <c r="U21" s="17">
        <v>1</v>
      </c>
      <c r="V21" s="8"/>
      <c r="W21" s="23">
        <v>1339</v>
      </c>
      <c r="X21" s="28">
        <v>63649310</v>
      </c>
      <c r="Y21" s="17">
        <v>1</v>
      </c>
      <c r="Z21" s="17">
        <v>1</v>
      </c>
      <c r="AA21" s="8"/>
      <c r="AB21" s="34" t="s">
        <v>13</v>
      </c>
      <c r="AC21" s="23">
        <f>VLOOKUP($AB21,[1]ME!$C$17:$K$24,5,FALSE)</f>
        <v>906</v>
      </c>
      <c r="AD21" s="23">
        <f>VLOOKUP($AB21,[1]ME!$C$17:$K$24,6,FALSE)</f>
        <v>23405348.07</v>
      </c>
      <c r="AE21" s="35">
        <f>VLOOKUP($AB21,[1]ME!$C$17:$K$24,8,FALSE)</f>
        <v>0.99999999999999989</v>
      </c>
      <c r="AF21" s="35">
        <f>VLOOKUP($AB21,[1]ME!$C$17:$K$24,9,FALSE)</f>
        <v>1</v>
      </c>
      <c r="AG21" s="8"/>
      <c r="AH21" s="23">
        <f>VLOOKUP($AB21,[2]ME!$C$17:$K$23,5,FALSE)</f>
        <v>8044</v>
      </c>
      <c r="AI21" s="23">
        <f>VLOOKUP($AB21,[2]ME!$C$17:$K$23,6,FALSE)</f>
        <v>336011567.07000005</v>
      </c>
      <c r="AJ21" s="35">
        <f>VLOOKUP($AB21,[2]ME!$C$17:$K$23,8,FALSE)</f>
        <v>0.99999999999999989</v>
      </c>
      <c r="AK21" s="35">
        <f>VLOOKUP($AB21,[2]ME!$C$17:$K$23,9,FALSE)</f>
        <v>1</v>
      </c>
      <c r="AL21" s="8"/>
      <c r="AM21" s="23">
        <f>VLOOKUP($AB21,[3]ME!$C$17:$K$23,5,FALSE)</f>
        <v>1604</v>
      </c>
      <c r="AN21" s="23">
        <f>VLOOKUP($AB21,[3]ME!$C$17:$K$23,6,FALSE)</f>
        <v>83455044</v>
      </c>
      <c r="AO21" s="35">
        <f>VLOOKUP($AB21,[3]ME!$C$17:$K$23,8,FALSE)</f>
        <v>1</v>
      </c>
      <c r="AP21" s="35">
        <f>VLOOKUP($AB21,[3]ME!$C$17:$K$23,9,FALSE)</f>
        <v>1</v>
      </c>
      <c r="AQ21" s="8"/>
      <c r="AR21" s="23">
        <f>VLOOKUP($AB21,[4]ME!$C$17:$K$23,5,FALSE)</f>
        <v>875</v>
      </c>
      <c r="AS21" s="23">
        <f>VLOOKUP($AB21,[4]ME!$C$17:$K$23,6,FALSE)</f>
        <v>42385648.589999996</v>
      </c>
      <c r="AT21" s="35">
        <f>VLOOKUP($AB21,[4]ME!$C$17:$K$23,8,FALSE)</f>
        <v>1</v>
      </c>
      <c r="AU21" s="35">
        <f>VLOOKUP($AB21,[4]ME!$C$17:$K$23,9,FALSE)</f>
        <v>1.0000000000000002</v>
      </c>
      <c r="AV21" s="8"/>
      <c r="AW21" s="23">
        <f>VLOOKUP($AB21,[5]ME!$C$17:$K$23,5,FALSE)</f>
        <v>1339</v>
      </c>
      <c r="AX21" s="23">
        <f>VLOOKUP($AB21,[5]ME!$C$17:$K$23,6,FALSE)</f>
        <v>63649310.340000004</v>
      </c>
      <c r="AY21" s="35">
        <f>VLOOKUP($AB21,[5]ME!$C$17:$K$23,8,FALSE)</f>
        <v>1</v>
      </c>
      <c r="AZ21" s="35">
        <f>VLOOKUP($AB21,[5]ME!$C$17:$K$23,9,FALSE)</f>
        <v>1</v>
      </c>
      <c r="BB21" s="36">
        <f t="shared" si="1"/>
        <v>0</v>
      </c>
      <c r="BC21" s="36">
        <f t="shared" si="0"/>
        <v>0</v>
      </c>
      <c r="BD21" s="35">
        <f t="shared" si="0"/>
        <v>0</v>
      </c>
      <c r="BE21" s="35">
        <f t="shared" si="0"/>
        <v>0</v>
      </c>
      <c r="BF21" s="23"/>
      <c r="BG21" s="36">
        <f t="shared" si="0"/>
        <v>0</v>
      </c>
      <c r="BH21" s="36">
        <f t="shared" si="0"/>
        <v>7.0000052452087402E-2</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-0.41000000387430191</v>
      </c>
      <c r="BS21" s="35">
        <f t="shared" si="3"/>
        <v>0</v>
      </c>
      <c r="BT21" s="35">
        <f t="shared" si="3"/>
        <v>0</v>
      </c>
      <c r="BU21" s="23"/>
      <c r="BV21" s="36">
        <f t="shared" ref="BV21:BY21" si="4">AW21-W21</f>
        <v>0</v>
      </c>
      <c r="BW21" s="36">
        <f t="shared" si="4"/>
        <v>0.34000000357627869</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A6" sqref="A6:B6"/>
      <pageMargins left="0.7" right="0.7" top="0.75" bottom="0.75" header="0.3" footer="0.3"/>
    </customSheetView>
    <customSheetView guid="{32961CA0-39C0-4D62-B563-F49551B9AD58}">
      <pane xSplit="7" ySplit="13" topLeftCell="N14" activePane="bottomRight" state="frozen"/>
      <selection pane="bottomRight" activeCell="T21" sqref="T21"/>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608" priority="21" operator="lessThan">
      <formula>-1</formula>
    </cfRule>
  </conditionalFormatting>
  <conditionalFormatting sqref="BD6:BE21">
    <cfRule type="cellIs" dxfId="607" priority="19" operator="lessThan">
      <formula>-0.01</formula>
    </cfRule>
    <cfRule type="cellIs" dxfId="606" priority="20" operator="greaterThan">
      <formula>0.01</formula>
    </cfRule>
  </conditionalFormatting>
  <conditionalFormatting sqref="BB6:BC21">
    <cfRule type="cellIs" dxfId="605" priority="17" operator="lessThan">
      <formula>-1</formula>
    </cfRule>
    <cfRule type="cellIs" dxfId="604" priority="18" operator="greaterThan">
      <formula>1</formula>
    </cfRule>
  </conditionalFormatting>
  <conditionalFormatting sqref="BI6:BJ21">
    <cfRule type="cellIs" dxfId="603" priority="15" operator="lessThan">
      <formula>-0.01</formula>
    </cfRule>
    <cfRule type="cellIs" dxfId="602" priority="16" operator="greaterThan">
      <formula>0.01</formula>
    </cfRule>
  </conditionalFormatting>
  <conditionalFormatting sqref="BG6:BH21">
    <cfRule type="cellIs" dxfId="601" priority="13" operator="lessThan">
      <formula>-1</formula>
    </cfRule>
    <cfRule type="cellIs" dxfId="600" priority="14" operator="greaterThan">
      <formula>1</formula>
    </cfRule>
  </conditionalFormatting>
  <conditionalFormatting sqref="BN6:BO21">
    <cfRule type="cellIs" dxfId="599" priority="11" operator="lessThan">
      <formula>-0.01</formula>
    </cfRule>
    <cfRule type="cellIs" dxfId="598" priority="12" operator="greaterThan">
      <formula>0.01</formula>
    </cfRule>
  </conditionalFormatting>
  <conditionalFormatting sqref="BL6:BM21">
    <cfRule type="cellIs" dxfId="597" priority="9" operator="lessThan">
      <formula>-1</formula>
    </cfRule>
    <cfRule type="cellIs" dxfId="596" priority="10" operator="greaterThan">
      <formula>1</formula>
    </cfRule>
  </conditionalFormatting>
  <conditionalFormatting sqref="BS6:BT21">
    <cfRule type="cellIs" dxfId="595" priority="7" operator="lessThan">
      <formula>-0.01</formula>
    </cfRule>
    <cfRule type="cellIs" dxfId="594" priority="8" operator="greaterThan">
      <formula>0.01</formula>
    </cfRule>
  </conditionalFormatting>
  <conditionalFormatting sqref="BQ6:BR21">
    <cfRule type="cellIs" dxfId="593" priority="5" operator="lessThan">
      <formula>-1</formula>
    </cfRule>
    <cfRule type="cellIs" dxfId="592" priority="6" operator="greaterThan">
      <formula>1</formula>
    </cfRule>
  </conditionalFormatting>
  <conditionalFormatting sqref="BX6:BY21">
    <cfRule type="cellIs" dxfId="591" priority="3" operator="lessThan">
      <formula>-0.01</formula>
    </cfRule>
    <cfRule type="cellIs" dxfId="590" priority="4" operator="greaterThan">
      <formula>0.01</formula>
    </cfRule>
  </conditionalFormatting>
  <conditionalFormatting sqref="BV6:BW21">
    <cfRule type="cellIs" dxfId="589" priority="1" operator="lessThan">
      <formula>-1</formula>
    </cfRule>
    <cfRule type="cellIs" dxfId="588" priority="2" operator="greaterThan">
      <formula>1</formula>
    </cfRule>
  </conditionalFormatting>
  <pageMargins left="0.7" right="0.7" top="0.75" bottom="0.75" header="0.3" footer="0.3"/>
  <pageSetup paperSize="5" scale="1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BY37"/>
  <sheetViews>
    <sheetView zoomScale="80" zoomScaleNormal="80" workbookViewId="0">
      <pane xSplit="2" ySplit="3" topLeftCell="AZ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52</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68601</v>
      </c>
      <c r="D6" s="28">
        <v>7708228130.8199997</v>
      </c>
      <c r="E6" s="17">
        <v>0.9002</v>
      </c>
      <c r="F6" s="17">
        <v>0.90010000000000001</v>
      </c>
      <c r="G6" s="8"/>
      <c r="H6" s="23">
        <v>170889</v>
      </c>
      <c r="I6" s="28">
        <v>19113137081</v>
      </c>
      <c r="J6" s="17">
        <v>0.872</v>
      </c>
      <c r="K6" s="17">
        <v>0.86370000000000002</v>
      </c>
      <c r="L6" s="8"/>
      <c r="M6" s="23">
        <v>137431</v>
      </c>
      <c r="N6" s="28">
        <v>13262424218</v>
      </c>
      <c r="O6" s="17">
        <v>0.91020000000000001</v>
      </c>
      <c r="P6" s="17">
        <v>0.90529999999999999</v>
      </c>
      <c r="Q6" s="8"/>
      <c r="R6" s="23">
        <v>174200</v>
      </c>
      <c r="S6" s="28">
        <v>19099441137</v>
      </c>
      <c r="T6" s="17">
        <v>0.8972</v>
      </c>
      <c r="U6" s="17">
        <v>0.89470000000000005</v>
      </c>
      <c r="V6" s="8"/>
      <c r="W6" s="23">
        <v>159831</v>
      </c>
      <c r="X6" s="28">
        <v>19371543284</v>
      </c>
      <c r="Y6" s="17">
        <v>0.92330000000000001</v>
      </c>
      <c r="Z6" s="17">
        <v>0.9294</v>
      </c>
      <c r="AA6" s="8"/>
      <c r="AB6" s="34" t="s">
        <v>80</v>
      </c>
      <c r="AC6" s="23">
        <f>VLOOKUP($AB6,[1]MI!$C$8:$K$14,5,FALSE)</f>
        <v>68601</v>
      </c>
      <c r="AD6" s="23">
        <f>VLOOKUP($AB6,[1]MI!$C$8:$K$14,6,FALSE)</f>
        <v>7708228130.8199997</v>
      </c>
      <c r="AE6" s="35">
        <f>VLOOKUP($AB6,[1]MI!$C$8:$K$14,8,FALSE)</f>
        <v>0.90020470829068577</v>
      </c>
      <c r="AF6" s="35">
        <f>VLOOKUP($AB6,[1]MI!$C$8:$K$14,9,FALSE)</f>
        <v>0.90010563369256202</v>
      </c>
      <c r="AG6" s="8"/>
      <c r="AH6" s="23">
        <f>VLOOKUP($AB6,[2]MI!$C$8:$K$23,5,FALSE)</f>
        <v>170889</v>
      </c>
      <c r="AI6" s="23">
        <f>VLOOKUP($AB6,[2]MI!$C$8:$K$23,6,FALSE)</f>
        <v>19113137080.630005</v>
      </c>
      <c r="AJ6" s="35">
        <f>VLOOKUP($AB6,[2]MI!$C$8:$K$23,8,FALSE)</f>
        <v>0.87204282419219858</v>
      </c>
      <c r="AK6" s="35">
        <f>VLOOKUP($AB6,[2]MI!$C$8:$K$23,9,FALSE)</f>
        <v>0.86367794542658571</v>
      </c>
      <c r="AL6" s="8"/>
      <c r="AM6" s="23">
        <f>VLOOKUP($AB6,[3]MI!$C$8:$K$14,5,FALSE)</f>
        <v>137431</v>
      </c>
      <c r="AN6" s="23">
        <f>VLOOKUP($AB6,[3]MI!$C$8:$K$14,6,FALSE)</f>
        <v>13262424218</v>
      </c>
      <c r="AO6" s="35">
        <f>VLOOKUP($AB6,[3]MI!$C$8:$K$14,8,FALSE)</f>
        <v>0.91015112782950769</v>
      </c>
      <c r="AP6" s="35">
        <f>VLOOKUP($AB6,[3]MI!$C$8:$K$14,9,FALSE)</f>
        <v>0.90534048180445936</v>
      </c>
      <c r="AQ6" s="8"/>
      <c r="AR6" s="23">
        <f>VLOOKUP($AB6,[4]MI!$C$8:$K$14,5,FALSE)</f>
        <v>174200</v>
      </c>
      <c r="AS6" s="23">
        <f>VLOOKUP($AB6,[4]MI!$C$8:$K$14,6,FALSE)</f>
        <v>19099441137.310001</v>
      </c>
      <c r="AT6" s="35">
        <f>VLOOKUP($AB6,[4]MI!$C$8:$K$14,8,FALSE)</f>
        <v>0.8971704623878537</v>
      </c>
      <c r="AU6" s="35">
        <f>VLOOKUP($AB6,[4]MI!$C$8:$K$14,9,FALSE)</f>
        <v>0.89471773405130195</v>
      </c>
      <c r="AV6" s="8"/>
      <c r="AW6" s="23">
        <f>VLOOKUP($AB6,[5]MI!$C$8:$K$14,5,FALSE)</f>
        <v>159831</v>
      </c>
      <c r="AX6" s="23">
        <f>VLOOKUP($AB6,[5]MI!$C$8:$K$14,6,FALSE)</f>
        <v>19371543284.080002</v>
      </c>
      <c r="AY6" s="35">
        <f>VLOOKUP($AB6,[5]MI!$C$8:$K$14,8,FALSE)</f>
        <v>0.92330754966581363</v>
      </c>
      <c r="AZ6" s="35">
        <f>VLOOKUP($AB6,[5]MI!$C$8:$K$14,9,FALSE)</f>
        <v>0.92937224766103155</v>
      </c>
      <c r="BB6" s="36">
        <f>AC6-C6</f>
        <v>0</v>
      </c>
      <c r="BC6" s="36">
        <f t="shared" ref="BC6:BY21" si="0">AD6-D6</f>
        <v>0</v>
      </c>
      <c r="BD6" s="35">
        <f t="shared" si="0"/>
        <v>4.7082906857731643E-6</v>
      </c>
      <c r="BE6" s="35">
        <f t="shared" si="0"/>
        <v>5.6336925620126266E-6</v>
      </c>
      <c r="BF6" s="23"/>
      <c r="BG6" s="36">
        <f t="shared" si="0"/>
        <v>0</v>
      </c>
      <c r="BH6" s="36">
        <f t="shared" si="0"/>
        <v>-0.3699951171875</v>
      </c>
      <c r="BI6" s="35">
        <f t="shared" si="0"/>
        <v>4.2824192198587241E-5</v>
      </c>
      <c r="BJ6" s="35">
        <f t="shared" si="0"/>
        <v>-2.2054573414309608E-5</v>
      </c>
      <c r="BK6" s="23"/>
      <c r="BL6" s="36">
        <f t="shared" si="0"/>
        <v>0</v>
      </c>
      <c r="BM6" s="36">
        <f t="shared" si="0"/>
        <v>0</v>
      </c>
      <c r="BN6" s="35">
        <f t="shared" si="0"/>
        <v>-4.8872170492320066E-5</v>
      </c>
      <c r="BO6" s="35">
        <f t="shared" si="0"/>
        <v>4.0481804459369108E-5</v>
      </c>
      <c r="BP6" s="23"/>
      <c r="BQ6" s="36">
        <f t="shared" si="0"/>
        <v>0</v>
      </c>
      <c r="BR6" s="36">
        <f t="shared" si="0"/>
        <v>0.31000137329101563</v>
      </c>
      <c r="BS6" s="35">
        <f t="shared" si="0"/>
        <v>-2.9537612146302017E-5</v>
      </c>
      <c r="BT6" s="35">
        <f t="shared" si="0"/>
        <v>1.7734051301898646E-5</v>
      </c>
      <c r="BU6" s="23"/>
      <c r="BV6" s="36">
        <f t="shared" si="0"/>
        <v>0</v>
      </c>
      <c r="BW6" s="36">
        <f t="shared" si="0"/>
        <v>8.00018310546875E-2</v>
      </c>
      <c r="BX6" s="35">
        <f t="shared" si="0"/>
        <v>7.5496658136220418E-6</v>
      </c>
      <c r="BY6" s="35">
        <f t="shared" si="0"/>
        <v>-2.7752338968456414E-5</v>
      </c>
    </row>
    <row r="7" spans="1:77" x14ac:dyDescent="0.2">
      <c r="A7" s="1" t="s">
        <v>22</v>
      </c>
      <c r="B7" s="2" t="s">
        <v>8</v>
      </c>
      <c r="C7" s="23">
        <v>2732</v>
      </c>
      <c r="D7" s="28">
        <v>286111755.63</v>
      </c>
      <c r="E7" s="17">
        <v>3.5900000000000001E-2</v>
      </c>
      <c r="F7" s="17">
        <v>3.3399999999999999E-2</v>
      </c>
      <c r="G7" s="8"/>
      <c r="H7" s="23">
        <v>6601</v>
      </c>
      <c r="I7" s="28">
        <v>702850870</v>
      </c>
      <c r="J7" s="17">
        <v>3.3700000000000001E-2</v>
      </c>
      <c r="K7" s="17">
        <v>3.1800000000000002E-2</v>
      </c>
      <c r="L7" s="8"/>
      <c r="M7" s="23">
        <v>4078</v>
      </c>
      <c r="N7" s="28">
        <v>393582117</v>
      </c>
      <c r="O7" s="17">
        <v>2.7E-2</v>
      </c>
      <c r="P7" s="17">
        <v>2.69E-2</v>
      </c>
      <c r="Q7" s="8"/>
      <c r="R7" s="23">
        <v>7486</v>
      </c>
      <c r="S7" s="28">
        <v>779447932</v>
      </c>
      <c r="T7" s="17">
        <v>3.8600000000000002E-2</v>
      </c>
      <c r="U7" s="17">
        <v>3.6499999999999998E-2</v>
      </c>
      <c r="V7" s="8"/>
      <c r="W7" s="23">
        <v>4993</v>
      </c>
      <c r="X7" s="28">
        <v>518740707</v>
      </c>
      <c r="Y7" s="17">
        <v>2.8799999999999999E-2</v>
      </c>
      <c r="Z7" s="17">
        <v>2.4899999999999999E-2</v>
      </c>
      <c r="AA7" s="8"/>
      <c r="AB7" s="34" t="s">
        <v>8</v>
      </c>
      <c r="AC7" s="23">
        <f>VLOOKUP($AB7,[1]MI!$C$8:$K$14,5,FALSE)</f>
        <v>2732</v>
      </c>
      <c r="AD7" s="23">
        <f>VLOOKUP($AB7,[1]MI!$C$8:$K$14,6,FALSE)</f>
        <v>286111755.63</v>
      </c>
      <c r="AE7" s="35">
        <f>VLOOKUP($AB7,[1]MI!$C$8:$K$14,8,FALSE)</f>
        <v>3.5850195522662255E-2</v>
      </c>
      <c r="AF7" s="35">
        <f>VLOOKUP($AB7,[1]MI!$C$8:$K$14,9,FALSE)</f>
        <v>3.3409857458491767E-2</v>
      </c>
      <c r="AG7" s="8"/>
      <c r="AH7" s="23">
        <f>VLOOKUP($AB7,[2]MI!$C$8:$K$23,5,FALSE)</f>
        <v>6601</v>
      </c>
      <c r="AI7" s="23">
        <f>VLOOKUP($AB7,[2]MI!$C$8:$K$23,6,FALSE)</f>
        <v>702850870.22000003</v>
      </c>
      <c r="AJ7" s="35">
        <f>VLOOKUP($AB7,[2]MI!$C$8:$K$23,8,FALSE)</f>
        <v>3.3684758425016836E-2</v>
      </c>
      <c r="AK7" s="35">
        <f>VLOOKUP($AB7,[2]MI!$C$8:$K$23,9,FALSE)</f>
        <v>3.1760186356225746E-2</v>
      </c>
      <c r="AL7" s="8"/>
      <c r="AM7" s="23">
        <f>VLOOKUP($AB7,[3]MI!$C$8:$K$14,5,FALSE)</f>
        <v>4078</v>
      </c>
      <c r="AN7" s="23">
        <f>VLOOKUP($AB7,[3]MI!$C$8:$K$14,6,FALSE)</f>
        <v>393582117</v>
      </c>
      <c r="AO7" s="35">
        <f>VLOOKUP($AB7,[3]MI!$C$8:$K$14,8,FALSE)</f>
        <v>2.7006980224903641E-2</v>
      </c>
      <c r="AP7" s="35">
        <f>VLOOKUP($AB7,[3]MI!$C$8:$K$14,9,FALSE)</f>
        <v>2.68673221107486E-2</v>
      </c>
      <c r="AQ7" s="8"/>
      <c r="AR7" s="23">
        <f>VLOOKUP($AB7,[4]MI!$C$8:$K$14,5,FALSE)</f>
        <v>7486</v>
      </c>
      <c r="AS7" s="23">
        <f>VLOOKUP($AB7,[4]MI!$C$8:$K$14,6,FALSE)</f>
        <v>779447931.73000002</v>
      </c>
      <c r="AT7" s="35">
        <f>VLOOKUP($AB7,[4]MI!$C$8:$K$14,8,FALSE)</f>
        <v>3.8554638814210521E-2</v>
      </c>
      <c r="AU7" s="35">
        <f>VLOOKUP($AB7,[4]MI!$C$8:$K$14,9,FALSE)</f>
        <v>3.6513418496111061E-2</v>
      </c>
      <c r="AV7" s="8"/>
      <c r="AW7" s="23">
        <f>VLOOKUP($AB7,[5]MI!$C$8:$K$14,5,FALSE)</f>
        <v>4993</v>
      </c>
      <c r="AX7" s="23">
        <f>VLOOKUP($AB7,[5]MI!$C$8:$K$14,6,FALSE)</f>
        <v>518740707.12</v>
      </c>
      <c r="AY7" s="35">
        <f>VLOOKUP($AB7,[5]MI!$C$8:$K$14,8,FALSE)</f>
        <v>2.8843432096911158E-2</v>
      </c>
      <c r="AZ7" s="35">
        <f>VLOOKUP($AB7,[5]MI!$C$8:$K$14,9,FALSE)</f>
        <v>2.4887186831706445E-2</v>
      </c>
      <c r="BB7" s="36">
        <f t="shared" ref="BB7:BB21" si="1">AC7-C7</f>
        <v>0</v>
      </c>
      <c r="BC7" s="36">
        <f t="shared" si="0"/>
        <v>0</v>
      </c>
      <c r="BD7" s="35">
        <f t="shared" si="0"/>
        <v>-4.9804477337746234E-5</v>
      </c>
      <c r="BE7" s="35">
        <f t="shared" si="0"/>
        <v>9.8574584917673902E-6</v>
      </c>
      <c r="BF7" s="23"/>
      <c r="BG7" s="36">
        <f t="shared" si="0"/>
        <v>0</v>
      </c>
      <c r="BH7" s="36">
        <f t="shared" si="0"/>
        <v>0.22000002861022949</v>
      </c>
      <c r="BI7" s="35">
        <f t="shared" si="0"/>
        <v>-1.5241574983164419E-5</v>
      </c>
      <c r="BJ7" s="35">
        <f t="shared" si="0"/>
        <v>-3.981364377425578E-5</v>
      </c>
      <c r="BK7" s="23"/>
      <c r="BL7" s="36">
        <f t="shared" si="0"/>
        <v>0</v>
      </c>
      <c r="BM7" s="36">
        <f t="shared" si="0"/>
        <v>0</v>
      </c>
      <c r="BN7" s="35">
        <f t="shared" si="0"/>
        <v>6.9802249036410302E-6</v>
      </c>
      <c r="BO7" s="35">
        <f t="shared" si="0"/>
        <v>-3.26778892514E-5</v>
      </c>
      <c r="BP7" s="23"/>
      <c r="BQ7" s="36">
        <f t="shared" si="0"/>
        <v>0</v>
      </c>
      <c r="BR7" s="36">
        <f t="shared" si="0"/>
        <v>-0.26999998092651367</v>
      </c>
      <c r="BS7" s="35">
        <f t="shared" si="0"/>
        <v>-4.5361185789481728E-5</v>
      </c>
      <c r="BT7" s="35">
        <f t="shared" si="0"/>
        <v>1.3418496111063105E-5</v>
      </c>
      <c r="BU7" s="23"/>
      <c r="BV7" s="36">
        <f t="shared" si="0"/>
        <v>0</v>
      </c>
      <c r="BW7" s="36">
        <f t="shared" si="0"/>
        <v>0.12000000476837158</v>
      </c>
      <c r="BX7" s="35">
        <f t="shared" si="0"/>
        <v>4.3432096911159151E-5</v>
      </c>
      <c r="BY7" s="35">
        <f t="shared" si="0"/>
        <v>-1.2813168293553112E-5</v>
      </c>
    </row>
    <row r="8" spans="1:77" x14ac:dyDescent="0.2">
      <c r="A8" s="1" t="s">
        <v>23</v>
      </c>
      <c r="B8" s="2" t="s">
        <v>9</v>
      </c>
      <c r="C8" s="23">
        <v>1863</v>
      </c>
      <c r="D8" s="28">
        <v>204003780.27000001</v>
      </c>
      <c r="E8" s="17">
        <v>2.4500000000000001E-2</v>
      </c>
      <c r="F8" s="17">
        <v>2.3800000000000002E-2</v>
      </c>
      <c r="G8" s="8"/>
      <c r="H8" s="23">
        <v>4329</v>
      </c>
      <c r="I8" s="28">
        <v>492720850</v>
      </c>
      <c r="J8" s="17">
        <v>2.2100000000000002E-2</v>
      </c>
      <c r="K8" s="17">
        <v>2.23E-2</v>
      </c>
      <c r="L8" s="8"/>
      <c r="M8" s="23">
        <v>3397</v>
      </c>
      <c r="N8" s="28">
        <v>338236982</v>
      </c>
      <c r="O8" s="17">
        <v>2.2499999999999999E-2</v>
      </c>
      <c r="P8" s="17">
        <v>2.3099999999999999E-2</v>
      </c>
      <c r="Q8" s="8"/>
      <c r="R8" s="23">
        <v>4842</v>
      </c>
      <c r="S8" s="28">
        <v>521378501</v>
      </c>
      <c r="T8" s="17">
        <v>2.4899999999999999E-2</v>
      </c>
      <c r="U8" s="17">
        <v>2.4400000000000002E-2</v>
      </c>
      <c r="V8" s="8"/>
      <c r="W8" s="23">
        <v>3813</v>
      </c>
      <c r="X8" s="28">
        <v>415221250</v>
      </c>
      <c r="Y8" s="17">
        <v>2.1999999999999999E-2</v>
      </c>
      <c r="Z8" s="17">
        <v>1.9900000000000001E-2</v>
      </c>
      <c r="AA8" s="8"/>
      <c r="AB8" s="34" t="s">
        <v>9</v>
      </c>
      <c r="AC8" s="23">
        <f>VLOOKUP($AB8,[1]MI!$C$8:$K$14,5,FALSE)</f>
        <v>1863</v>
      </c>
      <c r="AD8" s="23">
        <f>VLOOKUP($AB8,[1]MI!$C$8:$K$14,6,FALSE)</f>
        <v>204003780.27000004</v>
      </c>
      <c r="AE8" s="35">
        <f>VLOOKUP($AB8,[1]MI!$C$8:$K$14,8,FALSE)</f>
        <v>2.4446893945358632E-2</v>
      </c>
      <c r="AF8" s="35">
        <f>VLOOKUP($AB8,[1]MI!$C$8:$K$14,9,FALSE)</f>
        <v>2.3821940502956104E-2</v>
      </c>
      <c r="AG8" s="8"/>
      <c r="AH8" s="23">
        <f>VLOOKUP($AB8,[2]MI!$C$8:$K$23,5,FALSE)</f>
        <v>4329</v>
      </c>
      <c r="AI8" s="23">
        <f>VLOOKUP($AB8,[2]MI!$C$8:$K$23,6,FALSE)</f>
        <v>492720850.33000004</v>
      </c>
      <c r="AJ8" s="35">
        <f>VLOOKUP($AB8,[2]MI!$C$8:$K$23,8,FALSE)</f>
        <v>2.2090792186319937E-2</v>
      </c>
      <c r="AK8" s="35">
        <f>VLOOKUP($AB8,[2]MI!$C$8:$K$23,9,FALSE)</f>
        <v>2.2264902401245564E-2</v>
      </c>
      <c r="AL8" s="8"/>
      <c r="AM8" s="23">
        <f>VLOOKUP($AB8,[3]MI!$C$8:$K$14,5,FALSE)</f>
        <v>3397</v>
      </c>
      <c r="AN8" s="23">
        <f>VLOOKUP($AB8,[3]MI!$C$8:$K$14,6,FALSE)</f>
        <v>338236982</v>
      </c>
      <c r="AO8" s="35">
        <f>VLOOKUP($AB8,[3]MI!$C$8:$K$14,8,FALSE)</f>
        <v>2.2496986715055827E-2</v>
      </c>
      <c r="AP8" s="35">
        <f>VLOOKUP($AB8,[3]MI!$C$8:$K$14,9,FALSE)</f>
        <v>2.3089265372190363E-2</v>
      </c>
      <c r="AQ8" s="8"/>
      <c r="AR8" s="23">
        <f>VLOOKUP($AB8,[4]MI!$C$8:$K$14,5,FALSE)</f>
        <v>4842</v>
      </c>
      <c r="AS8" s="23">
        <f>VLOOKUP($AB8,[4]MI!$C$8:$K$14,6,FALSE)</f>
        <v>521378500.86000001</v>
      </c>
      <c r="AT8" s="35">
        <f>VLOOKUP($AB8,[4]MI!$C$8:$K$14,8,FALSE)</f>
        <v>2.4937424677852971E-2</v>
      </c>
      <c r="AU8" s="35">
        <f>VLOOKUP($AB8,[4]MI!$C$8:$K$14,9,FALSE)</f>
        <v>2.4424096365901562E-2</v>
      </c>
      <c r="AV8" s="8"/>
      <c r="AW8" s="23">
        <f>VLOOKUP($AB8,[5]MI!$C$8:$K$14,5,FALSE)</f>
        <v>3813</v>
      </c>
      <c r="AX8" s="23">
        <f>VLOOKUP($AB8,[5]MI!$C$8:$K$14,6,FALSE)</f>
        <v>415221250.17000002</v>
      </c>
      <c r="AY8" s="35">
        <f>VLOOKUP($AB8,[5]MI!$C$8:$K$14,8,FALSE)</f>
        <v>2.2026838891552623E-2</v>
      </c>
      <c r="AZ8" s="35">
        <f>VLOOKUP($AB8,[5]MI!$C$8:$K$14,9,FALSE)</f>
        <v>1.9920720868133117E-2</v>
      </c>
      <c r="BB8" s="36">
        <f t="shared" si="1"/>
        <v>0</v>
      </c>
      <c r="BC8" s="36">
        <f t="shared" si="0"/>
        <v>0</v>
      </c>
      <c r="BD8" s="35">
        <f t="shared" si="0"/>
        <v>-5.31060546413685E-5</v>
      </c>
      <c r="BE8" s="35">
        <f t="shared" si="0"/>
        <v>2.194050295610192E-5</v>
      </c>
      <c r="BF8" s="23"/>
      <c r="BG8" s="36">
        <f t="shared" si="0"/>
        <v>0</v>
      </c>
      <c r="BH8" s="36">
        <f t="shared" si="0"/>
        <v>0.33000004291534424</v>
      </c>
      <c r="BI8" s="35">
        <f t="shared" si="0"/>
        <v>-9.2078136800649579E-6</v>
      </c>
      <c r="BJ8" s="35">
        <f t="shared" si="0"/>
        <v>-3.5097598754436216E-5</v>
      </c>
      <c r="BK8" s="23"/>
      <c r="BL8" s="36">
        <f t="shared" si="0"/>
        <v>0</v>
      </c>
      <c r="BM8" s="36">
        <f t="shared" si="0"/>
        <v>0</v>
      </c>
      <c r="BN8" s="35">
        <f t="shared" si="0"/>
        <v>-3.0132849441720511E-6</v>
      </c>
      <c r="BO8" s="35">
        <f t="shared" si="0"/>
        <v>-1.0734627809635966E-5</v>
      </c>
      <c r="BP8" s="23"/>
      <c r="BQ8" s="36">
        <f t="shared" si="0"/>
        <v>0</v>
      </c>
      <c r="BR8" s="36">
        <f t="shared" si="0"/>
        <v>-0.13999998569488525</v>
      </c>
      <c r="BS8" s="35">
        <f t="shared" si="0"/>
        <v>3.7424677852972849E-5</v>
      </c>
      <c r="BT8" s="35">
        <f t="shared" si="0"/>
        <v>2.4096365901560279E-5</v>
      </c>
      <c r="BU8" s="23"/>
      <c r="BV8" s="36">
        <f t="shared" si="0"/>
        <v>0</v>
      </c>
      <c r="BW8" s="36">
        <f t="shared" si="0"/>
        <v>0.17000001668930054</v>
      </c>
      <c r="BX8" s="35">
        <f t="shared" si="0"/>
        <v>2.6838891552624644E-5</v>
      </c>
      <c r="BY8" s="35">
        <f t="shared" si="0"/>
        <v>2.0720868133115855E-5</v>
      </c>
    </row>
    <row r="9" spans="1:77" x14ac:dyDescent="0.2">
      <c r="A9" s="1" t="s">
        <v>24</v>
      </c>
      <c r="B9" s="2" t="s">
        <v>10</v>
      </c>
      <c r="C9" s="23">
        <v>449</v>
      </c>
      <c r="D9" s="28">
        <v>53450117.619999997</v>
      </c>
      <c r="E9" s="17">
        <v>5.8999999999999999E-3</v>
      </c>
      <c r="F9" s="17">
        <v>6.1999999999999998E-3</v>
      </c>
      <c r="G9" s="8"/>
      <c r="H9" s="23">
        <v>4967</v>
      </c>
      <c r="I9" s="28">
        <v>637579019</v>
      </c>
      <c r="J9" s="17">
        <v>2.5399999999999999E-2</v>
      </c>
      <c r="K9" s="17">
        <v>2.8799999999999999E-2</v>
      </c>
      <c r="L9" s="8"/>
      <c r="M9" s="23">
        <v>2489</v>
      </c>
      <c r="N9" s="28">
        <v>261652036</v>
      </c>
      <c r="O9" s="17">
        <v>1.6500000000000001E-2</v>
      </c>
      <c r="P9" s="17">
        <v>1.7899999999999999E-2</v>
      </c>
      <c r="Q9" s="8"/>
      <c r="R9" s="23">
        <v>836</v>
      </c>
      <c r="S9" s="28">
        <v>96478959</v>
      </c>
      <c r="T9" s="17">
        <v>4.3E-3</v>
      </c>
      <c r="U9" s="17">
        <v>4.4999999999999997E-3</v>
      </c>
      <c r="V9" s="8"/>
      <c r="W9" s="23">
        <v>1055</v>
      </c>
      <c r="X9" s="28">
        <v>127717762</v>
      </c>
      <c r="Y9" s="17">
        <v>6.1000000000000004E-3</v>
      </c>
      <c r="Z9" s="17">
        <v>6.1000000000000004E-3</v>
      </c>
      <c r="AA9" s="8"/>
      <c r="AB9" s="34" t="s">
        <v>10</v>
      </c>
      <c r="AC9" s="23">
        <f>VLOOKUP($AB9,[1]MI!$C$8:$K$14,5,FALSE)</f>
        <v>449</v>
      </c>
      <c r="AD9" s="23">
        <f>VLOOKUP($AB9,[1]MI!$C$8:$K$14,6,FALSE)</f>
        <v>53450117.619999997</v>
      </c>
      <c r="AE9" s="35">
        <f>VLOOKUP($AB9,[1]MI!$C$8:$K$14,8,FALSE)</f>
        <v>5.8919245203789732E-3</v>
      </c>
      <c r="AF9" s="35">
        <f>VLOOKUP($AB9,[1]MI!$C$8:$K$14,9,FALSE)</f>
        <v>6.2414800359799497E-3</v>
      </c>
      <c r="AG9" s="8"/>
      <c r="AH9" s="23">
        <f>VLOOKUP($AB9,[2]MI!$C$8:$K$23,5,FALSE)</f>
        <v>4967</v>
      </c>
      <c r="AI9" s="23">
        <f>VLOOKUP($AB9,[2]MI!$C$8:$K$23,6,FALSE)</f>
        <v>637579019.14999998</v>
      </c>
      <c r="AJ9" s="35">
        <f>VLOOKUP($AB9,[2]MI!$C$8:$K$23,8,FALSE)</f>
        <v>2.5346492212855423E-2</v>
      </c>
      <c r="AK9" s="35">
        <f>VLOOKUP($AB9,[2]MI!$C$8:$K$23,9,FALSE)</f>
        <v>2.8810704123742873E-2</v>
      </c>
      <c r="AL9" s="8"/>
      <c r="AM9" s="23">
        <f>VLOOKUP($AB9,[3]MI!$C$8:$K$14,5,FALSE)</f>
        <v>2489</v>
      </c>
      <c r="AN9" s="23">
        <f>VLOOKUP($AB9,[3]MI!$C$8:$K$14,6,FALSE)</f>
        <v>261652036</v>
      </c>
      <c r="AO9" s="35">
        <f>VLOOKUP($AB9,[3]MI!$C$8:$K$14,8,FALSE)</f>
        <v>1.6483662035258743E-2</v>
      </c>
      <c r="AP9" s="35">
        <f>VLOOKUP($AB9,[3]MI!$C$8:$K$14,9,FALSE)</f>
        <v>1.786130321603303E-2</v>
      </c>
      <c r="AQ9" s="8"/>
      <c r="AR9" s="23">
        <f>VLOOKUP($AB9,[4]MI!$C$8:$K$14,5,FALSE)</f>
        <v>836</v>
      </c>
      <c r="AS9" s="23">
        <f>VLOOKUP($AB9,[4]MI!$C$8:$K$14,6,FALSE)</f>
        <v>96478959.189999998</v>
      </c>
      <c r="AT9" s="35">
        <f>VLOOKUP($AB9,[4]MI!$C$8:$K$14,8,FALSE)</f>
        <v>4.3055941822976217E-3</v>
      </c>
      <c r="AU9" s="35">
        <f>VLOOKUP($AB9,[4]MI!$C$8:$K$14,9,FALSE)</f>
        <v>4.5195791400136484E-3</v>
      </c>
      <c r="AV9" s="8"/>
      <c r="AW9" s="23">
        <f>VLOOKUP($AB9,[5]MI!$C$8:$K$14,5,FALSE)</f>
        <v>1055</v>
      </c>
      <c r="AX9" s="23">
        <f>VLOOKUP($AB9,[5]MI!$C$8:$K$14,6,FALSE)</f>
        <v>127717762.42</v>
      </c>
      <c r="AY9" s="35">
        <f>VLOOKUP($AB9,[5]MI!$C$8:$K$14,8,FALSE)</f>
        <v>6.0944964675027583E-3</v>
      </c>
      <c r="AZ9" s="35">
        <f>VLOOKUP($AB9,[5]MI!$C$8:$K$14,9,FALSE)</f>
        <v>6.1274077230625886E-3</v>
      </c>
      <c r="BB9" s="36">
        <f t="shared" si="1"/>
        <v>0</v>
      </c>
      <c r="BC9" s="36">
        <f t="shared" si="0"/>
        <v>0</v>
      </c>
      <c r="BD9" s="35">
        <f t="shared" si="0"/>
        <v>-8.0754796210266711E-6</v>
      </c>
      <c r="BE9" s="35">
        <f t="shared" si="0"/>
        <v>4.1480035979949911E-5</v>
      </c>
      <c r="BF9" s="23"/>
      <c r="BG9" s="36">
        <f t="shared" si="0"/>
        <v>0</v>
      </c>
      <c r="BH9" s="36">
        <f t="shared" si="0"/>
        <v>0.14999997615814209</v>
      </c>
      <c r="BI9" s="35">
        <f t="shared" si="0"/>
        <v>-5.3507787144576463E-5</v>
      </c>
      <c r="BJ9" s="35">
        <f t="shared" si="0"/>
        <v>1.0704123742873856E-5</v>
      </c>
      <c r="BK9" s="23"/>
      <c r="BL9" s="36">
        <f t="shared" si="0"/>
        <v>0</v>
      </c>
      <c r="BM9" s="36">
        <f t="shared" si="0"/>
        <v>0</v>
      </c>
      <c r="BN9" s="35">
        <f t="shared" si="0"/>
        <v>-1.6337964741257316E-5</v>
      </c>
      <c r="BO9" s="35">
        <f t="shared" si="0"/>
        <v>-3.8696783966968989E-5</v>
      </c>
      <c r="BP9" s="23"/>
      <c r="BQ9" s="36">
        <f t="shared" si="0"/>
        <v>0</v>
      </c>
      <c r="BR9" s="36">
        <f t="shared" si="0"/>
        <v>0.18999999761581421</v>
      </c>
      <c r="BS9" s="35">
        <f t="shared" si="0"/>
        <v>5.5941822976217012E-6</v>
      </c>
      <c r="BT9" s="35">
        <f t="shared" si="0"/>
        <v>1.9579140013648716E-5</v>
      </c>
      <c r="BU9" s="23"/>
      <c r="BV9" s="36">
        <f t="shared" si="0"/>
        <v>0</v>
      </c>
      <c r="BW9" s="36">
        <f t="shared" si="0"/>
        <v>0.42000000178813934</v>
      </c>
      <c r="BX9" s="35">
        <f t="shared" si="0"/>
        <v>-5.5035324972420654E-6</v>
      </c>
      <c r="BY9" s="35">
        <f t="shared" si="0"/>
        <v>2.7407723062588228E-5</v>
      </c>
    </row>
    <row r="10" spans="1:77" x14ac:dyDescent="0.2">
      <c r="A10" s="1" t="s">
        <v>25</v>
      </c>
      <c r="B10" s="2" t="s">
        <v>11</v>
      </c>
      <c r="C10" s="23">
        <v>1416</v>
      </c>
      <c r="D10" s="28">
        <v>174066088.53999999</v>
      </c>
      <c r="E10" s="17">
        <v>1.8599999999999998E-2</v>
      </c>
      <c r="F10" s="17">
        <v>2.0299999999999999E-2</v>
      </c>
      <c r="G10" s="8"/>
      <c r="H10" s="23">
        <v>5200</v>
      </c>
      <c r="I10" s="28">
        <v>655622096</v>
      </c>
      <c r="J10" s="17">
        <v>2.6499999999999999E-2</v>
      </c>
      <c r="K10" s="17">
        <v>2.9600000000000001E-2</v>
      </c>
      <c r="L10" s="8"/>
      <c r="M10" s="23">
        <v>2532</v>
      </c>
      <c r="N10" s="28">
        <v>277749652</v>
      </c>
      <c r="O10" s="17">
        <v>1.6799999999999999E-2</v>
      </c>
      <c r="P10" s="17">
        <v>1.9E-2</v>
      </c>
      <c r="Q10" s="8"/>
      <c r="R10" s="23">
        <v>3017</v>
      </c>
      <c r="S10" s="28">
        <v>354479225</v>
      </c>
      <c r="T10" s="17">
        <v>1.55E-2</v>
      </c>
      <c r="U10" s="17">
        <v>1.66E-2</v>
      </c>
      <c r="V10" s="8"/>
      <c r="W10" s="23">
        <v>1214</v>
      </c>
      <c r="X10" s="28">
        <v>147970566</v>
      </c>
      <c r="Y10" s="17">
        <v>7.0000000000000001E-3</v>
      </c>
      <c r="Z10" s="17">
        <v>7.1000000000000004E-3</v>
      </c>
      <c r="AA10" s="8"/>
      <c r="AB10" s="34" t="s">
        <v>11</v>
      </c>
      <c r="AC10" s="23">
        <f>VLOOKUP($AB10,[1]MI!$C$8:$K$14,5,FALSE)</f>
        <v>1416</v>
      </c>
      <c r="AD10" s="23">
        <f>VLOOKUP($AB10,[1]MI!$C$8:$K$14,6,FALSE)</f>
        <v>174066088.54000002</v>
      </c>
      <c r="AE10" s="35">
        <f>VLOOKUP($AB10,[1]MI!$C$8:$K$14,8,FALSE)</f>
        <v>1.8581214077631681E-2</v>
      </c>
      <c r="AF10" s="35">
        <f>VLOOKUP($AB10,[1]MI!$C$8:$K$14,9,FALSE)</f>
        <v>2.0326054739251077E-2</v>
      </c>
      <c r="AG10" s="8"/>
      <c r="AH10" s="23">
        <f>VLOOKUP($AB10,[2]MI!$C$8:$K$23,5,FALSE)</f>
        <v>5200</v>
      </c>
      <c r="AI10" s="23">
        <f>VLOOKUP($AB10,[2]MI!$C$8:$K$23,6,FALSE)</f>
        <v>655622095.87</v>
      </c>
      <c r="AJ10" s="35">
        <f>VLOOKUP($AB10,[2]MI!$C$8:$K$23,8,FALSE)</f>
        <v>2.6535486109693616E-2</v>
      </c>
      <c r="AK10" s="35">
        <f>VLOOKUP($AB10,[2]MI!$C$8:$K$23,9,FALSE)</f>
        <v>2.9626028545106268E-2</v>
      </c>
      <c r="AL10" s="8"/>
      <c r="AM10" s="23">
        <f>VLOOKUP($AB10,[3]MI!$C$8:$K$14,5,FALSE)</f>
        <v>2532</v>
      </c>
      <c r="AN10" s="23">
        <f>VLOOKUP($AB10,[3]MI!$C$8:$K$14,6,FALSE)</f>
        <v>277749652</v>
      </c>
      <c r="AO10" s="35">
        <f>VLOOKUP($AB10,[3]MI!$C$8:$K$14,8,FALSE)</f>
        <v>1.6768434018993628E-2</v>
      </c>
      <c r="AP10" s="35">
        <f>VLOOKUP($AB10,[3]MI!$C$8:$K$14,9,FALSE)</f>
        <v>1.896018402287401E-2</v>
      </c>
      <c r="AQ10" s="8"/>
      <c r="AR10" s="23">
        <f>VLOOKUP($AB10,[4]MI!$C$8:$K$14,5,FALSE)</f>
        <v>3017</v>
      </c>
      <c r="AS10" s="23">
        <f>VLOOKUP($AB10,[4]MI!$C$8:$K$14,6,FALSE)</f>
        <v>354479224.81999999</v>
      </c>
      <c r="AT10" s="35">
        <f>VLOOKUP($AB10,[4]MI!$C$8:$K$14,8,FALSE)</f>
        <v>1.5538250775109957E-2</v>
      </c>
      <c r="AU10" s="35">
        <f>VLOOKUP($AB10,[4]MI!$C$8:$K$14,9,FALSE)</f>
        <v>1.6605661208570925E-2</v>
      </c>
      <c r="AV10" s="8"/>
      <c r="AW10" s="23">
        <f>VLOOKUP($AB10,[5]MI!$C$8:$K$14,5,FALSE)</f>
        <v>1214</v>
      </c>
      <c r="AX10" s="23">
        <f>VLOOKUP($AB10,[5]MI!$C$8:$K$14,6,FALSE)</f>
        <v>147970565.83000001</v>
      </c>
      <c r="AY10" s="35">
        <f>VLOOKUP($AB10,[5]MI!$C$8:$K$14,8,FALSE)</f>
        <v>7.0130035180553064E-3</v>
      </c>
      <c r="AZ10" s="35">
        <f>VLOOKUP($AB10,[5]MI!$C$8:$K$14,9,FALSE)</f>
        <v>7.0990594469630486E-3</v>
      </c>
      <c r="BB10" s="36">
        <f t="shared" si="1"/>
        <v>0</v>
      </c>
      <c r="BC10" s="36">
        <f t="shared" si="0"/>
        <v>0</v>
      </c>
      <c r="BD10" s="35">
        <f t="shared" si="0"/>
        <v>-1.878592236831747E-5</v>
      </c>
      <c r="BE10" s="35">
        <f t="shared" si="0"/>
        <v>2.6054739251078068E-5</v>
      </c>
      <c r="BF10" s="23"/>
      <c r="BG10" s="36">
        <f t="shared" si="0"/>
        <v>0</v>
      </c>
      <c r="BH10" s="36">
        <f t="shared" si="0"/>
        <v>-0.12999999523162842</v>
      </c>
      <c r="BI10" s="35">
        <f t="shared" si="0"/>
        <v>3.5486109693616541E-5</v>
      </c>
      <c r="BJ10" s="35">
        <f t="shared" si="0"/>
        <v>2.6028545106266537E-5</v>
      </c>
      <c r="BK10" s="23"/>
      <c r="BL10" s="36">
        <f t="shared" si="0"/>
        <v>0</v>
      </c>
      <c r="BM10" s="36">
        <f t="shared" si="0"/>
        <v>0</v>
      </c>
      <c r="BN10" s="35">
        <f t="shared" si="0"/>
        <v>-3.1565981006370647E-5</v>
      </c>
      <c r="BO10" s="35">
        <f t="shared" si="0"/>
        <v>-3.9815977125989832E-5</v>
      </c>
      <c r="BP10" s="23"/>
      <c r="BQ10" s="36">
        <f t="shared" si="0"/>
        <v>0</v>
      </c>
      <c r="BR10" s="36">
        <f t="shared" si="0"/>
        <v>-0.18000000715255737</v>
      </c>
      <c r="BS10" s="35">
        <f t="shared" si="0"/>
        <v>3.8250775109957211E-5</v>
      </c>
      <c r="BT10" s="35">
        <f t="shared" si="0"/>
        <v>5.6612085709249749E-6</v>
      </c>
      <c r="BU10" s="23"/>
      <c r="BV10" s="36">
        <f t="shared" si="0"/>
        <v>0</v>
      </c>
      <c r="BW10" s="36">
        <f t="shared" si="0"/>
        <v>-0.16999998688697815</v>
      </c>
      <c r="BX10" s="35">
        <f t="shared" si="0"/>
        <v>1.3003518055306265E-5</v>
      </c>
      <c r="BY10" s="35">
        <f t="shared" si="0"/>
        <v>-9.4055303695179254E-7</v>
      </c>
    </row>
    <row r="11" spans="1:77" x14ac:dyDescent="0.2">
      <c r="A11" s="1" t="s">
        <v>26</v>
      </c>
      <c r="B11" s="13" t="s">
        <v>12</v>
      </c>
      <c r="C11" s="23">
        <v>1145</v>
      </c>
      <c r="D11" s="28">
        <v>137832923.03999999</v>
      </c>
      <c r="E11" s="17">
        <v>1.4999999999999999E-2</v>
      </c>
      <c r="F11" s="17">
        <v>1.61E-2</v>
      </c>
      <c r="G11" s="8"/>
      <c r="H11" s="23">
        <v>3978</v>
      </c>
      <c r="I11" s="28">
        <v>528025417</v>
      </c>
      <c r="J11" s="17">
        <v>2.0299999999999999E-2</v>
      </c>
      <c r="K11" s="17">
        <v>2.3900000000000001E-2</v>
      </c>
      <c r="L11" s="8"/>
      <c r="M11" s="23">
        <v>1071</v>
      </c>
      <c r="N11" s="28">
        <v>115456061</v>
      </c>
      <c r="O11" s="17">
        <v>7.1000000000000004E-3</v>
      </c>
      <c r="P11" s="17">
        <v>7.9000000000000008E-3</v>
      </c>
      <c r="Q11" s="8"/>
      <c r="R11" s="23">
        <v>3785</v>
      </c>
      <c r="S11" s="28">
        <v>495664344</v>
      </c>
      <c r="T11" s="17">
        <v>1.95E-2</v>
      </c>
      <c r="U11" s="17">
        <v>2.3199999999999998E-2</v>
      </c>
      <c r="V11" s="8"/>
      <c r="W11" s="23">
        <v>2201</v>
      </c>
      <c r="X11" s="28">
        <v>262492405</v>
      </c>
      <c r="Y11" s="17">
        <v>1.2699999999999999E-2</v>
      </c>
      <c r="Z11" s="17">
        <v>1.26E-2</v>
      </c>
      <c r="AA11" s="8"/>
      <c r="AB11" s="34" t="s">
        <v>12</v>
      </c>
      <c r="AC11" s="23">
        <f>VLOOKUP($AB11,[1]MI!$C$8:$K$14,5,FALSE)</f>
        <v>1145</v>
      </c>
      <c r="AD11" s="23">
        <f>VLOOKUP($AB11,[1]MI!$C$8:$K$14,6,FALSE)</f>
        <v>137832923.04000002</v>
      </c>
      <c r="AE11" s="35">
        <f>VLOOKUP($AB11,[1]MI!$C$8:$K$14,8,FALSE)</f>
        <v>1.5025063643282681E-2</v>
      </c>
      <c r="AF11" s="35">
        <f>VLOOKUP($AB11,[1]MI!$C$8:$K$14,9,FALSE)</f>
        <v>1.6095033570759074E-2</v>
      </c>
      <c r="AG11" s="8"/>
      <c r="AH11" s="23">
        <f>VLOOKUP($AB11,[2]MI!$C$8:$K$23,5,FALSE)</f>
        <v>3978</v>
      </c>
      <c r="AI11" s="23">
        <f>VLOOKUP($AB11,[2]MI!$C$8:$K$23,6,FALSE)</f>
        <v>528025416.56999999</v>
      </c>
      <c r="AJ11" s="35">
        <f>VLOOKUP($AB11,[2]MI!$C$8:$K$23,8,FALSE)</f>
        <v>2.0299646873915618E-2</v>
      </c>
      <c r="AK11" s="35">
        <f>VLOOKUP($AB11,[2]MI!$C$8:$K$23,9,FALSE)</f>
        <v>2.3860233147093745E-2</v>
      </c>
      <c r="AL11" s="8"/>
      <c r="AM11" s="23">
        <f>VLOOKUP($AB11,[3]MI!$C$8:$K$14,5,FALSE)</f>
        <v>1071</v>
      </c>
      <c r="AN11" s="23">
        <f>VLOOKUP($AB11,[3]MI!$C$8:$K$14,6,FALSE)</f>
        <v>115456061</v>
      </c>
      <c r="AO11" s="35">
        <f>VLOOKUP($AB11,[3]MI!$C$8:$K$14,8,FALSE)</f>
        <v>7.0928091762804809E-3</v>
      </c>
      <c r="AP11" s="35">
        <f>VLOOKUP($AB11,[3]MI!$C$8:$K$14,9,FALSE)</f>
        <v>7.881443405431043E-3</v>
      </c>
      <c r="AQ11" s="8"/>
      <c r="AR11" s="23">
        <f>VLOOKUP($AB11,[4]MI!$C$8:$K$14,5,FALSE)</f>
        <v>3785</v>
      </c>
      <c r="AS11" s="23">
        <f>VLOOKUP($AB11,[4]MI!$C$8:$K$14,6,FALSE)</f>
        <v>495664343.85000002</v>
      </c>
      <c r="AT11" s="35">
        <f>VLOOKUP($AB11,[4]MI!$C$8:$K$14,8,FALSE)</f>
        <v>1.9493629162675236E-2</v>
      </c>
      <c r="AU11" s="35">
        <f>VLOOKUP($AB11,[4]MI!$C$8:$K$14,9,FALSE)</f>
        <v>2.3219510738100992E-2</v>
      </c>
      <c r="AV11" s="8"/>
      <c r="AW11" s="23">
        <f>VLOOKUP($AB11,[5]MI!$C$8:$K$14,5,FALSE)</f>
        <v>2201</v>
      </c>
      <c r="AX11" s="23">
        <f>VLOOKUP($AB11,[5]MI!$C$8:$K$14,6,FALSE)</f>
        <v>262492405.33000001</v>
      </c>
      <c r="AY11" s="35">
        <f>VLOOKUP($AB11,[5]MI!$C$8:$K$14,8,FALSE)</f>
        <v>1.2714679360164523E-2</v>
      </c>
      <c r="AZ11" s="35">
        <f>VLOOKUP($AB11,[5]MI!$C$8:$K$14,9,FALSE)</f>
        <v>1.2593377469103311E-2</v>
      </c>
      <c r="BB11" s="36">
        <f t="shared" si="1"/>
        <v>0</v>
      </c>
      <c r="BC11" s="36">
        <f t="shared" si="0"/>
        <v>0</v>
      </c>
      <c r="BD11" s="35">
        <f t="shared" si="0"/>
        <v>2.5063643282681111E-5</v>
      </c>
      <c r="BE11" s="35">
        <f t="shared" si="0"/>
        <v>-4.9664292409261346E-6</v>
      </c>
      <c r="BF11" s="23"/>
      <c r="BG11" s="36">
        <f t="shared" si="0"/>
        <v>0</v>
      </c>
      <c r="BH11" s="36">
        <f t="shared" si="0"/>
        <v>-0.43000000715255737</v>
      </c>
      <c r="BI11" s="35">
        <f t="shared" si="0"/>
        <v>-3.5312608438059501E-7</v>
      </c>
      <c r="BJ11" s="35">
        <f t="shared" si="0"/>
        <v>-3.9766852906256145E-5</v>
      </c>
      <c r="BK11" s="23"/>
      <c r="BL11" s="36">
        <f t="shared" si="0"/>
        <v>0</v>
      </c>
      <c r="BM11" s="36">
        <f t="shared" si="0"/>
        <v>0</v>
      </c>
      <c r="BN11" s="35">
        <f t="shared" si="0"/>
        <v>-7.1908237195194777E-6</v>
      </c>
      <c r="BO11" s="35">
        <f t="shared" si="0"/>
        <v>-1.8556594568957738E-5</v>
      </c>
      <c r="BP11" s="23"/>
      <c r="BQ11" s="36">
        <f t="shared" si="0"/>
        <v>0</v>
      </c>
      <c r="BR11" s="36">
        <f t="shared" si="0"/>
        <v>-0.14999997615814209</v>
      </c>
      <c r="BS11" s="35">
        <f t="shared" si="0"/>
        <v>-6.3708373247636785E-6</v>
      </c>
      <c r="BT11" s="35">
        <f t="shared" si="0"/>
        <v>1.951073810099388E-5</v>
      </c>
      <c r="BU11" s="23"/>
      <c r="BV11" s="36">
        <f t="shared" si="0"/>
        <v>0</v>
      </c>
      <c r="BW11" s="36">
        <f t="shared" si="0"/>
        <v>0.33000001311302185</v>
      </c>
      <c r="BX11" s="35">
        <f t="shared" si="0"/>
        <v>1.4679360164523286E-5</v>
      </c>
      <c r="BY11" s="35">
        <f t="shared" si="0"/>
        <v>-6.6225308966889884E-6</v>
      </c>
    </row>
    <row r="12" spans="1:77" x14ac:dyDescent="0.2">
      <c r="A12" s="1" t="s">
        <v>27</v>
      </c>
      <c r="B12" s="13" t="s">
        <v>13</v>
      </c>
      <c r="C12" s="23">
        <v>76206</v>
      </c>
      <c r="D12" s="28">
        <v>8563692795.9200001</v>
      </c>
      <c r="E12" s="17">
        <v>1</v>
      </c>
      <c r="F12" s="17">
        <v>1</v>
      </c>
      <c r="G12" s="8"/>
      <c r="H12" s="23">
        <v>195964</v>
      </c>
      <c r="I12" s="28">
        <v>22129935333</v>
      </c>
      <c r="J12" s="17">
        <v>1</v>
      </c>
      <c r="K12" s="17">
        <v>1</v>
      </c>
      <c r="L12" s="8"/>
      <c r="M12" s="23">
        <v>150998</v>
      </c>
      <c r="N12" s="28">
        <v>14649101067</v>
      </c>
      <c r="O12" s="17">
        <v>1</v>
      </c>
      <c r="P12" s="17">
        <v>1</v>
      </c>
      <c r="Q12" s="8"/>
      <c r="R12" s="23">
        <v>194166</v>
      </c>
      <c r="S12" s="28">
        <v>21346890098</v>
      </c>
      <c r="T12" s="17">
        <v>1</v>
      </c>
      <c r="U12" s="17">
        <v>1</v>
      </c>
      <c r="V12" s="8"/>
      <c r="W12" s="23">
        <v>173107</v>
      </c>
      <c r="X12" s="28">
        <v>20843685975</v>
      </c>
      <c r="Y12" s="17">
        <v>1</v>
      </c>
      <c r="Z12" s="17">
        <v>1</v>
      </c>
      <c r="AA12" s="8"/>
      <c r="AB12" s="34" t="s">
        <v>13</v>
      </c>
      <c r="AC12" s="23">
        <f>VLOOKUP($AB12,[1]MI!$C$8:$K$14,5,FALSE)</f>
        <v>76206</v>
      </c>
      <c r="AD12" s="23">
        <f>VLOOKUP($AB12,[1]MI!$C$8:$K$14,6,FALSE)</f>
        <v>8563692795.9200001</v>
      </c>
      <c r="AE12" s="35">
        <f>VLOOKUP($AB12,[1]MI!$C$8:$K$14,8,FALSE)</f>
        <v>1</v>
      </c>
      <c r="AF12" s="35">
        <f>VLOOKUP($AB12,[1]MI!$C$8:$K$14,9,FALSE)</f>
        <v>0.99999999999999989</v>
      </c>
      <c r="AG12" s="8"/>
      <c r="AH12" s="23">
        <f>VLOOKUP($AB12,[2]MI!$C$8:$K$23,5,FALSE)</f>
        <v>195964</v>
      </c>
      <c r="AI12" s="23">
        <f>VLOOKUP($AB12,[2]MI!$C$8:$K$23,6,FALSE)</f>
        <v>22129935332.770008</v>
      </c>
      <c r="AJ12" s="35">
        <f>VLOOKUP($AB12,[2]MI!$C$8:$K$23,8,FALSE)</f>
        <v>1</v>
      </c>
      <c r="AK12" s="35">
        <f>VLOOKUP($AB12,[2]MI!$C$8:$K$23,9,FALSE)</f>
        <v>1</v>
      </c>
      <c r="AL12" s="8"/>
      <c r="AM12" s="23">
        <f>VLOOKUP($AB12,[3]MI!$C$8:$K$14,5,FALSE)</f>
        <v>150998</v>
      </c>
      <c r="AN12" s="23">
        <f>VLOOKUP($AB12,[3]MI!$C$8:$K$14,6,FALSE)</f>
        <v>14649101067</v>
      </c>
      <c r="AO12" s="35">
        <f>VLOOKUP($AB12,[3]MI!$C$8:$K$14,8,FALSE)</f>
        <v>1</v>
      </c>
      <c r="AP12" s="35">
        <f>VLOOKUP($AB12,[3]MI!$C$8:$K$14,9,FALSE)</f>
        <v>1</v>
      </c>
      <c r="AQ12" s="8"/>
      <c r="AR12" s="23">
        <f>VLOOKUP($AB12,[4]MI!$C$8:$K$14,5,FALSE)</f>
        <v>194166</v>
      </c>
      <c r="AS12" s="23">
        <f>VLOOKUP($AB12,[4]MI!$C$8:$K$14,6,FALSE)</f>
        <v>21346890097.759998</v>
      </c>
      <c r="AT12" s="35">
        <f>VLOOKUP($AB12,[4]MI!$C$8:$K$14,8,FALSE)</f>
        <v>1</v>
      </c>
      <c r="AU12" s="35">
        <f>VLOOKUP($AB12,[4]MI!$C$8:$K$14,9,FALSE)</f>
        <v>1.0000000000000002</v>
      </c>
      <c r="AV12" s="8"/>
      <c r="AW12" s="23">
        <f>VLOOKUP($AB12,[5]MI!$C$8:$K$14,5,FALSE)</f>
        <v>173107</v>
      </c>
      <c r="AX12" s="23">
        <f>VLOOKUP($AB12,[5]MI!$C$8:$K$14,6,FALSE)</f>
        <v>20843685974.950001</v>
      </c>
      <c r="AY12" s="35">
        <f>VLOOKUP($AB12,[5]MI!$C$8:$K$14,8,FALSE)</f>
        <v>1</v>
      </c>
      <c r="AZ12" s="35">
        <f>VLOOKUP($AB12,[5]MI!$C$8:$K$14,9,FALSE)</f>
        <v>1</v>
      </c>
      <c r="BB12" s="36">
        <f t="shared" si="1"/>
        <v>0</v>
      </c>
      <c r="BC12" s="36">
        <f t="shared" si="0"/>
        <v>0</v>
      </c>
      <c r="BD12" s="35">
        <f t="shared" si="0"/>
        <v>0</v>
      </c>
      <c r="BE12" s="35">
        <f t="shared" si="0"/>
        <v>0</v>
      </c>
      <c r="BF12" s="23"/>
      <c r="BG12" s="36">
        <f t="shared" si="0"/>
        <v>0</v>
      </c>
      <c r="BH12" s="36">
        <f t="shared" si="0"/>
        <v>-0.22999191284179688</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-0.24000167846679688</v>
      </c>
      <c r="BS12" s="35">
        <f t="shared" si="0"/>
        <v>0</v>
      </c>
      <c r="BT12" s="35">
        <f t="shared" si="0"/>
        <v>0</v>
      </c>
      <c r="BU12" s="23"/>
      <c r="BV12" s="36">
        <f t="shared" si="0"/>
        <v>0</v>
      </c>
      <c r="BW12" s="36">
        <f t="shared" si="0"/>
        <v>-4.9999237060546875E-2</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23928</v>
      </c>
      <c r="D15" s="30">
        <v>529783760.82999998</v>
      </c>
      <c r="E15" s="19">
        <v>0.96430000000000005</v>
      </c>
      <c r="F15" s="19">
        <v>0.94399999999999995</v>
      </c>
      <c r="H15" s="25">
        <v>73557</v>
      </c>
      <c r="I15" s="30">
        <v>2425927850</v>
      </c>
      <c r="J15" s="19">
        <v>0.93159999999999998</v>
      </c>
      <c r="K15" s="19">
        <v>0.91979999999999995</v>
      </c>
      <c r="M15" s="25">
        <v>13525</v>
      </c>
      <c r="N15" s="30">
        <v>467877357</v>
      </c>
      <c r="O15" s="19">
        <v>0.93120000000000003</v>
      </c>
      <c r="P15" s="19">
        <v>0.92179999999999995</v>
      </c>
      <c r="R15" s="25">
        <v>39167</v>
      </c>
      <c r="S15" s="30">
        <v>1248747399</v>
      </c>
      <c r="T15" s="19">
        <v>0.95320000000000005</v>
      </c>
      <c r="U15" s="19">
        <v>0.94389999999999996</v>
      </c>
      <c r="W15" s="25">
        <v>12384</v>
      </c>
      <c r="X15" s="30">
        <v>422034323</v>
      </c>
      <c r="Y15" s="19">
        <v>0.93920000000000003</v>
      </c>
      <c r="Z15" s="19">
        <v>0.92959999999999998</v>
      </c>
      <c r="AB15" s="34" t="s">
        <v>80</v>
      </c>
      <c r="AC15" s="23">
        <f>VLOOKUP($AB15,[1]MI!$C$17:$K$24,5,FALSE)</f>
        <v>23928</v>
      </c>
      <c r="AD15" s="23">
        <f>VLOOKUP($AB15,[1]MI!$C$17:$K$24,6,FALSE)</f>
        <v>529783760.82999998</v>
      </c>
      <c r="AE15" s="35">
        <f>VLOOKUP($AB15,[1]MI!$C$17:$K$24,8,FALSE)</f>
        <v>0.96433321242896863</v>
      </c>
      <c r="AF15" s="35">
        <f>VLOOKUP($AB15,[1]MI!$C$17:$K$24,9,FALSE)</f>
        <v>0.94395234193691968</v>
      </c>
      <c r="AH15" s="23">
        <f>VLOOKUP($AB15,[2]MI!$C$17:$K$23,5,FALSE)</f>
        <v>73557</v>
      </c>
      <c r="AI15" s="23">
        <f>VLOOKUP($AB15,[2]MI!$C$17:$K$23,6,FALSE)</f>
        <v>2425927850.0999999</v>
      </c>
      <c r="AJ15" s="35">
        <f>VLOOKUP($AB15,[2]MI!$C$17:$K$23,8,FALSE)</f>
        <v>0.93159654499860689</v>
      </c>
      <c r="AK15" s="35">
        <f>VLOOKUP($AB15,[2]MI!$C$17:$K$23,9,FALSE)</f>
        <v>0.9198435049369128</v>
      </c>
      <c r="AM15" s="23">
        <f>VLOOKUP($AB15,[3]MI!$C$17:$K$23,5,FALSE)</f>
        <v>13525</v>
      </c>
      <c r="AN15" s="23">
        <f>VLOOKUP($AB15,[3]MI!$C$17:$K$23,6,FALSE)</f>
        <v>467877357</v>
      </c>
      <c r="AO15" s="35">
        <f>VLOOKUP($AB15,[3]MI!$C$17:$K$23,8,FALSE)</f>
        <v>0.93115318416523241</v>
      </c>
      <c r="AP15" s="35">
        <f>VLOOKUP($AB15,[3]MI!$C$17:$K$23,9,FALSE)</f>
        <v>0.92180286808836409</v>
      </c>
      <c r="AQ15" s="23"/>
      <c r="AR15" s="23">
        <f>VLOOKUP($AB15,[4]MI!$C$17:$K$23,5,FALSE)</f>
        <v>39167</v>
      </c>
      <c r="AS15" s="23">
        <f>VLOOKUP($AB15,[4]MI!$C$17:$K$23,6,FALSE)</f>
        <v>1248747399.3900001</v>
      </c>
      <c r="AT15" s="35">
        <f>VLOOKUP($AB15,[4]MI!$C$17:$K$23,8,FALSE)</f>
        <v>0.95315389856906452</v>
      </c>
      <c r="AU15" s="35">
        <f>VLOOKUP($AB15,[4]MI!$C$17:$K$23,9,FALSE)</f>
        <v>0.943878517815952</v>
      </c>
      <c r="AW15" s="23">
        <f>VLOOKUP($AB15,[5]MI!$C$17:$K$23,5,FALSE)</f>
        <v>12384</v>
      </c>
      <c r="AX15" s="23">
        <f>VLOOKUP($AB15,[5]MI!$C$17:$K$23,6,FALSE)</f>
        <v>422034322.85000002</v>
      </c>
      <c r="AY15" s="35">
        <f>VLOOKUP($AB15,[5]MI!$C$17:$K$23,8,FALSE)</f>
        <v>0.93917791597148492</v>
      </c>
      <c r="AZ15" s="35">
        <f>VLOOKUP($AB15,[5]MI!$C$17:$K$23,9,FALSE)</f>
        <v>0.92957628761343147</v>
      </c>
      <c r="BB15" s="36">
        <f t="shared" si="1"/>
        <v>0</v>
      </c>
      <c r="BC15" s="36">
        <f t="shared" si="0"/>
        <v>0</v>
      </c>
      <c r="BD15" s="35">
        <f t="shared" si="0"/>
        <v>3.321242896858756E-5</v>
      </c>
      <c r="BE15" s="35">
        <f t="shared" si="0"/>
        <v>-4.7658063080269208E-5</v>
      </c>
      <c r="BF15" s="23"/>
      <c r="BG15" s="36">
        <f t="shared" si="0"/>
        <v>0</v>
      </c>
      <c r="BH15" s="36">
        <f t="shared" si="0"/>
        <v>9.9999904632568359E-2</v>
      </c>
      <c r="BI15" s="35">
        <f t="shared" si="0"/>
        <v>-3.4550013930934043E-6</v>
      </c>
      <c r="BJ15" s="35">
        <f t="shared" si="0"/>
        <v>4.3504936912852621E-5</v>
      </c>
      <c r="BK15" s="23"/>
      <c r="BL15" s="36">
        <f t="shared" si="0"/>
        <v>0</v>
      </c>
      <c r="BM15" s="36">
        <f t="shared" si="0"/>
        <v>0</v>
      </c>
      <c r="BN15" s="35">
        <f t="shared" si="0"/>
        <v>-4.6815834767621745E-5</v>
      </c>
      <c r="BO15" s="35">
        <f t="shared" si="0"/>
        <v>2.8680883641385435E-6</v>
      </c>
      <c r="BP15" s="23"/>
      <c r="BQ15" s="36">
        <f t="shared" si="0"/>
        <v>0</v>
      </c>
      <c r="BR15" s="36">
        <f t="shared" si="0"/>
        <v>0.3900001049041748</v>
      </c>
      <c r="BS15" s="35">
        <f t="shared" si="0"/>
        <v>-4.6101430935530097E-5</v>
      </c>
      <c r="BT15" s="35">
        <f t="shared" si="0"/>
        <v>-2.1482184047960651E-5</v>
      </c>
      <c r="BU15" s="23"/>
      <c r="BV15" s="36">
        <f t="shared" si="0"/>
        <v>0</v>
      </c>
      <c r="BW15" s="36">
        <f t="shared" si="0"/>
        <v>-0.14999997615814209</v>
      </c>
      <c r="BX15" s="35">
        <f t="shared" si="0"/>
        <v>-2.2084028515112486E-5</v>
      </c>
      <c r="BY15" s="35">
        <f t="shared" si="0"/>
        <v>-2.3712386568508492E-5</v>
      </c>
    </row>
    <row r="16" spans="1:77" x14ac:dyDescent="0.2">
      <c r="A16" s="1" t="s">
        <v>22</v>
      </c>
      <c r="B16" s="13" t="s">
        <v>8</v>
      </c>
      <c r="C16" s="25">
        <v>254</v>
      </c>
      <c r="D16" s="30">
        <v>8534420.1500000004</v>
      </c>
      <c r="E16" s="19">
        <v>1.0200000000000001E-2</v>
      </c>
      <c r="F16" s="19">
        <v>1.52E-2</v>
      </c>
      <c r="H16" s="25">
        <v>1438</v>
      </c>
      <c r="I16" s="30">
        <v>48294744</v>
      </c>
      <c r="J16" s="19">
        <v>1.8200000000000001E-2</v>
      </c>
      <c r="K16" s="19">
        <v>1.83E-2</v>
      </c>
      <c r="M16" s="25">
        <v>265</v>
      </c>
      <c r="N16" s="30">
        <v>9382394</v>
      </c>
      <c r="O16" s="19">
        <v>1.8200000000000001E-2</v>
      </c>
      <c r="P16" s="19">
        <v>1.8499999999999999E-2</v>
      </c>
      <c r="R16" s="25">
        <v>507</v>
      </c>
      <c r="S16" s="30">
        <v>17215396</v>
      </c>
      <c r="T16" s="19">
        <v>1.23E-2</v>
      </c>
      <c r="U16" s="19">
        <v>1.2999999999999999E-2</v>
      </c>
      <c r="W16" s="25">
        <v>139</v>
      </c>
      <c r="X16" s="30">
        <v>7138293</v>
      </c>
      <c r="Y16" s="19">
        <v>1.0500000000000001E-2</v>
      </c>
      <c r="Z16" s="19">
        <v>1.5699999999999999E-2</v>
      </c>
      <c r="AB16" s="34" t="s">
        <v>8</v>
      </c>
      <c r="AC16" s="23">
        <f>VLOOKUP($AB16,[1]MI!$C$17:$K$24,5,FALSE)</f>
        <v>254</v>
      </c>
      <c r="AD16" s="23">
        <f>VLOOKUP($AB16,[1]MI!$C$17:$K$24,6,FALSE)</f>
        <v>8534420.1500000004</v>
      </c>
      <c r="AE16" s="35">
        <f>VLOOKUP($AB16,[1]MI!$C$17:$K$24,8,FALSE)</f>
        <v>1.02365695401604E-2</v>
      </c>
      <c r="AF16" s="35">
        <f>VLOOKUP($AB16,[1]MI!$C$17:$K$24,9,FALSE)</f>
        <v>1.5206366225806647E-2</v>
      </c>
      <c r="AH16" s="23">
        <f>VLOOKUP($AB16,[2]MI!$C$17:$K$23,5,FALSE)</f>
        <v>1438</v>
      </c>
      <c r="AI16" s="23">
        <f>VLOOKUP($AB16,[2]MI!$C$17:$K$23,6,FALSE)</f>
        <v>48294743.730000004</v>
      </c>
      <c r="AJ16" s="35">
        <f>VLOOKUP($AB16,[2]MI!$C$17:$K$23,8,FALSE)</f>
        <v>1.8212214088502748E-2</v>
      </c>
      <c r="AK16" s="35">
        <f>VLOOKUP($AB16,[2]MI!$C$17:$K$23,9,FALSE)</f>
        <v>1.8312006410578945E-2</v>
      </c>
      <c r="AM16" s="23">
        <f>VLOOKUP($AB16,[3]MI!$C$17:$K$23,5,FALSE)</f>
        <v>265</v>
      </c>
      <c r="AN16" s="23">
        <f>VLOOKUP($AB16,[3]MI!$C$17:$K$23,6,FALSE)</f>
        <v>9382394</v>
      </c>
      <c r="AO16" s="35">
        <f>VLOOKUP($AB16,[3]MI!$C$17:$K$23,8,FALSE)</f>
        <v>1.8244406196213425E-2</v>
      </c>
      <c r="AP16" s="35">
        <f>VLOOKUP($AB16,[3]MI!$C$17:$K$23,9,FALSE)</f>
        <v>1.8485010162043507E-2</v>
      </c>
      <c r="AR16" s="23">
        <f>VLOOKUP($AB16,[4]MI!$C$17:$K$23,5,FALSE)</f>
        <v>507</v>
      </c>
      <c r="AS16" s="23">
        <f>VLOOKUP($AB16,[4]MI!$C$17:$K$23,6,FALSE)</f>
        <v>17215395.760000002</v>
      </c>
      <c r="AT16" s="35">
        <f>VLOOKUP($AB16,[4]MI!$C$17:$K$23,8,FALSE)</f>
        <v>1.2338168013238587E-2</v>
      </c>
      <c r="AU16" s="35">
        <f>VLOOKUP($AB16,[4]MI!$C$17:$K$23,9,FALSE)</f>
        <v>1.3012433292354729E-2</v>
      </c>
      <c r="AW16" s="23">
        <f>VLOOKUP($AB16,[5]MI!$C$17:$K$23,5,FALSE)</f>
        <v>139</v>
      </c>
      <c r="AX16" s="23">
        <f>VLOOKUP($AB16,[5]MI!$C$17:$K$23,6,FALSE)</f>
        <v>7138292.7800000003</v>
      </c>
      <c r="AY16" s="35">
        <f>VLOOKUP($AB16,[5]MI!$C$17:$K$23,8,FALSE)</f>
        <v>1.0541483391475807E-2</v>
      </c>
      <c r="AZ16" s="35">
        <f>VLOOKUP($AB16,[5]MI!$C$17:$K$23,9,FALSE)</f>
        <v>1.5722862675054492E-2</v>
      </c>
      <c r="BB16" s="36">
        <f t="shared" si="1"/>
        <v>0</v>
      </c>
      <c r="BC16" s="36">
        <f t="shared" si="0"/>
        <v>0</v>
      </c>
      <c r="BD16" s="35">
        <f t="shared" si="0"/>
        <v>3.6569540160399233E-5</v>
      </c>
      <c r="BE16" s="35">
        <f t="shared" si="0"/>
        <v>6.3662258066466554E-6</v>
      </c>
      <c r="BF16" s="23"/>
      <c r="BG16" s="36">
        <f t="shared" si="0"/>
        <v>0</v>
      </c>
      <c r="BH16" s="36">
        <f t="shared" si="0"/>
        <v>-0.26999999582767487</v>
      </c>
      <c r="BI16" s="35">
        <f t="shared" si="0"/>
        <v>1.2214088502746773E-5</v>
      </c>
      <c r="BJ16" s="35">
        <f t="shared" si="0"/>
        <v>1.2006410578944277E-5</v>
      </c>
      <c r="BK16" s="23"/>
      <c r="BL16" s="36">
        <f t="shared" si="0"/>
        <v>0</v>
      </c>
      <c r="BM16" s="36">
        <f t="shared" si="0"/>
        <v>0</v>
      </c>
      <c r="BN16" s="35">
        <f t="shared" si="0"/>
        <v>4.4406196213424287E-5</v>
      </c>
      <c r="BO16" s="35">
        <f t="shared" si="0"/>
        <v>-1.4989837956492363E-5</v>
      </c>
      <c r="BP16" s="23"/>
      <c r="BQ16" s="36">
        <f t="shared" si="0"/>
        <v>0</v>
      </c>
      <c r="BR16" s="36">
        <f t="shared" si="0"/>
        <v>-0.23999999836087227</v>
      </c>
      <c r="BS16" s="35">
        <f t="shared" si="0"/>
        <v>3.8168013238587192E-5</v>
      </c>
      <c r="BT16" s="35">
        <f t="shared" si="0"/>
        <v>1.2433292354729897E-5</v>
      </c>
      <c r="BU16" s="23"/>
      <c r="BV16" s="36">
        <f t="shared" si="0"/>
        <v>0</v>
      </c>
      <c r="BW16" s="36">
        <f t="shared" si="0"/>
        <v>-0.21999999973922968</v>
      </c>
      <c r="BX16" s="35">
        <f t="shared" si="0"/>
        <v>4.1483391475806777E-5</v>
      </c>
      <c r="BY16" s="35">
        <f t="shared" si="0"/>
        <v>2.2862675054493437E-5</v>
      </c>
    </row>
    <row r="17" spans="1:77" x14ac:dyDescent="0.2">
      <c r="A17" s="1" t="s">
        <v>23</v>
      </c>
      <c r="B17" s="13" t="s">
        <v>9</v>
      </c>
      <c r="C17" s="25">
        <v>293</v>
      </c>
      <c r="D17" s="30">
        <v>9946231</v>
      </c>
      <c r="E17" s="19">
        <v>1.18E-2</v>
      </c>
      <c r="F17" s="19">
        <v>1.77E-2</v>
      </c>
      <c r="H17" s="25">
        <v>1421</v>
      </c>
      <c r="I17" s="30">
        <v>54366380</v>
      </c>
      <c r="J17" s="19">
        <v>1.7999999999999999E-2</v>
      </c>
      <c r="K17" s="19">
        <v>2.06E-2</v>
      </c>
      <c r="M17" s="25">
        <v>307</v>
      </c>
      <c r="N17" s="30">
        <v>10579778</v>
      </c>
      <c r="O17" s="19">
        <v>2.1100000000000001E-2</v>
      </c>
      <c r="P17" s="19">
        <v>2.0799999999999999E-2</v>
      </c>
      <c r="R17" s="25">
        <v>505</v>
      </c>
      <c r="S17" s="30">
        <v>18162990</v>
      </c>
      <c r="T17" s="19">
        <v>1.23E-2</v>
      </c>
      <c r="U17" s="19">
        <v>1.37E-2</v>
      </c>
      <c r="W17" s="25">
        <v>188</v>
      </c>
      <c r="X17" s="30">
        <v>7179746</v>
      </c>
      <c r="Y17" s="19">
        <v>1.43E-2</v>
      </c>
      <c r="Z17" s="19">
        <v>1.5800000000000002E-2</v>
      </c>
      <c r="AB17" s="34" t="s">
        <v>9</v>
      </c>
      <c r="AC17" s="23">
        <f>VLOOKUP($AB17,[1]MI!$C$17:$K$24,5,FALSE)</f>
        <v>293</v>
      </c>
      <c r="AD17" s="23">
        <f>VLOOKUP($AB17,[1]MI!$C$17:$K$24,6,FALSE)</f>
        <v>9946231</v>
      </c>
      <c r="AE17" s="35">
        <f>VLOOKUP($AB17,[1]MI!$C$17:$K$24,8,FALSE)</f>
        <v>1.180832628057873E-2</v>
      </c>
      <c r="AF17" s="35">
        <f>VLOOKUP($AB17,[1]MI!$C$17:$K$24,9,FALSE)</f>
        <v>1.7721887192590473E-2</v>
      </c>
      <c r="AH17" s="23">
        <f>VLOOKUP($AB17,[2]MI!$C$17:$K$23,5,FALSE)</f>
        <v>1421</v>
      </c>
      <c r="AI17" s="23">
        <f>VLOOKUP($AB17,[2]MI!$C$17:$K$23,6,FALSE)</f>
        <v>54366380.32</v>
      </c>
      <c r="AJ17" s="35">
        <f>VLOOKUP($AB17,[2]MI!$C$17:$K$23,8,FALSE)</f>
        <v>1.7996909749487068E-2</v>
      </c>
      <c r="AK17" s="35">
        <f>VLOOKUP($AB17,[2]MI!$C$17:$K$23,9,FALSE)</f>
        <v>2.061419997392774E-2</v>
      </c>
      <c r="AM17" s="23">
        <f>VLOOKUP($AB17,[3]MI!$C$17:$K$23,5,FALSE)</f>
        <v>307</v>
      </c>
      <c r="AN17" s="23">
        <f>VLOOKUP($AB17,[3]MI!$C$17:$K$23,6,FALSE)</f>
        <v>10579778</v>
      </c>
      <c r="AO17" s="35">
        <f>VLOOKUP($AB17,[3]MI!$C$17:$K$23,8,FALSE)</f>
        <v>2.1135972461273664E-2</v>
      </c>
      <c r="AP17" s="35">
        <f>VLOOKUP($AB17,[3]MI!$C$17:$K$23,9,FALSE)</f>
        <v>2.0844072828551469E-2</v>
      </c>
      <c r="AR17" s="23">
        <f>VLOOKUP($AB17,[4]MI!$C$17:$K$23,5,FALSE)</f>
        <v>505</v>
      </c>
      <c r="AS17" s="23">
        <f>VLOOKUP($AB17,[4]MI!$C$17:$K$23,6,FALSE)</f>
        <v>18162989.629999999</v>
      </c>
      <c r="AT17" s="35">
        <f>VLOOKUP($AB17,[4]MI!$C$17:$K$23,8,FALSE)</f>
        <v>1.2289496739024628E-2</v>
      </c>
      <c r="AU17" s="35">
        <f>VLOOKUP($AB17,[4]MI!$C$17:$K$23,9,FALSE)</f>
        <v>1.3728681829043568E-2</v>
      </c>
      <c r="AW17" s="23">
        <f>VLOOKUP($AB17,[5]MI!$C$17:$K$23,5,FALSE)</f>
        <v>188</v>
      </c>
      <c r="AX17" s="23">
        <f>VLOOKUP($AB17,[5]MI!$C$17:$K$23,6,FALSE)</f>
        <v>7179745.8399999999</v>
      </c>
      <c r="AY17" s="35">
        <f>VLOOKUP($AB17,[5]MI!$C$17:$K$23,8,FALSE)</f>
        <v>1.4257545881996056E-2</v>
      </c>
      <c r="AZ17" s="35">
        <f>VLOOKUP($AB17,[5]MI!$C$17:$K$23,9,FALSE)</f>
        <v>1.5814167527619081E-2</v>
      </c>
      <c r="BB17" s="36">
        <f t="shared" si="1"/>
        <v>0</v>
      </c>
      <c r="BC17" s="36">
        <f t="shared" si="0"/>
        <v>0</v>
      </c>
      <c r="BD17" s="35">
        <f t="shared" si="0"/>
        <v>8.326280578729861E-6</v>
      </c>
      <c r="BE17" s="35">
        <f t="shared" si="0"/>
        <v>2.1887192590473031E-5</v>
      </c>
      <c r="BF17" s="23"/>
      <c r="BG17" s="36">
        <f t="shared" si="0"/>
        <v>0</v>
      </c>
      <c r="BH17" s="36">
        <f t="shared" si="0"/>
        <v>0.32000000029802322</v>
      </c>
      <c r="BI17" s="35">
        <f t="shared" si="0"/>
        <v>-3.0902505129305757E-6</v>
      </c>
      <c r="BJ17" s="35">
        <f t="shared" si="0"/>
        <v>1.4199973927740001E-5</v>
      </c>
      <c r="BK17" s="23"/>
      <c r="BL17" s="36">
        <f t="shared" si="0"/>
        <v>0</v>
      </c>
      <c r="BM17" s="36">
        <f t="shared" si="0"/>
        <v>0</v>
      </c>
      <c r="BN17" s="35">
        <f t="shared" si="0"/>
        <v>3.5972461273663797E-5</v>
      </c>
      <c r="BO17" s="35">
        <f t="shared" si="0"/>
        <v>4.4072828551469656E-5</v>
      </c>
      <c r="BP17" s="23"/>
      <c r="BQ17" s="36">
        <f t="shared" si="0"/>
        <v>0</v>
      </c>
      <c r="BR17" s="36">
        <f t="shared" si="0"/>
        <v>-0.37000000104308128</v>
      </c>
      <c r="BS17" s="35">
        <f t="shared" si="0"/>
        <v>-1.050326097537177E-5</v>
      </c>
      <c r="BT17" s="35">
        <f t="shared" si="0"/>
        <v>2.8681829043567322E-5</v>
      </c>
      <c r="BU17" s="23"/>
      <c r="BV17" s="36">
        <f t="shared" si="0"/>
        <v>0</v>
      </c>
      <c r="BW17" s="36">
        <f t="shared" si="0"/>
        <v>-0.16000000014901161</v>
      </c>
      <c r="BX17" s="35">
        <f t="shared" si="0"/>
        <v>-4.2454118003944219E-5</v>
      </c>
      <c r="BY17" s="35">
        <f t="shared" si="0"/>
        <v>1.4167527619079329E-5</v>
      </c>
    </row>
    <row r="18" spans="1:77" x14ac:dyDescent="0.2">
      <c r="A18" s="1" t="s">
        <v>24</v>
      </c>
      <c r="B18" s="13" t="s">
        <v>10</v>
      </c>
      <c r="C18" s="25">
        <v>89</v>
      </c>
      <c r="D18" s="30">
        <v>3546645.7</v>
      </c>
      <c r="E18" s="19">
        <v>3.5999999999999999E-3</v>
      </c>
      <c r="F18" s="19">
        <v>6.3E-3</v>
      </c>
      <c r="H18" s="25">
        <v>721</v>
      </c>
      <c r="I18" s="30">
        <v>33849991</v>
      </c>
      <c r="J18" s="19">
        <v>9.1000000000000004E-3</v>
      </c>
      <c r="K18" s="19">
        <v>1.2800000000000001E-2</v>
      </c>
      <c r="M18" s="25">
        <v>89</v>
      </c>
      <c r="N18" s="30">
        <v>5051303</v>
      </c>
      <c r="O18" s="19">
        <v>6.1000000000000004E-3</v>
      </c>
      <c r="P18" s="19">
        <v>0.01</v>
      </c>
      <c r="R18" s="25">
        <v>90</v>
      </c>
      <c r="S18" s="30">
        <v>4155028</v>
      </c>
      <c r="T18" s="19">
        <v>2.2000000000000001E-3</v>
      </c>
      <c r="U18" s="19">
        <v>3.0999999999999999E-3</v>
      </c>
      <c r="W18" s="25">
        <v>51</v>
      </c>
      <c r="X18" s="30">
        <v>2062616</v>
      </c>
      <c r="Y18" s="19">
        <v>3.8999999999999998E-3</v>
      </c>
      <c r="Z18" s="19">
        <v>4.4999999999999997E-3</v>
      </c>
      <c r="AB18" s="34" t="s">
        <v>10</v>
      </c>
      <c r="AC18" s="23">
        <f>VLOOKUP($AB18,[1]MI!$C$17:$K$24,5,FALSE)</f>
        <v>89</v>
      </c>
      <c r="AD18" s="23">
        <f>VLOOKUP($AB18,[1]MI!$C$17:$K$24,6,FALSE)</f>
        <v>3546645.7</v>
      </c>
      <c r="AE18" s="35">
        <f>VLOOKUP($AB18,[1]MI!$C$17:$K$24,8,FALSE)</f>
        <v>3.5868294845443922E-3</v>
      </c>
      <c r="AF18" s="35">
        <f>VLOOKUP($AB18,[1]MI!$C$17:$K$24,9,FALSE)</f>
        <v>6.3193037651635151E-3</v>
      </c>
      <c r="AH18" s="23">
        <f>VLOOKUP($AB18,[2]MI!$C$17:$K$23,5,FALSE)</f>
        <v>721</v>
      </c>
      <c r="AI18" s="23">
        <f>VLOOKUP($AB18,[2]MI!$C$17:$K$23,6,FALSE)</f>
        <v>33849990.759999998</v>
      </c>
      <c r="AJ18" s="35">
        <f>VLOOKUP($AB18,[2]MI!$C$17:$K$23,8,FALSE)</f>
        <v>9.1314369664885122E-3</v>
      </c>
      <c r="AK18" s="35">
        <f>VLOOKUP($AB18,[2]MI!$C$17:$K$23,9,FALSE)</f>
        <v>1.2834962977764165E-2</v>
      </c>
      <c r="AM18" s="23">
        <f>VLOOKUP($AB18,[3]MI!$C$17:$K$23,5,FALSE)</f>
        <v>89</v>
      </c>
      <c r="AN18" s="23">
        <f>VLOOKUP($AB18,[3]MI!$C$17:$K$23,6,FALSE)</f>
        <v>5051303</v>
      </c>
      <c r="AO18" s="35">
        <f>VLOOKUP($AB18,[3]MI!$C$17:$K$23,8,FALSE)</f>
        <v>6.1273666092943203E-3</v>
      </c>
      <c r="AP18" s="35">
        <f>VLOOKUP($AB18,[3]MI!$C$17:$K$23,9,FALSE)</f>
        <v>9.9519789178072107E-3</v>
      </c>
      <c r="AR18" s="23">
        <f>VLOOKUP($AB18,[4]MI!$C$17:$K$23,5,FALSE)</f>
        <v>90</v>
      </c>
      <c r="AS18" s="23">
        <f>VLOOKUP($AB18,[4]MI!$C$17:$K$23,6,FALSE)</f>
        <v>4155028.46</v>
      </c>
      <c r="AT18" s="35">
        <f>VLOOKUP($AB18,[4]MI!$C$17:$K$23,8,FALSE)</f>
        <v>2.1902073396281516E-3</v>
      </c>
      <c r="AU18" s="35">
        <f>VLOOKUP($AB18,[4]MI!$C$17:$K$23,9,FALSE)</f>
        <v>3.1406208383085929E-3</v>
      </c>
      <c r="AW18" s="23">
        <f>VLOOKUP($AB18,[5]MI!$C$17:$K$23,5,FALSE)</f>
        <v>51</v>
      </c>
      <c r="AX18" s="23">
        <f>VLOOKUP($AB18,[5]MI!$C$17:$K$23,6,FALSE)</f>
        <v>2062615.65</v>
      </c>
      <c r="AY18" s="35">
        <f>VLOOKUP($AB18,[5]MI!$C$17:$K$23,8,FALSE)</f>
        <v>3.8677385105414836E-3</v>
      </c>
      <c r="AZ18" s="35">
        <f>VLOOKUP($AB18,[5]MI!$C$17:$K$23,9,FALSE)</f>
        <v>4.5431342781611511E-3</v>
      </c>
      <c r="BB18" s="36">
        <f t="shared" si="1"/>
        <v>0</v>
      </c>
      <c r="BC18" s="36">
        <f t="shared" si="0"/>
        <v>0</v>
      </c>
      <c r="BD18" s="35">
        <f t="shared" si="0"/>
        <v>-1.3170515455607733E-5</v>
      </c>
      <c r="BE18" s="35">
        <f t="shared" si="0"/>
        <v>1.9303765163515042E-5</v>
      </c>
      <c r="BF18" s="23"/>
      <c r="BG18" s="36">
        <f t="shared" si="0"/>
        <v>0</v>
      </c>
      <c r="BH18" s="36">
        <f t="shared" si="0"/>
        <v>-0.24000000208616257</v>
      </c>
      <c r="BI18" s="35">
        <f t="shared" si="0"/>
        <v>3.1436966488511756E-5</v>
      </c>
      <c r="BJ18" s="35">
        <f t="shared" si="0"/>
        <v>3.4962977764164266E-5</v>
      </c>
      <c r="BK18" s="23"/>
      <c r="BL18" s="36">
        <f t="shared" si="0"/>
        <v>0</v>
      </c>
      <c r="BM18" s="36">
        <f t="shared" si="0"/>
        <v>0</v>
      </c>
      <c r="BN18" s="35">
        <f t="shared" si="0"/>
        <v>2.7366609294319881E-5</v>
      </c>
      <c r="BO18" s="35">
        <f t="shared" si="0"/>
        <v>-4.8021082192789555E-5</v>
      </c>
      <c r="BP18" s="23"/>
      <c r="BQ18" s="36">
        <f t="shared" si="0"/>
        <v>0</v>
      </c>
      <c r="BR18" s="36">
        <f t="shared" si="0"/>
        <v>0.4599999999627471</v>
      </c>
      <c r="BS18" s="35">
        <f t="shared" si="0"/>
        <v>-9.7926603718485709E-6</v>
      </c>
      <c r="BT18" s="35">
        <f t="shared" si="0"/>
        <v>4.0620838308593008E-5</v>
      </c>
      <c r="BU18" s="23"/>
      <c r="BV18" s="36">
        <f t="shared" si="0"/>
        <v>0</v>
      </c>
      <c r="BW18" s="36">
        <f t="shared" si="0"/>
        <v>-0.35000000009313226</v>
      </c>
      <c r="BX18" s="35">
        <f t="shared" si="0"/>
        <v>-3.2261489458516261E-5</v>
      </c>
      <c r="BY18" s="35">
        <f t="shared" si="0"/>
        <v>4.3134278161151458E-5</v>
      </c>
    </row>
    <row r="19" spans="1:77" x14ac:dyDescent="0.2">
      <c r="A19" s="1" t="s">
        <v>25</v>
      </c>
      <c r="B19" s="13" t="s">
        <v>11</v>
      </c>
      <c r="C19" s="25">
        <v>238</v>
      </c>
      <c r="D19" s="30">
        <v>8152068.2400000002</v>
      </c>
      <c r="E19" s="19">
        <v>9.5999999999999992E-3</v>
      </c>
      <c r="F19" s="19">
        <v>1.4500000000000001E-2</v>
      </c>
      <c r="H19" s="25">
        <v>1663</v>
      </c>
      <c r="I19" s="30">
        <v>64458184</v>
      </c>
      <c r="J19" s="19">
        <v>2.1100000000000001E-2</v>
      </c>
      <c r="K19" s="19">
        <v>2.4400000000000002E-2</v>
      </c>
      <c r="M19" s="25">
        <v>333</v>
      </c>
      <c r="N19" s="30">
        <v>14332667</v>
      </c>
      <c r="O19" s="19">
        <v>2.29E-2</v>
      </c>
      <c r="P19" s="19">
        <v>2.8199999999999999E-2</v>
      </c>
      <c r="R19" s="25">
        <v>778</v>
      </c>
      <c r="S19" s="30">
        <v>32408007</v>
      </c>
      <c r="T19" s="19">
        <v>1.89E-2</v>
      </c>
      <c r="U19" s="19">
        <v>2.4500000000000001E-2</v>
      </c>
      <c r="W19" s="25">
        <v>389</v>
      </c>
      <c r="X19" s="30">
        <v>13390772</v>
      </c>
      <c r="Y19" s="19">
        <v>2.9499999999999998E-2</v>
      </c>
      <c r="Z19" s="19">
        <v>2.9499999999999998E-2</v>
      </c>
      <c r="AB19" s="34" t="s">
        <v>11</v>
      </c>
      <c r="AC19" s="23">
        <f>VLOOKUP($AB19,[1]MI!$C$17:$K$24,5,FALSE)</f>
        <v>238</v>
      </c>
      <c r="AD19" s="23">
        <f>VLOOKUP($AB19,[1]MI!$C$17:$K$24,6,FALSE)</f>
        <v>8152068.2400000002</v>
      </c>
      <c r="AE19" s="35">
        <f>VLOOKUP($AB19,[1]MI!$C$17:$K$24,8,FALSE)</f>
        <v>9.5917462620400597E-3</v>
      </c>
      <c r="AF19" s="35">
        <f>VLOOKUP($AB19,[1]MI!$C$17:$K$24,9,FALSE)</f>
        <v>1.4525103402040386E-2</v>
      </c>
      <c r="AH19" s="23">
        <f>VLOOKUP($AB19,[2]MI!$C$17:$K$23,5,FALSE)</f>
        <v>1663</v>
      </c>
      <c r="AI19" s="23">
        <f>VLOOKUP($AB19,[2]MI!$C$17:$K$23,6,FALSE)</f>
        <v>64458184.390000001</v>
      </c>
      <c r="AJ19" s="35">
        <f>VLOOKUP($AB19,[2]MI!$C$17:$K$23,8,FALSE)</f>
        <v>2.1061830340180856E-2</v>
      </c>
      <c r="AK19" s="35">
        <f>VLOOKUP($AB19,[2]MI!$C$17:$K$23,9,FALSE)</f>
        <v>2.4440727801827797E-2</v>
      </c>
      <c r="AM19" s="23">
        <f>VLOOKUP($AB19,[3]MI!$C$17:$K$23,5,FALSE)</f>
        <v>333</v>
      </c>
      <c r="AN19" s="23">
        <f>VLOOKUP($AB19,[3]MI!$C$17:$K$23,6,FALSE)</f>
        <v>14332667</v>
      </c>
      <c r="AO19" s="35">
        <f>VLOOKUP($AB19,[3]MI!$C$17:$K$23,8,FALSE)</f>
        <v>2.2925989672977626E-2</v>
      </c>
      <c r="AP19" s="35">
        <f>VLOOKUP($AB19,[3]MI!$C$17:$K$23,9,FALSE)</f>
        <v>2.823794173898321E-2</v>
      </c>
      <c r="AR19" s="23">
        <f>VLOOKUP($AB19,[4]MI!$C$17:$K$23,5,FALSE)</f>
        <v>778</v>
      </c>
      <c r="AS19" s="23">
        <f>VLOOKUP($AB19,[4]MI!$C$17:$K$23,6,FALSE)</f>
        <v>32408007.030000001</v>
      </c>
      <c r="AT19" s="35">
        <f>VLOOKUP($AB19,[4]MI!$C$17:$K$23,8,FALSE)</f>
        <v>1.8933125669230021E-2</v>
      </c>
      <c r="AU19" s="35">
        <f>VLOOKUP($AB19,[4]MI!$C$17:$K$23,9,FALSE)</f>
        <v>2.4495924200352983E-2</v>
      </c>
      <c r="AW19" s="23">
        <f>VLOOKUP($AB19,[5]MI!$C$17:$K$23,5,FALSE)</f>
        <v>389</v>
      </c>
      <c r="AX19" s="23">
        <f>VLOOKUP($AB19,[5]MI!$C$17:$K$23,6,FALSE)</f>
        <v>13390771.539999999</v>
      </c>
      <c r="AY19" s="35">
        <f>VLOOKUP($AB19,[5]MI!$C$17:$K$23,8,FALSE)</f>
        <v>2.9500985894130138E-2</v>
      </c>
      <c r="AZ19" s="35">
        <f>VLOOKUP($AB19,[5]MI!$C$17:$K$23,9,FALSE)</f>
        <v>2.9494624068424371E-2</v>
      </c>
      <c r="BB19" s="36">
        <f t="shared" si="1"/>
        <v>0</v>
      </c>
      <c r="BC19" s="36">
        <f t="shared" si="0"/>
        <v>0</v>
      </c>
      <c r="BD19" s="35">
        <f t="shared" si="0"/>
        <v>-8.2537379599394167E-6</v>
      </c>
      <c r="BE19" s="35">
        <f t="shared" si="0"/>
        <v>2.5103402040385636E-5</v>
      </c>
      <c r="BF19" s="23"/>
      <c r="BG19" s="36">
        <f t="shared" si="0"/>
        <v>0</v>
      </c>
      <c r="BH19" s="36">
        <f t="shared" si="0"/>
        <v>0.39000000059604645</v>
      </c>
      <c r="BI19" s="35">
        <f t="shared" si="0"/>
        <v>-3.8169659819144858E-5</v>
      </c>
      <c r="BJ19" s="35">
        <f t="shared" si="0"/>
        <v>4.0727801827795951E-5</v>
      </c>
      <c r="BK19" s="23"/>
      <c r="BL19" s="36">
        <f t="shared" si="0"/>
        <v>0</v>
      </c>
      <c r="BM19" s="36">
        <f t="shared" si="0"/>
        <v>0</v>
      </c>
      <c r="BN19" s="35">
        <f t="shared" si="0"/>
        <v>2.5989672977625583E-5</v>
      </c>
      <c r="BO19" s="35">
        <f t="shared" si="0"/>
        <v>3.7941738983211099E-5</v>
      </c>
      <c r="BP19" s="23"/>
      <c r="BQ19" s="36">
        <f t="shared" si="0"/>
        <v>0</v>
      </c>
      <c r="BR19" s="36">
        <f t="shared" si="0"/>
        <v>3.0000001192092896E-2</v>
      </c>
      <c r="BS19" s="35">
        <f t="shared" si="0"/>
        <v>3.3125669230020527E-5</v>
      </c>
      <c r="BT19" s="35">
        <f t="shared" si="0"/>
        <v>-4.075799647017958E-6</v>
      </c>
      <c r="BU19" s="23"/>
      <c r="BV19" s="36">
        <f t="shared" si="0"/>
        <v>0</v>
      </c>
      <c r="BW19" s="36">
        <f t="shared" si="0"/>
        <v>-0.46000000089406967</v>
      </c>
      <c r="BX19" s="35">
        <f t="shared" si="0"/>
        <v>9.8589413013994154E-7</v>
      </c>
      <c r="BY19" s="35">
        <f t="shared" si="0"/>
        <v>-5.3759315756275738E-6</v>
      </c>
    </row>
    <row r="20" spans="1:77" x14ac:dyDescent="0.2">
      <c r="A20" s="1" t="s">
        <v>26</v>
      </c>
      <c r="B20" s="13" t="s">
        <v>12</v>
      </c>
      <c r="C20" s="23">
        <v>11</v>
      </c>
      <c r="D20" s="28">
        <v>1276819.46</v>
      </c>
      <c r="E20" s="17">
        <v>4.0000000000000002E-4</v>
      </c>
      <c r="F20" s="17">
        <v>2.3E-3</v>
      </c>
      <c r="G20" s="8"/>
      <c r="H20" s="23">
        <v>158</v>
      </c>
      <c r="I20" s="28">
        <v>10429567</v>
      </c>
      <c r="J20" s="17">
        <v>2E-3</v>
      </c>
      <c r="K20" s="17">
        <v>4.0000000000000001E-3</v>
      </c>
      <c r="L20" s="8"/>
      <c r="M20" s="23">
        <v>6</v>
      </c>
      <c r="N20" s="28">
        <v>344196</v>
      </c>
      <c r="O20" s="17">
        <v>4.0000000000000002E-4</v>
      </c>
      <c r="P20" s="17">
        <v>6.9999999999999999E-4</v>
      </c>
      <c r="Q20" s="8"/>
      <c r="R20" s="23">
        <v>45</v>
      </c>
      <c r="S20" s="28">
        <v>2307069</v>
      </c>
      <c r="T20" s="17">
        <v>1.1000000000000001E-3</v>
      </c>
      <c r="U20" s="17">
        <v>1.6999999999999999E-3</v>
      </c>
      <c r="V20" s="8"/>
      <c r="W20" s="23">
        <v>35</v>
      </c>
      <c r="X20" s="28">
        <v>2201446</v>
      </c>
      <c r="Y20" s="17">
        <v>2.7000000000000001E-3</v>
      </c>
      <c r="Z20" s="17">
        <v>4.7999999999999996E-3</v>
      </c>
      <c r="AA20" s="8"/>
      <c r="AB20" s="34" t="s">
        <v>12</v>
      </c>
      <c r="AC20" s="23">
        <f>VLOOKUP($AB20,[1]MI!$C$17:$K$24,5,FALSE)</f>
        <v>11</v>
      </c>
      <c r="AD20" s="23">
        <f>VLOOKUP($AB20,[1]MI!$C$17:$K$24,6,FALSE)</f>
        <v>1276819.46</v>
      </c>
      <c r="AE20" s="35">
        <f>VLOOKUP($AB20,[1]MI!$C$17:$K$24,8,FALSE)</f>
        <v>4.4331600370773385E-4</v>
      </c>
      <c r="AF20" s="35">
        <f>VLOOKUP($AB20,[1]MI!$C$17:$K$24,9,FALSE)</f>
        <v>2.2749974774790853E-3</v>
      </c>
      <c r="AG20" s="8"/>
      <c r="AH20" s="23">
        <f>VLOOKUP($AB20,[2]MI!$C$17:$K$23,5,FALSE)</f>
        <v>158</v>
      </c>
      <c r="AI20" s="23">
        <f>VLOOKUP($AB20,[2]MI!$C$17:$K$23,6,FALSE)</f>
        <v>10429566.689999999</v>
      </c>
      <c r="AJ20" s="35">
        <f>VLOOKUP($AB20,[2]MI!$C$17:$K$23,8,FALSE)</f>
        <v>2.0010638567339598E-3</v>
      </c>
      <c r="AK20" s="35">
        <f>VLOOKUP($AB20,[2]MI!$C$17:$K$23,9,FALSE)</f>
        <v>3.9545978989883879E-3</v>
      </c>
      <c r="AL20" s="8"/>
      <c r="AM20" s="23">
        <f>VLOOKUP($AB20,[3]MI!$C$17:$K$23,5,FALSE)</f>
        <v>6</v>
      </c>
      <c r="AN20" s="23">
        <f>VLOOKUP($AB20,[3]MI!$C$17:$K$23,6,FALSE)</f>
        <v>344196</v>
      </c>
      <c r="AO20" s="35">
        <f>VLOOKUP($AB20,[3]MI!$C$17:$K$23,8,FALSE)</f>
        <v>4.1308089500860588E-4</v>
      </c>
      <c r="AP20" s="35">
        <f>VLOOKUP($AB20,[3]MI!$C$17:$K$23,9,FALSE)</f>
        <v>6.781282642505449E-4</v>
      </c>
      <c r="AQ20" s="8"/>
      <c r="AR20" s="23">
        <f>VLOOKUP($AB20,[4]MI!$C$17:$K$23,5,FALSE)</f>
        <v>45</v>
      </c>
      <c r="AS20" s="23">
        <f>VLOOKUP($AB20,[4]MI!$C$17:$K$23,6,FALSE)</f>
        <v>2307069.37</v>
      </c>
      <c r="AT20" s="35">
        <f>VLOOKUP($AB20,[4]MI!$C$17:$K$23,8,FALSE)</f>
        <v>1.0951036698140758E-3</v>
      </c>
      <c r="AU20" s="35">
        <f>VLOOKUP($AB20,[4]MI!$C$17:$K$23,9,FALSE)</f>
        <v>1.7438220239881289E-3</v>
      </c>
      <c r="AV20" s="8"/>
      <c r="AW20" s="23">
        <f>VLOOKUP($AB20,[5]MI!$C$17:$K$23,5,FALSE)</f>
        <v>35</v>
      </c>
      <c r="AX20" s="23">
        <f>VLOOKUP($AB20,[5]MI!$C$17:$K$23,6,FALSE)</f>
        <v>2201446.31</v>
      </c>
      <c r="AY20" s="35">
        <f>VLOOKUP($AB20,[5]MI!$C$17:$K$23,8,FALSE)</f>
        <v>2.6543303503716062E-3</v>
      </c>
      <c r="AZ20" s="35">
        <f>VLOOKUP($AB20,[5]MI!$C$17:$K$23,9,FALSE)</f>
        <v>4.8489238373093796E-3</v>
      </c>
      <c r="BB20" s="36">
        <f t="shared" si="1"/>
        <v>0</v>
      </c>
      <c r="BC20" s="36">
        <f t="shared" si="0"/>
        <v>0</v>
      </c>
      <c r="BD20" s="35">
        <f t="shared" si="0"/>
        <v>4.331600370773383E-5</v>
      </c>
      <c r="BE20" s="35">
        <f t="shared" si="0"/>
        <v>-2.5002522520914654E-5</v>
      </c>
      <c r="BF20" s="23"/>
      <c r="BG20" s="36">
        <f t="shared" si="0"/>
        <v>0</v>
      </c>
      <c r="BH20" s="36">
        <f t="shared" si="0"/>
        <v>-0.31000000052154064</v>
      </c>
      <c r="BI20" s="35">
        <f t="shared" si="0"/>
        <v>1.0638567339597491E-6</v>
      </c>
      <c r="BJ20" s="35">
        <f t="shared" si="0"/>
        <v>-4.5402101011612211E-5</v>
      </c>
      <c r="BK20" s="23"/>
      <c r="BL20" s="36">
        <f t="shared" si="0"/>
        <v>0</v>
      </c>
      <c r="BM20" s="36">
        <f t="shared" si="0"/>
        <v>0</v>
      </c>
      <c r="BN20" s="35">
        <f t="shared" si="0"/>
        <v>1.308089500860586E-5</v>
      </c>
      <c r="BO20" s="35">
        <f t="shared" si="0"/>
        <v>-2.1871735749455089E-5</v>
      </c>
      <c r="BP20" s="23"/>
      <c r="BQ20" s="36">
        <f t="shared" si="0"/>
        <v>0</v>
      </c>
      <c r="BR20" s="36">
        <f t="shared" si="0"/>
        <v>0.37000000011175871</v>
      </c>
      <c r="BS20" s="35">
        <f t="shared" si="0"/>
        <v>-4.8963301859242855E-6</v>
      </c>
      <c r="BT20" s="35">
        <f t="shared" si="0"/>
        <v>4.3822023988128976E-5</v>
      </c>
      <c r="BU20" s="23"/>
      <c r="BV20" s="36">
        <f t="shared" si="0"/>
        <v>0</v>
      </c>
      <c r="BW20" s="36">
        <f t="shared" si="0"/>
        <v>0.31000000005587935</v>
      </c>
      <c r="BX20" s="35">
        <f t="shared" si="0"/>
        <v>-4.5669649628393965E-5</v>
      </c>
      <c r="BY20" s="35">
        <f t="shared" si="0"/>
        <v>4.8923837309380012E-5</v>
      </c>
    </row>
    <row r="21" spans="1:77" x14ac:dyDescent="0.2">
      <c r="A21" s="1" t="s">
        <v>27</v>
      </c>
      <c r="B21" s="13" t="s">
        <v>13</v>
      </c>
      <c r="C21" s="23">
        <v>24813</v>
      </c>
      <c r="D21" s="28">
        <v>561239945.38</v>
      </c>
      <c r="E21" s="17">
        <v>1</v>
      </c>
      <c r="F21" s="17">
        <v>1</v>
      </c>
      <c r="G21" s="8"/>
      <c r="H21" s="23">
        <v>78958</v>
      </c>
      <c r="I21" s="28">
        <v>2637326716</v>
      </c>
      <c r="J21" s="17">
        <v>1</v>
      </c>
      <c r="K21" s="17">
        <v>1</v>
      </c>
      <c r="L21" s="8"/>
      <c r="M21" s="23">
        <v>14525</v>
      </c>
      <c r="N21" s="28">
        <v>507567695</v>
      </c>
      <c r="O21" s="17">
        <v>1</v>
      </c>
      <c r="P21" s="17">
        <v>1</v>
      </c>
      <c r="Q21" s="8"/>
      <c r="R21" s="23">
        <v>41092</v>
      </c>
      <c r="S21" s="28">
        <v>1322995890</v>
      </c>
      <c r="T21" s="17">
        <v>1</v>
      </c>
      <c r="U21" s="17">
        <v>1</v>
      </c>
      <c r="V21" s="8"/>
      <c r="W21" s="23">
        <v>13186</v>
      </c>
      <c r="X21" s="28">
        <v>454007195</v>
      </c>
      <c r="Y21" s="17">
        <v>1</v>
      </c>
      <c r="Z21" s="17">
        <v>1</v>
      </c>
      <c r="AA21" s="8"/>
      <c r="AB21" s="34" t="s">
        <v>13</v>
      </c>
      <c r="AC21" s="23">
        <f>VLOOKUP($AB21,[1]MI!$C$17:$K$24,5,FALSE)</f>
        <v>24813</v>
      </c>
      <c r="AD21" s="23">
        <f>VLOOKUP($AB21,[1]MI!$C$17:$K$24,6,FALSE)</f>
        <v>561239945.38000011</v>
      </c>
      <c r="AE21" s="35">
        <f>VLOOKUP($AB21,[1]MI!$C$17:$K$24,8,FALSE)</f>
        <v>0.99999999999999989</v>
      </c>
      <c r="AF21" s="35">
        <f>VLOOKUP($AB21,[1]MI!$C$17:$K$24,9,FALSE)</f>
        <v>0.99999999999999978</v>
      </c>
      <c r="AG21" s="8"/>
      <c r="AH21" s="23">
        <f>VLOOKUP($AB21,[2]MI!$C$17:$K$23,5,FALSE)</f>
        <v>78958</v>
      </c>
      <c r="AI21" s="23">
        <f>VLOOKUP($AB21,[2]MI!$C$17:$K$23,6,FALSE)</f>
        <v>2637326715.9900002</v>
      </c>
      <c r="AJ21" s="35">
        <f>VLOOKUP($AB21,[2]MI!$C$17:$K$23,8,FALSE)</f>
        <v>1</v>
      </c>
      <c r="AK21" s="35">
        <f>VLOOKUP($AB21,[2]MI!$C$17:$K$23,9,FALSE)</f>
        <v>1</v>
      </c>
      <c r="AL21" s="8"/>
      <c r="AM21" s="23">
        <f>VLOOKUP($AB21,[3]MI!$C$17:$K$23,5,FALSE)</f>
        <v>14525</v>
      </c>
      <c r="AN21" s="23">
        <f>VLOOKUP($AB21,[3]MI!$C$17:$K$23,6,FALSE)</f>
        <v>507567695</v>
      </c>
      <c r="AO21" s="35">
        <f>VLOOKUP($AB21,[3]MI!$C$17:$K$23,8,FALSE)</f>
        <v>1</v>
      </c>
      <c r="AP21" s="35">
        <f>VLOOKUP($AB21,[3]MI!$C$17:$K$23,9,FALSE)</f>
        <v>1</v>
      </c>
      <c r="AQ21" s="8"/>
      <c r="AR21" s="23">
        <f>VLOOKUP($AB21,[4]MI!$C$17:$K$23,5,FALSE)</f>
        <v>41092</v>
      </c>
      <c r="AS21" s="23">
        <f>VLOOKUP($AB21,[4]MI!$C$17:$K$23,6,FALSE)</f>
        <v>1322995889.6400001</v>
      </c>
      <c r="AT21" s="35">
        <f>VLOOKUP($AB21,[4]MI!$C$17:$K$23,8,FALSE)</f>
        <v>0.99999999999999989</v>
      </c>
      <c r="AU21" s="35">
        <f>VLOOKUP($AB21,[4]MI!$C$17:$K$23,9,FALSE)</f>
        <v>0.99999999999999989</v>
      </c>
      <c r="AV21" s="8"/>
      <c r="AW21" s="23">
        <f>VLOOKUP($AB21,[5]MI!$C$17:$K$23,5,FALSE)</f>
        <v>13186</v>
      </c>
      <c r="AX21" s="23">
        <f>VLOOKUP($AB21,[5]MI!$C$17:$K$23,6,FALSE)</f>
        <v>454007194.97000003</v>
      </c>
      <c r="AY21" s="35">
        <f>VLOOKUP($AB21,[5]MI!$C$17:$K$23,8,FALSE)</f>
        <v>1</v>
      </c>
      <c r="AZ21" s="35">
        <f>VLOOKUP($AB21,[5]MI!$C$17:$K$23,9,FALSE)</f>
        <v>1</v>
      </c>
      <c r="BB21" s="36">
        <f t="shared" si="1"/>
        <v>0</v>
      </c>
      <c r="BC21" s="36">
        <f t="shared" si="0"/>
        <v>0</v>
      </c>
      <c r="BD21" s="35">
        <f t="shared" si="0"/>
        <v>0</v>
      </c>
      <c r="BE21" s="35">
        <f t="shared" si="0"/>
        <v>0</v>
      </c>
      <c r="BF21" s="23"/>
      <c r="BG21" s="36">
        <f t="shared" si="0"/>
        <v>0</v>
      </c>
      <c r="BH21" s="36">
        <f t="shared" si="0"/>
        <v>-9.9997520446777344E-3</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-0.3599998950958252</v>
      </c>
      <c r="BS21" s="35">
        <f t="shared" si="3"/>
        <v>0</v>
      </c>
      <c r="BT21" s="35">
        <f t="shared" si="3"/>
        <v>0</v>
      </c>
      <c r="BU21" s="23"/>
      <c r="BV21" s="36">
        <f t="shared" ref="BV21:BY21" si="4">AW21-W21</f>
        <v>0</v>
      </c>
      <c r="BW21" s="36">
        <f t="shared" si="4"/>
        <v>-2.9999971389770508E-2</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pane xSplit="7" ySplit="13" topLeftCell="N14" activePane="bottomRight" state="frozen"/>
      <selection pane="bottomRight" activeCell="S7" sqref="S7:T15"/>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587" priority="21" operator="lessThan">
      <formula>-1</formula>
    </cfRule>
  </conditionalFormatting>
  <conditionalFormatting sqref="BD6:BE21">
    <cfRule type="cellIs" dxfId="586" priority="19" operator="lessThan">
      <formula>-0.01</formula>
    </cfRule>
    <cfRule type="cellIs" dxfId="585" priority="20" operator="greaterThan">
      <formula>0.01</formula>
    </cfRule>
  </conditionalFormatting>
  <conditionalFormatting sqref="BB6:BC21">
    <cfRule type="cellIs" dxfId="584" priority="17" operator="lessThan">
      <formula>-1</formula>
    </cfRule>
    <cfRule type="cellIs" dxfId="583" priority="18" operator="greaterThan">
      <formula>1</formula>
    </cfRule>
  </conditionalFormatting>
  <conditionalFormatting sqref="BI6:BJ21">
    <cfRule type="cellIs" dxfId="582" priority="15" operator="lessThan">
      <formula>-0.01</formula>
    </cfRule>
    <cfRule type="cellIs" dxfId="581" priority="16" operator="greaterThan">
      <formula>0.01</formula>
    </cfRule>
  </conditionalFormatting>
  <conditionalFormatting sqref="BG6:BH21">
    <cfRule type="cellIs" dxfId="580" priority="13" operator="lessThan">
      <formula>-1</formula>
    </cfRule>
    <cfRule type="cellIs" dxfId="579" priority="14" operator="greaterThan">
      <formula>1</formula>
    </cfRule>
  </conditionalFormatting>
  <conditionalFormatting sqref="BN6:BO21">
    <cfRule type="cellIs" dxfId="578" priority="11" operator="lessThan">
      <formula>-0.01</formula>
    </cfRule>
    <cfRule type="cellIs" dxfId="577" priority="12" operator="greaterThan">
      <formula>0.01</formula>
    </cfRule>
  </conditionalFormatting>
  <conditionalFormatting sqref="BL6:BM21">
    <cfRule type="cellIs" dxfId="576" priority="9" operator="lessThan">
      <formula>-1</formula>
    </cfRule>
    <cfRule type="cellIs" dxfId="575" priority="10" operator="greaterThan">
      <formula>1</formula>
    </cfRule>
  </conditionalFormatting>
  <conditionalFormatting sqref="BS6:BT21">
    <cfRule type="cellIs" dxfId="574" priority="7" operator="lessThan">
      <formula>-0.01</formula>
    </cfRule>
    <cfRule type="cellIs" dxfId="573" priority="8" operator="greaterThan">
      <formula>0.01</formula>
    </cfRule>
  </conditionalFormatting>
  <conditionalFormatting sqref="BQ6:BR21">
    <cfRule type="cellIs" dxfId="572" priority="5" operator="lessThan">
      <formula>-1</formula>
    </cfRule>
    <cfRule type="cellIs" dxfId="571" priority="6" operator="greaterThan">
      <formula>1</formula>
    </cfRule>
  </conditionalFormatting>
  <conditionalFormatting sqref="BX6:BY21">
    <cfRule type="cellIs" dxfId="570" priority="3" operator="lessThan">
      <formula>-0.01</formula>
    </cfRule>
    <cfRule type="cellIs" dxfId="569" priority="4" operator="greaterThan">
      <formula>0.01</formula>
    </cfRule>
  </conditionalFormatting>
  <conditionalFormatting sqref="BV6:BW21">
    <cfRule type="cellIs" dxfId="568" priority="1" operator="lessThan">
      <formula>-1</formula>
    </cfRule>
    <cfRule type="cellIs" dxfId="567" priority="2" operator="greaterThan">
      <formula>1</formula>
    </cfRule>
  </conditionalFormatting>
  <pageMargins left="0.7" right="0.7" top="0.75" bottom="0.75" header="0.3" footer="0.3"/>
  <pageSetup paperSize="5" scale="1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BY37"/>
  <sheetViews>
    <sheetView zoomScale="80" zoomScaleNormal="80" workbookViewId="0">
      <pane xSplit="2" ySplit="3" topLeftCell="AZ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53</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23953</v>
      </c>
      <c r="D6" s="28">
        <v>3763096364.3899999</v>
      </c>
      <c r="E6" s="17">
        <v>0.91510000000000002</v>
      </c>
      <c r="F6" s="17">
        <v>0.91100000000000003</v>
      </c>
      <c r="G6" s="8"/>
      <c r="H6" s="23">
        <v>77203</v>
      </c>
      <c r="I6" s="28">
        <v>11575962169</v>
      </c>
      <c r="J6" s="17">
        <v>0.90259999999999996</v>
      </c>
      <c r="K6" s="17">
        <v>0.88339999999999996</v>
      </c>
      <c r="L6" s="8"/>
      <c r="M6" s="23">
        <v>61267</v>
      </c>
      <c r="N6" s="28">
        <v>8069967577</v>
      </c>
      <c r="O6" s="17">
        <v>0.93130000000000002</v>
      </c>
      <c r="P6" s="17">
        <v>0.92</v>
      </c>
      <c r="Q6" s="8"/>
      <c r="R6" s="23">
        <v>82535</v>
      </c>
      <c r="S6" s="28">
        <v>12613153101</v>
      </c>
      <c r="T6" s="17">
        <v>0.91469999999999996</v>
      </c>
      <c r="U6" s="17">
        <v>0.90720000000000001</v>
      </c>
      <c r="V6" s="8"/>
      <c r="W6" s="23">
        <v>300853</v>
      </c>
      <c r="X6" s="28">
        <v>45467110770</v>
      </c>
      <c r="Y6" s="17">
        <v>0.9627</v>
      </c>
      <c r="Z6" s="17">
        <v>0.96160000000000001</v>
      </c>
      <c r="AA6" s="8"/>
      <c r="AB6" s="34" t="s">
        <v>80</v>
      </c>
      <c r="AC6" s="23">
        <f>VLOOKUP($AB6,[1]MN!$C$8:$K$14,5,FALSE)</f>
        <v>23953</v>
      </c>
      <c r="AD6" s="23">
        <f>VLOOKUP($AB6,[1]MN!$C$8:$K$14,6,FALSE)</f>
        <v>3763096364.3899999</v>
      </c>
      <c r="AE6" s="35">
        <f>VLOOKUP($AB6,[1]MN!$C$8:$K$14,8,FALSE)</f>
        <v>0.91507487775061125</v>
      </c>
      <c r="AF6" s="35">
        <f>VLOOKUP($AB6,[1]MN!$C$8:$K$14,9,FALSE)</f>
        <v>0.91103320162022972</v>
      </c>
      <c r="AG6" s="8"/>
      <c r="AH6" s="23">
        <f>VLOOKUP($AB6,[2]MN!$C$8:$K$23,5,FALSE)</f>
        <v>77203</v>
      </c>
      <c r="AI6" s="23">
        <f>VLOOKUP($AB6,[2]MN!$C$8:$K$23,6,FALSE)</f>
        <v>11575962169.16</v>
      </c>
      <c r="AJ6" s="35">
        <f>VLOOKUP($AB6,[2]MN!$C$8:$K$23,8,FALSE)</f>
        <v>0.90255792747083163</v>
      </c>
      <c r="AK6" s="35">
        <f>VLOOKUP($AB6,[2]MN!$C$8:$K$23,9,FALSE)</f>
        <v>0.88342252777911912</v>
      </c>
      <c r="AL6" s="8"/>
      <c r="AM6" s="23">
        <f>VLOOKUP($AB6,[3]MN!$C$8:$K$14,5,FALSE)</f>
        <v>61267</v>
      </c>
      <c r="AN6" s="23">
        <f>VLOOKUP($AB6,[3]MN!$C$8:$K$14,6,FALSE)</f>
        <v>8069967577</v>
      </c>
      <c r="AO6" s="35">
        <f>VLOOKUP($AB6,[3]MN!$C$8:$K$14,8,FALSE)</f>
        <v>0.93129341663246534</v>
      </c>
      <c r="AP6" s="35">
        <f>VLOOKUP($AB6,[3]MN!$C$8:$K$14,9,FALSE)</f>
        <v>0.92004022742592884</v>
      </c>
      <c r="AQ6" s="8"/>
      <c r="AR6" s="23">
        <f>VLOOKUP($AB6,[4]MN!$C$8:$K$14,5,FALSE)</f>
        <v>82535</v>
      </c>
      <c r="AS6" s="23">
        <f>VLOOKUP($AB6,[4]MN!$C$8:$K$14,6,FALSE)</f>
        <v>12613153100.82</v>
      </c>
      <c r="AT6" s="35">
        <f>VLOOKUP($AB6,[4]MN!$C$8:$K$14,8,FALSE)</f>
        <v>0.91474835692198564</v>
      </c>
      <c r="AU6" s="35">
        <f>VLOOKUP($AB6,[4]MN!$C$8:$K$14,9,FALSE)</f>
        <v>0.90719454206127526</v>
      </c>
      <c r="AV6" s="8"/>
      <c r="AW6" s="23">
        <f>VLOOKUP($AB6,[5]MN!$C$8:$K$14,5,FALSE)</f>
        <v>300853</v>
      </c>
      <c r="AX6" s="23">
        <f>VLOOKUP($AB6,[5]MN!$C$8:$K$14,6,FALSE)</f>
        <v>45467110770.43</v>
      </c>
      <c r="AY6" s="35">
        <f>VLOOKUP($AB6,[5]MN!$C$8:$K$14,8,FALSE)</f>
        <v>0.96265258779297658</v>
      </c>
      <c r="AZ6" s="35">
        <f>VLOOKUP($AB6,[5]MN!$C$8:$K$14,9,FALSE)</f>
        <v>0.9615525976121978</v>
      </c>
      <c r="BB6" s="36">
        <f>AC6-C6</f>
        <v>0</v>
      </c>
      <c r="BC6" s="36">
        <f t="shared" ref="BC6:BY21" si="0">AD6-D6</f>
        <v>0</v>
      </c>
      <c r="BD6" s="35">
        <f t="shared" si="0"/>
        <v>-2.5122249388775941E-5</v>
      </c>
      <c r="BE6" s="35">
        <f t="shared" si="0"/>
        <v>3.3201620229683648E-5</v>
      </c>
      <c r="BF6" s="23"/>
      <c r="BG6" s="36">
        <f t="shared" si="0"/>
        <v>0</v>
      </c>
      <c r="BH6" s="36">
        <f t="shared" si="0"/>
        <v>0.15999984741210938</v>
      </c>
      <c r="BI6" s="35">
        <f t="shared" si="0"/>
        <v>-4.207252916832438E-5</v>
      </c>
      <c r="BJ6" s="35">
        <f t="shared" si="0"/>
        <v>2.2527779119152491E-5</v>
      </c>
      <c r="BK6" s="23"/>
      <c r="BL6" s="36">
        <f t="shared" si="0"/>
        <v>0</v>
      </c>
      <c r="BM6" s="36">
        <f t="shared" si="0"/>
        <v>0</v>
      </c>
      <c r="BN6" s="35">
        <f t="shared" si="0"/>
        <v>-6.5833675346738119E-6</v>
      </c>
      <c r="BO6" s="35">
        <f t="shared" si="0"/>
        <v>4.0227425928796023E-5</v>
      </c>
      <c r="BP6" s="23"/>
      <c r="BQ6" s="36">
        <f t="shared" si="0"/>
        <v>0</v>
      </c>
      <c r="BR6" s="36">
        <f t="shared" si="0"/>
        <v>-0.18000030517578125</v>
      </c>
      <c r="BS6" s="35">
        <f t="shared" si="0"/>
        <v>4.8356921985681645E-5</v>
      </c>
      <c r="BT6" s="35">
        <f t="shared" si="0"/>
        <v>-5.457938724751088E-6</v>
      </c>
      <c r="BU6" s="23"/>
      <c r="BV6" s="36">
        <f t="shared" si="0"/>
        <v>0</v>
      </c>
      <c r="BW6" s="36">
        <f t="shared" si="0"/>
        <v>0.43000030517578125</v>
      </c>
      <c r="BX6" s="35">
        <f t="shared" si="0"/>
        <v>-4.7412207023422859E-5</v>
      </c>
      <c r="BY6" s="35">
        <f t="shared" si="0"/>
        <v>-4.7402387802208956E-5</v>
      </c>
    </row>
    <row r="7" spans="1:77" x14ac:dyDescent="0.2">
      <c r="A7" s="1" t="s">
        <v>22</v>
      </c>
      <c r="B7" s="2" t="s">
        <v>8</v>
      </c>
      <c r="C7" s="23">
        <v>707</v>
      </c>
      <c r="D7" s="28">
        <v>107633008.91</v>
      </c>
      <c r="E7" s="17">
        <v>2.7E-2</v>
      </c>
      <c r="F7" s="17">
        <v>2.6100000000000002E-2</v>
      </c>
      <c r="G7" s="8"/>
      <c r="H7" s="23">
        <v>2066</v>
      </c>
      <c r="I7" s="28">
        <v>312938167</v>
      </c>
      <c r="J7" s="17">
        <v>2.4199999999999999E-2</v>
      </c>
      <c r="K7" s="17">
        <v>2.3900000000000001E-2</v>
      </c>
      <c r="L7" s="8"/>
      <c r="M7" s="23">
        <v>1328</v>
      </c>
      <c r="N7" s="28">
        <v>188928268</v>
      </c>
      <c r="O7" s="17">
        <v>2.0199999999999999E-2</v>
      </c>
      <c r="P7" s="17">
        <v>2.1499999999999998E-2</v>
      </c>
      <c r="Q7" s="8"/>
      <c r="R7" s="23">
        <v>2647</v>
      </c>
      <c r="S7" s="28">
        <v>391782458</v>
      </c>
      <c r="T7" s="17">
        <v>2.93E-2</v>
      </c>
      <c r="U7" s="17">
        <v>2.8199999999999999E-2</v>
      </c>
      <c r="V7" s="8"/>
      <c r="W7" s="23">
        <v>4375</v>
      </c>
      <c r="X7" s="28">
        <v>635131695</v>
      </c>
      <c r="Y7" s="17">
        <v>1.4E-2</v>
      </c>
      <c r="Z7" s="17">
        <v>1.34E-2</v>
      </c>
      <c r="AA7" s="8"/>
      <c r="AB7" s="34" t="s">
        <v>8</v>
      </c>
      <c r="AC7" s="23">
        <f>VLOOKUP($AB7,[1]MN!$C$8:$K$14,5,FALSE)</f>
        <v>707</v>
      </c>
      <c r="AD7" s="23">
        <f>VLOOKUP($AB7,[1]MN!$C$8:$K$14,6,FALSE)</f>
        <v>107633008.91</v>
      </c>
      <c r="AE7" s="35">
        <f>VLOOKUP($AB7,[1]MN!$C$8:$K$14,8,FALSE)</f>
        <v>2.7009474327628361E-2</v>
      </c>
      <c r="AF7" s="35">
        <f>VLOOKUP($AB7,[1]MN!$C$8:$K$14,9,FALSE)</f>
        <v>2.6057595982714395E-2</v>
      </c>
      <c r="AG7" s="8"/>
      <c r="AH7" s="23">
        <f>VLOOKUP($AB7,[2]MN!$C$8:$K$23,5,FALSE)</f>
        <v>2066</v>
      </c>
      <c r="AI7" s="23">
        <f>VLOOKUP($AB7,[2]MN!$C$8:$K$23,6,FALSE)</f>
        <v>312938166.77000004</v>
      </c>
      <c r="AJ7" s="35">
        <f>VLOOKUP($AB7,[2]MN!$C$8:$K$23,8,FALSE)</f>
        <v>2.4153008019827445E-2</v>
      </c>
      <c r="AK7" s="35">
        <f>VLOOKUP($AB7,[2]MN!$C$8:$K$23,9,FALSE)</f>
        <v>2.3881956617225003E-2</v>
      </c>
      <c r="AL7" s="8"/>
      <c r="AM7" s="23">
        <f>VLOOKUP($AB7,[3]MN!$C$8:$K$14,5,FALSE)</f>
        <v>1328</v>
      </c>
      <c r="AN7" s="23">
        <f>VLOOKUP($AB7,[3]MN!$C$8:$K$14,6,FALSE)</f>
        <v>188928268</v>
      </c>
      <c r="AO7" s="35">
        <f>VLOOKUP($AB7,[3]MN!$C$8:$K$14,8,FALSE)</f>
        <v>2.0186359007098666E-2</v>
      </c>
      <c r="AP7" s="35">
        <f>VLOOKUP($AB7,[3]MN!$C$8:$K$14,9,FALSE)</f>
        <v>2.1539319086400197E-2</v>
      </c>
      <c r="AQ7" s="8"/>
      <c r="AR7" s="23">
        <f>VLOOKUP($AB7,[4]MN!$C$8:$K$14,5,FALSE)</f>
        <v>2647</v>
      </c>
      <c r="AS7" s="23">
        <f>VLOOKUP($AB7,[4]MN!$C$8:$K$14,6,FALSE)</f>
        <v>391782458.07999998</v>
      </c>
      <c r="AT7" s="35">
        <f>VLOOKUP($AB7,[4]MN!$C$8:$K$14,8,FALSE)</f>
        <v>2.9337116384230883E-2</v>
      </c>
      <c r="AU7" s="35">
        <f>VLOOKUP($AB7,[4]MN!$C$8:$K$14,9,FALSE)</f>
        <v>2.8178751562321063E-2</v>
      </c>
      <c r="AV7" s="8"/>
      <c r="AW7" s="23">
        <f>VLOOKUP($AB7,[5]MN!$C$8:$K$14,5,FALSE)</f>
        <v>4375</v>
      </c>
      <c r="AX7" s="23">
        <f>VLOOKUP($AB7,[5]MN!$C$8:$K$14,6,FALSE)</f>
        <v>635131695.30999994</v>
      </c>
      <c r="AY7" s="35">
        <f>VLOOKUP($AB7,[5]MN!$C$8:$K$14,8,FALSE)</f>
        <v>1.3998880089592833E-2</v>
      </c>
      <c r="AZ7" s="35">
        <f>VLOOKUP($AB7,[5]MN!$C$8:$K$14,9,FALSE)</f>
        <v>1.3431962601159001E-2</v>
      </c>
      <c r="BB7" s="36">
        <f t="shared" ref="BB7:BB21" si="1">AC7-C7</f>
        <v>0</v>
      </c>
      <c r="BC7" s="36">
        <f t="shared" si="0"/>
        <v>0</v>
      </c>
      <c r="BD7" s="35">
        <f t="shared" si="0"/>
        <v>9.4743276283608402E-6</v>
      </c>
      <c r="BE7" s="35">
        <f t="shared" si="0"/>
        <v>-4.2404017285606332E-5</v>
      </c>
      <c r="BF7" s="23"/>
      <c r="BG7" s="36">
        <f t="shared" si="0"/>
        <v>0</v>
      </c>
      <c r="BH7" s="36">
        <f t="shared" si="0"/>
        <v>-0.22999995946884155</v>
      </c>
      <c r="BI7" s="35">
        <f t="shared" si="0"/>
        <v>-4.6991980172553932E-5</v>
      </c>
      <c r="BJ7" s="35">
        <f t="shared" si="0"/>
        <v>-1.8043382774998035E-5</v>
      </c>
      <c r="BK7" s="23"/>
      <c r="BL7" s="36">
        <f t="shared" si="0"/>
        <v>0</v>
      </c>
      <c r="BM7" s="36">
        <f t="shared" si="0"/>
        <v>0</v>
      </c>
      <c r="BN7" s="35">
        <f t="shared" si="0"/>
        <v>-1.364099290133286E-5</v>
      </c>
      <c r="BO7" s="35">
        <f t="shared" si="0"/>
        <v>3.931908640019896E-5</v>
      </c>
      <c r="BP7" s="23"/>
      <c r="BQ7" s="36">
        <f t="shared" si="0"/>
        <v>0</v>
      </c>
      <c r="BR7" s="36">
        <f t="shared" si="0"/>
        <v>7.9999983310699463E-2</v>
      </c>
      <c r="BS7" s="35">
        <f t="shared" si="0"/>
        <v>3.7116384230883454E-5</v>
      </c>
      <c r="BT7" s="35">
        <f t="shared" si="0"/>
        <v>-2.1248437678936249E-5</v>
      </c>
      <c r="BU7" s="23"/>
      <c r="BV7" s="36">
        <f t="shared" si="0"/>
        <v>0</v>
      </c>
      <c r="BW7" s="36">
        <f t="shared" si="0"/>
        <v>0.30999994277954102</v>
      </c>
      <c r="BX7" s="35">
        <f t="shared" si="0"/>
        <v>-1.1199104071671351E-6</v>
      </c>
      <c r="BY7" s="35">
        <f t="shared" si="0"/>
        <v>3.1962601159001014E-5</v>
      </c>
    </row>
    <row r="8" spans="1:77" x14ac:dyDescent="0.2">
      <c r="A8" s="1" t="s">
        <v>23</v>
      </c>
      <c r="B8" s="2" t="s">
        <v>9</v>
      </c>
      <c r="C8" s="23">
        <v>615</v>
      </c>
      <c r="D8" s="28">
        <v>100497501.48999999</v>
      </c>
      <c r="E8" s="17">
        <v>2.35E-2</v>
      </c>
      <c r="F8" s="17">
        <v>2.4299999999999999E-2</v>
      </c>
      <c r="G8" s="8"/>
      <c r="H8" s="23">
        <v>1448</v>
      </c>
      <c r="I8" s="28">
        <v>248326925</v>
      </c>
      <c r="J8" s="17">
        <v>1.6899999999999998E-2</v>
      </c>
      <c r="K8" s="17">
        <v>1.9E-2</v>
      </c>
      <c r="L8" s="8"/>
      <c r="M8" s="23">
        <v>1207</v>
      </c>
      <c r="N8" s="28">
        <v>187655849</v>
      </c>
      <c r="O8" s="17">
        <v>1.84E-2</v>
      </c>
      <c r="P8" s="17">
        <v>2.1399999999999999E-2</v>
      </c>
      <c r="Q8" s="8"/>
      <c r="R8" s="23">
        <v>1530</v>
      </c>
      <c r="S8" s="28">
        <v>242678176</v>
      </c>
      <c r="T8" s="17">
        <v>1.7000000000000001E-2</v>
      </c>
      <c r="U8" s="17">
        <v>1.7500000000000002E-2</v>
      </c>
      <c r="V8" s="8"/>
      <c r="W8" s="23">
        <v>3166</v>
      </c>
      <c r="X8" s="28">
        <v>484125254</v>
      </c>
      <c r="Y8" s="17">
        <v>1.01E-2</v>
      </c>
      <c r="Z8" s="17">
        <v>1.0200000000000001E-2</v>
      </c>
      <c r="AA8" s="8"/>
      <c r="AB8" s="34" t="s">
        <v>9</v>
      </c>
      <c r="AC8" s="23">
        <f>VLOOKUP($AB8,[1]MN!$C$8:$K$14,5,FALSE)</f>
        <v>615</v>
      </c>
      <c r="AD8" s="23">
        <f>VLOOKUP($AB8,[1]MN!$C$8:$K$14,6,FALSE)</f>
        <v>100497501.49000001</v>
      </c>
      <c r="AE8" s="35">
        <f>VLOOKUP($AB8,[1]MN!$C$8:$K$14,8,FALSE)</f>
        <v>2.3494804400977995E-2</v>
      </c>
      <c r="AF8" s="35">
        <f>VLOOKUP($AB8,[1]MN!$C$8:$K$14,9,FALSE)</f>
        <v>2.433011320243187E-2</v>
      </c>
      <c r="AG8" s="8"/>
      <c r="AH8" s="23">
        <f>VLOOKUP($AB8,[2]MN!$C$8:$K$23,5,FALSE)</f>
        <v>1448</v>
      </c>
      <c r="AI8" s="23">
        <f>VLOOKUP($AB8,[2]MN!$C$8:$K$23,6,FALSE)</f>
        <v>248326924.62</v>
      </c>
      <c r="AJ8" s="35">
        <f>VLOOKUP($AB8,[2]MN!$C$8:$K$23,8,FALSE)</f>
        <v>1.6928148892889711E-2</v>
      </c>
      <c r="AK8" s="35">
        <f>VLOOKUP($AB8,[2]MN!$C$8:$K$23,9,FALSE)</f>
        <v>1.8951133068477722E-2</v>
      </c>
      <c r="AL8" s="8"/>
      <c r="AM8" s="23">
        <f>VLOOKUP($AB8,[3]MN!$C$8:$K$14,5,FALSE)</f>
        <v>1207</v>
      </c>
      <c r="AN8" s="23">
        <f>VLOOKUP($AB8,[3]MN!$C$8:$K$14,6,FALSE)</f>
        <v>187655849</v>
      </c>
      <c r="AO8" s="35">
        <f>VLOOKUP($AB8,[3]MN!$C$8:$K$14,8,FALSE)</f>
        <v>1.8347089850578382E-2</v>
      </c>
      <c r="AP8" s="35">
        <f>VLOOKUP($AB8,[3]MN!$C$8:$K$14,9,FALSE)</f>
        <v>2.1394253241343076E-2</v>
      </c>
      <c r="AQ8" s="8"/>
      <c r="AR8" s="23">
        <f>VLOOKUP($AB8,[4]MN!$C$8:$K$14,5,FALSE)</f>
        <v>1530</v>
      </c>
      <c r="AS8" s="23">
        <f>VLOOKUP($AB8,[4]MN!$C$8:$K$14,6,FALSE)</f>
        <v>242678175.94</v>
      </c>
      <c r="AT8" s="35">
        <f>VLOOKUP($AB8,[4]MN!$C$8:$K$14,8,FALSE)</f>
        <v>1.695723009742095E-2</v>
      </c>
      <c r="AU8" s="35">
        <f>VLOOKUP($AB8,[4]MN!$C$8:$K$14,9,FALSE)</f>
        <v>1.7454502845592287E-2</v>
      </c>
      <c r="AV8" s="8"/>
      <c r="AW8" s="23">
        <f>VLOOKUP($AB8,[5]MN!$C$8:$K$14,5,FALSE)</f>
        <v>3166</v>
      </c>
      <c r="AX8" s="23">
        <f>VLOOKUP($AB8,[5]MN!$C$8:$K$14,6,FALSE)</f>
        <v>484125254.11000001</v>
      </c>
      <c r="AY8" s="35">
        <f>VLOOKUP($AB8,[5]MN!$C$8:$K$14,8,FALSE)</f>
        <v>1.0130389568834493E-2</v>
      </c>
      <c r="AZ8" s="35">
        <f>VLOOKUP($AB8,[5]MN!$C$8:$K$14,9,FALSE)</f>
        <v>1.0238431423750952E-2</v>
      </c>
      <c r="BB8" s="36">
        <f t="shared" si="1"/>
        <v>0</v>
      </c>
      <c r="BC8" s="36">
        <f t="shared" si="0"/>
        <v>0</v>
      </c>
      <c r="BD8" s="35">
        <f t="shared" si="0"/>
        <v>-5.1955990220051151E-6</v>
      </c>
      <c r="BE8" s="35">
        <f t="shared" si="0"/>
        <v>3.0113202431871627E-5</v>
      </c>
      <c r="BF8" s="23"/>
      <c r="BG8" s="36">
        <f t="shared" si="0"/>
        <v>0</v>
      </c>
      <c r="BH8" s="36">
        <f t="shared" si="0"/>
        <v>-0.37999999523162842</v>
      </c>
      <c r="BI8" s="35">
        <f t="shared" si="0"/>
        <v>2.8148892889712229E-5</v>
      </c>
      <c r="BJ8" s="35">
        <f t="shared" si="0"/>
        <v>-4.8866931522277557E-5</v>
      </c>
      <c r="BK8" s="23"/>
      <c r="BL8" s="36">
        <f t="shared" si="0"/>
        <v>0</v>
      </c>
      <c r="BM8" s="36">
        <f t="shared" si="0"/>
        <v>0</v>
      </c>
      <c r="BN8" s="35">
        <f t="shared" si="0"/>
        <v>-5.2910149421617203E-5</v>
      </c>
      <c r="BO8" s="35">
        <f t="shared" si="0"/>
        <v>-5.7467586569229234E-6</v>
      </c>
      <c r="BP8" s="23"/>
      <c r="BQ8" s="36">
        <f t="shared" si="0"/>
        <v>0</v>
      </c>
      <c r="BR8" s="36">
        <f t="shared" si="0"/>
        <v>-6.0000002384185791E-2</v>
      </c>
      <c r="BS8" s="35">
        <f t="shared" si="0"/>
        <v>-4.2769902579051222E-5</v>
      </c>
      <c r="BT8" s="35">
        <f t="shared" si="0"/>
        <v>-4.5497154407714291E-5</v>
      </c>
      <c r="BU8" s="23"/>
      <c r="BV8" s="36">
        <f t="shared" si="0"/>
        <v>0</v>
      </c>
      <c r="BW8" s="36">
        <f t="shared" si="0"/>
        <v>0.11000001430511475</v>
      </c>
      <c r="BX8" s="35">
        <f t="shared" si="0"/>
        <v>3.0389568834493855E-5</v>
      </c>
      <c r="BY8" s="35">
        <f t="shared" si="0"/>
        <v>3.8431423750951224E-5</v>
      </c>
    </row>
    <row r="9" spans="1:77" x14ac:dyDescent="0.2">
      <c r="A9" s="1" t="s">
        <v>24</v>
      </c>
      <c r="B9" s="2" t="s">
        <v>10</v>
      </c>
      <c r="C9" s="23">
        <v>98</v>
      </c>
      <c r="D9" s="28">
        <v>18480516.120000001</v>
      </c>
      <c r="E9" s="17">
        <v>3.7000000000000002E-3</v>
      </c>
      <c r="F9" s="17">
        <v>4.4999999999999997E-3</v>
      </c>
      <c r="G9" s="8"/>
      <c r="H9" s="23">
        <v>1786</v>
      </c>
      <c r="I9" s="28">
        <v>352402365</v>
      </c>
      <c r="J9" s="17">
        <v>2.0899999999999998E-2</v>
      </c>
      <c r="K9" s="17">
        <v>2.69E-2</v>
      </c>
      <c r="L9" s="8"/>
      <c r="M9" s="23">
        <v>749</v>
      </c>
      <c r="N9" s="28">
        <v>126853181</v>
      </c>
      <c r="O9" s="17">
        <v>1.14E-2</v>
      </c>
      <c r="P9" s="17">
        <v>1.4500000000000001E-2</v>
      </c>
      <c r="Q9" s="8"/>
      <c r="R9" s="23">
        <v>248</v>
      </c>
      <c r="S9" s="28">
        <v>46884255</v>
      </c>
      <c r="T9" s="17">
        <v>2.7000000000000001E-3</v>
      </c>
      <c r="U9" s="17">
        <v>3.3999999999999998E-3</v>
      </c>
      <c r="V9" s="8"/>
      <c r="W9" s="23">
        <v>933</v>
      </c>
      <c r="X9" s="28">
        <v>161539894</v>
      </c>
      <c r="Y9" s="17">
        <v>3.0000000000000001E-3</v>
      </c>
      <c r="Z9" s="17">
        <v>3.3999999999999998E-3</v>
      </c>
      <c r="AA9" s="8"/>
      <c r="AB9" s="34" t="s">
        <v>10</v>
      </c>
      <c r="AC9" s="23">
        <f>VLOOKUP($AB9,[1]MN!$C$8:$K$14,5,FALSE)</f>
        <v>98</v>
      </c>
      <c r="AD9" s="23">
        <f>VLOOKUP($AB9,[1]MN!$C$8:$K$14,6,FALSE)</f>
        <v>18480516.120000001</v>
      </c>
      <c r="AE9" s="35">
        <f>VLOOKUP($AB9,[1]MN!$C$8:$K$14,8,FALSE)</f>
        <v>3.7438875305623471E-3</v>
      </c>
      <c r="AF9" s="35">
        <f>VLOOKUP($AB9,[1]MN!$C$8:$K$14,9,FALSE)</f>
        <v>4.4740719179342759E-3</v>
      </c>
      <c r="AG9" s="8"/>
      <c r="AH9" s="23">
        <f>VLOOKUP($AB9,[2]MN!$C$8:$K$23,5,FALSE)</f>
        <v>1786</v>
      </c>
      <c r="AI9" s="23">
        <f>VLOOKUP($AB9,[2]MN!$C$8:$K$23,6,FALSE)</f>
        <v>352402364.78000003</v>
      </c>
      <c r="AJ9" s="35">
        <f>VLOOKUP($AB9,[2]MN!$C$8:$K$23,8,FALSE)</f>
        <v>2.0879609062638829E-2</v>
      </c>
      <c r="AK9" s="35">
        <f>VLOOKUP($AB9,[2]MN!$C$8:$K$23,9,FALSE)</f>
        <v>2.6893677030034518E-2</v>
      </c>
      <c r="AL9" s="8"/>
      <c r="AM9" s="23">
        <f>VLOOKUP($AB9,[3]MN!$C$8:$K$14,5,FALSE)</f>
        <v>749</v>
      </c>
      <c r="AN9" s="23">
        <f>VLOOKUP($AB9,[3]MN!$C$8:$K$14,6,FALSE)</f>
        <v>126853181</v>
      </c>
      <c r="AO9" s="35">
        <f>VLOOKUP($AB9,[3]MN!$C$8:$K$14,8,FALSE)</f>
        <v>1.1385228084575981E-2</v>
      </c>
      <c r="AP9" s="35">
        <f>VLOOKUP($AB9,[3]MN!$C$8:$K$14,9,FALSE)</f>
        <v>1.44622674605998E-2</v>
      </c>
      <c r="AQ9" s="8"/>
      <c r="AR9" s="23">
        <f>VLOOKUP($AB9,[4]MN!$C$8:$K$14,5,FALSE)</f>
        <v>248</v>
      </c>
      <c r="AS9" s="23">
        <f>VLOOKUP($AB9,[4]MN!$C$8:$K$14,6,FALSE)</f>
        <v>46884255.119999997</v>
      </c>
      <c r="AT9" s="35">
        <f>VLOOKUP($AB9,[4]MN!$C$8:$K$14,8,FALSE)</f>
        <v>2.7486229177518923E-3</v>
      </c>
      <c r="AU9" s="35">
        <f>VLOOKUP($AB9,[4]MN!$C$8:$K$14,9,FALSE)</f>
        <v>3.3721259080496894E-3</v>
      </c>
      <c r="AV9" s="8"/>
      <c r="AW9" s="23">
        <f>VLOOKUP($AB9,[5]MN!$C$8:$K$14,5,FALSE)</f>
        <v>933</v>
      </c>
      <c r="AX9" s="23">
        <f>VLOOKUP($AB9,[5]MN!$C$8:$K$14,6,FALSE)</f>
        <v>161539894.36000001</v>
      </c>
      <c r="AY9" s="35">
        <f>VLOOKUP($AB9,[5]MN!$C$8:$K$14,8,FALSE)</f>
        <v>2.9853611711063116E-3</v>
      </c>
      <c r="AZ9" s="35">
        <f>VLOOKUP($AB9,[5]MN!$C$8:$K$14,9,FALSE)</f>
        <v>3.4162959204541736E-3</v>
      </c>
      <c r="BB9" s="36">
        <f t="shared" si="1"/>
        <v>0</v>
      </c>
      <c r="BC9" s="36">
        <f t="shared" si="0"/>
        <v>0</v>
      </c>
      <c r="BD9" s="35">
        <f t="shared" si="0"/>
        <v>4.3887530562346927E-5</v>
      </c>
      <c r="BE9" s="35">
        <f t="shared" si="0"/>
        <v>-2.5928082065723723E-5</v>
      </c>
      <c r="BF9" s="23"/>
      <c r="BG9" s="36">
        <f t="shared" si="0"/>
        <v>0</v>
      </c>
      <c r="BH9" s="36">
        <f t="shared" si="0"/>
        <v>-0.21999996900558472</v>
      </c>
      <c r="BI9" s="35">
        <f t="shared" si="0"/>
        <v>-2.0390937361169925E-5</v>
      </c>
      <c r="BJ9" s="35">
        <f t="shared" si="0"/>
        <v>-6.3229699654825111E-6</v>
      </c>
      <c r="BK9" s="23"/>
      <c r="BL9" s="36">
        <f t="shared" si="0"/>
        <v>0</v>
      </c>
      <c r="BM9" s="36">
        <f t="shared" si="0"/>
        <v>0</v>
      </c>
      <c r="BN9" s="35">
        <f t="shared" si="0"/>
        <v>-1.4771915424019802E-5</v>
      </c>
      <c r="BO9" s="35">
        <f t="shared" si="0"/>
        <v>-3.7732539400200243E-5</v>
      </c>
      <c r="BP9" s="23"/>
      <c r="BQ9" s="36">
        <f t="shared" si="0"/>
        <v>0</v>
      </c>
      <c r="BR9" s="36">
        <f t="shared" si="0"/>
        <v>0.11999999731779099</v>
      </c>
      <c r="BS9" s="35">
        <f t="shared" si="0"/>
        <v>4.8622917751892179E-5</v>
      </c>
      <c r="BT9" s="35">
        <f t="shared" si="0"/>
        <v>-2.7874091950310428E-5</v>
      </c>
      <c r="BU9" s="23"/>
      <c r="BV9" s="36">
        <f t="shared" si="0"/>
        <v>0</v>
      </c>
      <c r="BW9" s="36">
        <f t="shared" si="0"/>
        <v>0.36000001430511475</v>
      </c>
      <c r="BX9" s="35">
        <f t="shared" si="0"/>
        <v>-1.4638828893688473E-5</v>
      </c>
      <c r="BY9" s="35">
        <f t="shared" si="0"/>
        <v>1.6295920454173756E-5</v>
      </c>
    </row>
    <row r="10" spans="1:77" x14ac:dyDescent="0.2">
      <c r="A10" s="1" t="s">
        <v>25</v>
      </c>
      <c r="B10" s="2" t="s">
        <v>11</v>
      </c>
      <c r="C10" s="23">
        <v>341</v>
      </c>
      <c r="D10" s="28">
        <v>61438563.390000001</v>
      </c>
      <c r="E10" s="17">
        <v>1.2999999999999999E-2</v>
      </c>
      <c r="F10" s="17">
        <v>1.49E-2</v>
      </c>
      <c r="G10" s="8"/>
      <c r="H10" s="23">
        <v>1315</v>
      </c>
      <c r="I10" s="28">
        <v>245870820</v>
      </c>
      <c r="J10" s="17">
        <v>1.54E-2</v>
      </c>
      <c r="K10" s="17">
        <v>1.8800000000000001E-2</v>
      </c>
      <c r="L10" s="8"/>
      <c r="M10" s="23">
        <v>766</v>
      </c>
      <c r="N10" s="28">
        <v>121154952</v>
      </c>
      <c r="O10" s="17">
        <v>1.1599999999999999E-2</v>
      </c>
      <c r="P10" s="17">
        <v>1.38E-2</v>
      </c>
      <c r="Q10" s="8"/>
      <c r="R10" s="23">
        <v>736</v>
      </c>
      <c r="S10" s="28">
        <v>127069179</v>
      </c>
      <c r="T10" s="17">
        <v>8.2000000000000007E-3</v>
      </c>
      <c r="U10" s="17">
        <v>9.1000000000000004E-3</v>
      </c>
      <c r="V10" s="8"/>
      <c r="W10" s="23">
        <v>1015</v>
      </c>
      <c r="X10" s="28">
        <v>158818805</v>
      </c>
      <c r="Y10" s="17">
        <v>3.2000000000000002E-3</v>
      </c>
      <c r="Z10" s="17">
        <v>3.3999999999999998E-3</v>
      </c>
      <c r="AA10" s="8"/>
      <c r="AB10" s="34" t="s">
        <v>11</v>
      </c>
      <c r="AC10" s="23">
        <f>VLOOKUP($AB10,[1]MN!$C$8:$K$14,5,FALSE)</f>
        <v>341</v>
      </c>
      <c r="AD10" s="23">
        <f>VLOOKUP($AB10,[1]MN!$C$8:$K$14,6,FALSE)</f>
        <v>61438563.390000001</v>
      </c>
      <c r="AE10" s="35">
        <f>VLOOKUP($AB10,[1]MN!$C$8:$K$14,8,FALSE)</f>
        <v>1.3027200488997555E-2</v>
      </c>
      <c r="AF10" s="35">
        <f>VLOOKUP($AB10,[1]MN!$C$8:$K$14,9,FALSE)</f>
        <v>1.487407328651078E-2</v>
      </c>
      <c r="AG10" s="8"/>
      <c r="AH10" s="23">
        <f>VLOOKUP($AB10,[2]MN!$C$8:$K$23,5,FALSE)</f>
        <v>1315</v>
      </c>
      <c r="AI10" s="23">
        <f>VLOOKUP($AB10,[2]MN!$C$8:$K$23,6,FALSE)</f>
        <v>245870820.19999999</v>
      </c>
      <c r="AJ10" s="35">
        <f>VLOOKUP($AB10,[2]MN!$C$8:$K$23,8,FALSE)</f>
        <v>1.5373284388225116E-2</v>
      </c>
      <c r="AK10" s="35">
        <f>VLOOKUP($AB10,[2]MN!$C$8:$K$23,9,FALSE)</f>
        <v>1.8763694828485326E-2</v>
      </c>
      <c r="AL10" s="8"/>
      <c r="AM10" s="23">
        <f>VLOOKUP($AB10,[3]MN!$C$8:$K$14,5,FALSE)</f>
        <v>766</v>
      </c>
      <c r="AN10" s="23">
        <f>VLOOKUP($AB10,[3]MN!$C$8:$K$14,6,FALSE)</f>
        <v>121154952</v>
      </c>
      <c r="AO10" s="35">
        <f>VLOOKUP($AB10,[3]MN!$C$8:$K$14,8,FALSE)</f>
        <v>1.1643637800781309E-2</v>
      </c>
      <c r="AP10" s="35">
        <f>VLOOKUP($AB10,[3]MN!$C$8:$K$14,9,FALSE)</f>
        <v>1.381262421791481E-2</v>
      </c>
      <c r="AQ10" s="8"/>
      <c r="AR10" s="23">
        <f>VLOOKUP($AB10,[4]MN!$C$8:$K$14,5,FALSE)</f>
        <v>736</v>
      </c>
      <c r="AS10" s="23">
        <f>VLOOKUP($AB10,[4]MN!$C$8:$K$14,6,FALSE)</f>
        <v>127069179.01000001</v>
      </c>
      <c r="AT10" s="35">
        <f>VLOOKUP($AB10,[4]MN!$C$8:$K$14,8,FALSE)</f>
        <v>8.1572034978443266E-3</v>
      </c>
      <c r="AU10" s="35">
        <f>VLOOKUP($AB10,[4]MN!$C$8:$K$14,9,FALSE)</f>
        <v>9.1393852703321957E-3</v>
      </c>
      <c r="AV10" s="8"/>
      <c r="AW10" s="23">
        <f>VLOOKUP($AB10,[5]MN!$C$8:$K$14,5,FALSE)</f>
        <v>1015</v>
      </c>
      <c r="AX10" s="23">
        <f>VLOOKUP($AB10,[5]MN!$C$8:$K$14,6,FALSE)</f>
        <v>158818805.06</v>
      </c>
      <c r="AY10" s="35">
        <f>VLOOKUP($AB10,[5]MN!$C$8:$K$14,8,FALSE)</f>
        <v>3.247740180785537E-3</v>
      </c>
      <c r="AZ10" s="35">
        <f>VLOOKUP($AB10,[5]MN!$C$8:$K$14,9,FALSE)</f>
        <v>3.3587494777527517E-3</v>
      </c>
      <c r="BB10" s="36">
        <f t="shared" si="1"/>
        <v>0</v>
      </c>
      <c r="BC10" s="36">
        <f t="shared" si="0"/>
        <v>0</v>
      </c>
      <c r="BD10" s="35">
        <f t="shared" si="0"/>
        <v>2.7200488997555783E-5</v>
      </c>
      <c r="BE10" s="35">
        <f t="shared" si="0"/>
        <v>-2.5926713489219863E-5</v>
      </c>
      <c r="BF10" s="23"/>
      <c r="BG10" s="36">
        <f t="shared" si="0"/>
        <v>0</v>
      </c>
      <c r="BH10" s="36">
        <f t="shared" si="0"/>
        <v>0.19999998807907104</v>
      </c>
      <c r="BI10" s="35">
        <f t="shared" si="0"/>
        <v>-2.6715611774884296E-5</v>
      </c>
      <c r="BJ10" s="35">
        <f t="shared" si="0"/>
        <v>-3.6305171514674356E-5</v>
      </c>
      <c r="BK10" s="23"/>
      <c r="BL10" s="36">
        <f t="shared" si="0"/>
        <v>0</v>
      </c>
      <c r="BM10" s="36">
        <f t="shared" si="0"/>
        <v>0</v>
      </c>
      <c r="BN10" s="35">
        <f t="shared" si="0"/>
        <v>4.3637800781310201E-5</v>
      </c>
      <c r="BO10" s="35">
        <f t="shared" si="0"/>
        <v>1.2624217914810471E-5</v>
      </c>
      <c r="BP10" s="23"/>
      <c r="BQ10" s="36">
        <f t="shared" si="0"/>
        <v>0</v>
      </c>
      <c r="BR10" s="36">
        <f t="shared" si="0"/>
        <v>1.000000536441803E-2</v>
      </c>
      <c r="BS10" s="35">
        <f t="shared" si="0"/>
        <v>-4.279650215567414E-5</v>
      </c>
      <c r="BT10" s="35">
        <f t="shared" si="0"/>
        <v>3.9385270332195285E-5</v>
      </c>
      <c r="BU10" s="23"/>
      <c r="BV10" s="36">
        <f t="shared" si="0"/>
        <v>0</v>
      </c>
      <c r="BW10" s="36">
        <f t="shared" si="0"/>
        <v>6.0000002384185791E-2</v>
      </c>
      <c r="BX10" s="35">
        <f t="shared" si="0"/>
        <v>4.7740180785536823E-5</v>
      </c>
      <c r="BY10" s="35">
        <f t="shared" si="0"/>
        <v>-4.1250522247248105E-5</v>
      </c>
    </row>
    <row r="11" spans="1:77" x14ac:dyDescent="0.2">
      <c r="A11" s="1" t="s">
        <v>26</v>
      </c>
      <c r="B11" s="13" t="s">
        <v>12</v>
      </c>
      <c r="C11" s="23">
        <v>462</v>
      </c>
      <c r="D11" s="28">
        <v>79434970.409999996</v>
      </c>
      <c r="E11" s="17">
        <v>1.77E-2</v>
      </c>
      <c r="F11" s="17">
        <v>1.9199999999999998E-2</v>
      </c>
      <c r="G11" s="8"/>
      <c r="H11" s="23">
        <v>1720</v>
      </c>
      <c r="I11" s="28">
        <v>368039260</v>
      </c>
      <c r="J11" s="17">
        <v>2.01E-2</v>
      </c>
      <c r="K11" s="17">
        <v>2.81E-2</v>
      </c>
      <c r="L11" s="8"/>
      <c r="M11" s="23">
        <v>470</v>
      </c>
      <c r="N11" s="28">
        <v>76760531</v>
      </c>
      <c r="O11" s="17">
        <v>7.1000000000000004E-3</v>
      </c>
      <c r="P11" s="17">
        <v>8.8000000000000005E-3</v>
      </c>
      <c r="Q11" s="8"/>
      <c r="R11" s="23">
        <v>2531</v>
      </c>
      <c r="S11" s="28">
        <v>481903935</v>
      </c>
      <c r="T11" s="17">
        <v>2.81E-2</v>
      </c>
      <c r="U11" s="17">
        <v>3.4700000000000002E-2</v>
      </c>
      <c r="V11" s="8"/>
      <c r="W11" s="23">
        <v>2183</v>
      </c>
      <c r="X11" s="28">
        <v>378373619</v>
      </c>
      <c r="Y11" s="17">
        <v>7.0000000000000001E-3</v>
      </c>
      <c r="Z11" s="17">
        <v>8.0000000000000002E-3</v>
      </c>
      <c r="AA11" s="8"/>
      <c r="AB11" s="34" t="s">
        <v>12</v>
      </c>
      <c r="AC11" s="23">
        <f>VLOOKUP($AB11,[1]MN!$C$8:$K$14,5,FALSE)</f>
        <v>462</v>
      </c>
      <c r="AD11" s="23">
        <f>VLOOKUP($AB11,[1]MN!$C$8:$K$14,6,FALSE)</f>
        <v>79434970.409999996</v>
      </c>
      <c r="AE11" s="35">
        <f>VLOOKUP($AB11,[1]MN!$C$8:$K$14,8,FALSE)</f>
        <v>1.7649755501222494E-2</v>
      </c>
      <c r="AF11" s="35">
        <f>VLOOKUP($AB11,[1]MN!$C$8:$K$14,9,FALSE)</f>
        <v>1.923094399017905E-2</v>
      </c>
      <c r="AG11" s="8"/>
      <c r="AH11" s="23">
        <f>VLOOKUP($AB11,[2]MN!$C$8:$K$23,5,FALSE)</f>
        <v>1720</v>
      </c>
      <c r="AI11" s="23">
        <f>VLOOKUP($AB11,[2]MN!$C$8:$K$23,6,FALSE)</f>
        <v>368039259.59999996</v>
      </c>
      <c r="AJ11" s="35">
        <f>VLOOKUP($AB11,[2]MN!$C$8:$K$23,8,FALSE)</f>
        <v>2.0108022165587224E-2</v>
      </c>
      <c r="AK11" s="35">
        <f>VLOOKUP($AB11,[2]MN!$C$8:$K$23,9,FALSE)</f>
        <v>2.8087010676658117E-2</v>
      </c>
      <c r="AL11" s="8"/>
      <c r="AM11" s="23">
        <f>VLOOKUP($AB11,[3]MN!$C$8:$K$14,5,FALSE)</f>
        <v>470</v>
      </c>
      <c r="AN11" s="23">
        <f>VLOOKUP($AB11,[3]MN!$C$8:$K$14,6,FALSE)</f>
        <v>76760531</v>
      </c>
      <c r="AO11" s="35">
        <f>VLOOKUP($AB11,[3]MN!$C$8:$K$14,8,FALSE)</f>
        <v>7.144268624500281E-3</v>
      </c>
      <c r="AP11" s="35">
        <f>VLOOKUP($AB11,[3]MN!$C$8:$K$14,9,FALSE)</f>
        <v>8.7513085678132298E-3</v>
      </c>
      <c r="AQ11" s="8"/>
      <c r="AR11" s="23">
        <f>VLOOKUP($AB11,[4]MN!$C$8:$K$14,5,FALSE)</f>
        <v>2531</v>
      </c>
      <c r="AS11" s="23">
        <f>VLOOKUP($AB11,[4]MN!$C$8:$K$14,6,FALSE)</f>
        <v>481903934.55000001</v>
      </c>
      <c r="AT11" s="35">
        <f>VLOOKUP($AB11,[4]MN!$C$8:$K$14,8,FALSE)</f>
        <v>2.8051470180766289E-2</v>
      </c>
      <c r="AU11" s="35">
        <f>VLOOKUP($AB11,[4]MN!$C$8:$K$14,9,FALSE)</f>
        <v>3.4660692352429488E-2</v>
      </c>
      <c r="AV11" s="8"/>
      <c r="AW11" s="23">
        <f>VLOOKUP($AB11,[5]MN!$C$8:$K$14,5,FALSE)</f>
        <v>2183</v>
      </c>
      <c r="AX11" s="23">
        <f>VLOOKUP($AB11,[5]MN!$C$8:$K$14,6,FALSE)</f>
        <v>378373619.29000002</v>
      </c>
      <c r="AY11" s="35">
        <f>VLOOKUP($AB11,[5]MN!$C$8:$K$14,8,FALSE)</f>
        <v>6.985041196704264E-3</v>
      </c>
      <c r="AZ11" s="35">
        <f>VLOOKUP($AB11,[5]MN!$C$8:$K$14,9,FALSE)</f>
        <v>8.0019629646853729E-3</v>
      </c>
      <c r="BB11" s="36">
        <f t="shared" si="1"/>
        <v>0</v>
      </c>
      <c r="BC11" s="36">
        <f t="shared" si="0"/>
        <v>0</v>
      </c>
      <c r="BD11" s="35">
        <f t="shared" si="0"/>
        <v>-5.024449877750678E-5</v>
      </c>
      <c r="BE11" s="35">
        <f t="shared" si="0"/>
        <v>3.0943990179051889E-5</v>
      </c>
      <c r="BF11" s="23"/>
      <c r="BG11" s="36">
        <f t="shared" si="0"/>
        <v>0</v>
      </c>
      <c r="BH11" s="36">
        <f t="shared" si="0"/>
        <v>-0.40000003576278687</v>
      </c>
      <c r="BI11" s="35">
        <f t="shared" si="0"/>
        <v>8.022165587224378E-6</v>
      </c>
      <c r="BJ11" s="35">
        <f t="shared" si="0"/>
        <v>-1.2989323341882492E-5</v>
      </c>
      <c r="BK11" s="23"/>
      <c r="BL11" s="36">
        <f t="shared" si="0"/>
        <v>0</v>
      </c>
      <c r="BM11" s="36">
        <f t="shared" si="0"/>
        <v>0</v>
      </c>
      <c r="BN11" s="35">
        <f t="shared" si="0"/>
        <v>4.4268624500280566E-5</v>
      </c>
      <c r="BO11" s="35">
        <f t="shared" si="0"/>
        <v>-4.8691432186770758E-5</v>
      </c>
      <c r="BP11" s="23"/>
      <c r="BQ11" s="36">
        <f t="shared" si="0"/>
        <v>0</v>
      </c>
      <c r="BR11" s="36">
        <f t="shared" si="0"/>
        <v>-0.44999998807907104</v>
      </c>
      <c r="BS11" s="35">
        <f t="shared" si="0"/>
        <v>-4.8529819233710664E-5</v>
      </c>
      <c r="BT11" s="35">
        <f t="shared" si="0"/>
        <v>-3.9307647570513415E-5</v>
      </c>
      <c r="BU11" s="23"/>
      <c r="BV11" s="36">
        <f t="shared" si="0"/>
        <v>0</v>
      </c>
      <c r="BW11" s="36">
        <f t="shared" si="0"/>
        <v>0.29000002145767212</v>
      </c>
      <c r="BX11" s="35">
        <f t="shared" si="0"/>
        <v>-1.4958803295736164E-5</v>
      </c>
      <c r="BY11" s="35">
        <f t="shared" si="0"/>
        <v>1.9629646853727006E-6</v>
      </c>
    </row>
    <row r="12" spans="1:77" x14ac:dyDescent="0.2">
      <c r="A12" s="1" t="s">
        <v>27</v>
      </c>
      <c r="B12" s="13" t="s">
        <v>13</v>
      </c>
      <c r="C12" s="23">
        <v>26176</v>
      </c>
      <c r="D12" s="28">
        <v>4130580924.71</v>
      </c>
      <c r="E12" s="17">
        <v>1</v>
      </c>
      <c r="F12" s="17">
        <v>1</v>
      </c>
      <c r="G12" s="8"/>
      <c r="H12" s="23">
        <v>85538</v>
      </c>
      <c r="I12" s="28">
        <v>13103539705</v>
      </c>
      <c r="J12" s="17">
        <v>1</v>
      </c>
      <c r="K12" s="17">
        <v>1</v>
      </c>
      <c r="L12" s="8"/>
      <c r="M12" s="23">
        <v>65787</v>
      </c>
      <c r="N12" s="28">
        <v>8771320358</v>
      </c>
      <c r="O12" s="17">
        <v>1</v>
      </c>
      <c r="P12" s="17">
        <v>1</v>
      </c>
      <c r="Q12" s="8"/>
      <c r="R12" s="23">
        <v>90227</v>
      </c>
      <c r="S12" s="28">
        <v>13903471104</v>
      </c>
      <c r="T12" s="17">
        <v>1</v>
      </c>
      <c r="U12" s="17">
        <v>1</v>
      </c>
      <c r="V12" s="8"/>
      <c r="W12" s="23">
        <v>312525</v>
      </c>
      <c r="X12" s="28">
        <v>47285100039</v>
      </c>
      <c r="Y12" s="17">
        <v>1</v>
      </c>
      <c r="Z12" s="17">
        <v>1</v>
      </c>
      <c r="AA12" s="8"/>
      <c r="AB12" s="34" t="s">
        <v>13</v>
      </c>
      <c r="AC12" s="23">
        <f>VLOOKUP($AB12,[1]MN!$C$8:$K$14,5,FALSE)</f>
        <v>26176</v>
      </c>
      <c r="AD12" s="23">
        <f>VLOOKUP($AB12,[1]MN!$C$8:$K$14,6,FALSE)</f>
        <v>4130580924.7099996</v>
      </c>
      <c r="AE12" s="35">
        <f>VLOOKUP($AB12,[1]MN!$C$8:$K$14,8,FALSE)</f>
        <v>0.99999999999999989</v>
      </c>
      <c r="AF12" s="35">
        <f>VLOOKUP($AB12,[1]MN!$C$8:$K$14,9,FALSE)</f>
        <v>1</v>
      </c>
      <c r="AG12" s="8"/>
      <c r="AH12" s="23">
        <f>VLOOKUP($AB12,[2]MN!$C$8:$K$23,5,FALSE)</f>
        <v>85538</v>
      </c>
      <c r="AI12" s="23">
        <f>VLOOKUP($AB12,[2]MN!$C$8:$K$23,6,FALSE)</f>
        <v>13103539705.130003</v>
      </c>
      <c r="AJ12" s="35">
        <f>VLOOKUP($AB12,[2]MN!$C$8:$K$23,8,FALSE)</f>
        <v>1</v>
      </c>
      <c r="AK12" s="35">
        <f>VLOOKUP($AB12,[2]MN!$C$8:$K$23,9,FALSE)</f>
        <v>0.99999999999999978</v>
      </c>
      <c r="AL12" s="8"/>
      <c r="AM12" s="23">
        <f>VLOOKUP($AB12,[3]MN!$C$8:$K$14,5,FALSE)</f>
        <v>65787</v>
      </c>
      <c r="AN12" s="23">
        <f>VLOOKUP($AB12,[3]MN!$C$8:$K$14,6,FALSE)</f>
        <v>8771320358</v>
      </c>
      <c r="AO12" s="35">
        <f>VLOOKUP($AB12,[3]MN!$C$8:$K$14,8,FALSE)</f>
        <v>1</v>
      </c>
      <c r="AP12" s="35">
        <f>VLOOKUP($AB12,[3]MN!$C$8:$K$14,9,FALSE)</f>
        <v>1</v>
      </c>
      <c r="AQ12" s="8"/>
      <c r="AR12" s="23">
        <f>VLOOKUP($AB12,[4]MN!$C$8:$K$14,5,FALSE)</f>
        <v>90227</v>
      </c>
      <c r="AS12" s="23">
        <f>VLOOKUP($AB12,[4]MN!$C$8:$K$14,6,FALSE)</f>
        <v>13903471103.52</v>
      </c>
      <c r="AT12" s="35">
        <f>VLOOKUP($AB12,[4]MN!$C$8:$K$14,8,FALSE)</f>
        <v>1</v>
      </c>
      <c r="AU12" s="35">
        <f>VLOOKUP($AB12,[4]MN!$C$8:$K$14,9,FALSE)</f>
        <v>1</v>
      </c>
      <c r="AV12" s="8"/>
      <c r="AW12" s="23">
        <f>VLOOKUP($AB12,[5]MN!$C$8:$K$14,5,FALSE)</f>
        <v>312525</v>
      </c>
      <c r="AX12" s="23">
        <f>VLOOKUP($AB12,[5]MN!$C$8:$K$14,6,FALSE)</f>
        <v>47285100038.559998</v>
      </c>
      <c r="AY12" s="35">
        <f>VLOOKUP($AB12,[5]MN!$C$8:$K$14,8,FALSE)</f>
        <v>1</v>
      </c>
      <c r="AZ12" s="35">
        <f>VLOOKUP($AB12,[5]MN!$C$8:$K$14,9,FALSE)</f>
        <v>1</v>
      </c>
      <c r="BB12" s="36">
        <f t="shared" si="1"/>
        <v>0</v>
      </c>
      <c r="BC12" s="36">
        <f t="shared" si="0"/>
        <v>0</v>
      </c>
      <c r="BD12" s="35">
        <f t="shared" si="0"/>
        <v>0</v>
      </c>
      <c r="BE12" s="35">
        <f t="shared" si="0"/>
        <v>0</v>
      </c>
      <c r="BF12" s="23"/>
      <c r="BG12" s="36">
        <f t="shared" si="0"/>
        <v>0</v>
      </c>
      <c r="BH12" s="36">
        <f t="shared" si="0"/>
        <v>0.13000297546386719</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-0.47999954223632813</v>
      </c>
      <c r="BS12" s="35">
        <f t="shared" si="0"/>
        <v>0</v>
      </c>
      <c r="BT12" s="35">
        <f t="shared" si="0"/>
        <v>0</v>
      </c>
      <c r="BU12" s="23"/>
      <c r="BV12" s="36">
        <f t="shared" si="0"/>
        <v>0</v>
      </c>
      <c r="BW12" s="36">
        <f t="shared" si="0"/>
        <v>-0.44000244140625</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3793</v>
      </c>
      <c r="D15" s="30">
        <v>154640818.09999999</v>
      </c>
      <c r="E15" s="19">
        <v>0.92989999999999995</v>
      </c>
      <c r="F15" s="19">
        <v>0.93069999999999997</v>
      </c>
      <c r="H15" s="25">
        <v>14568</v>
      </c>
      <c r="I15" s="30">
        <v>520015578</v>
      </c>
      <c r="J15" s="19">
        <v>0.92379999999999995</v>
      </c>
      <c r="K15" s="19">
        <v>0.91349999999999998</v>
      </c>
      <c r="M15" s="25">
        <v>10351</v>
      </c>
      <c r="N15" s="30">
        <v>478187056</v>
      </c>
      <c r="O15" s="19">
        <v>0.9294</v>
      </c>
      <c r="P15" s="19">
        <v>0.92269999999999996</v>
      </c>
      <c r="R15" s="25">
        <v>10756</v>
      </c>
      <c r="S15" s="30">
        <v>482445292</v>
      </c>
      <c r="T15" s="19">
        <v>0.94479999999999997</v>
      </c>
      <c r="U15" s="19">
        <v>0.93679999999999997</v>
      </c>
      <c r="W15" s="25">
        <v>66304</v>
      </c>
      <c r="X15" s="30">
        <v>2424047244</v>
      </c>
      <c r="Y15" s="19">
        <v>0.96630000000000005</v>
      </c>
      <c r="Z15" s="19">
        <v>0.95030000000000003</v>
      </c>
      <c r="AB15" s="34" t="s">
        <v>80</v>
      </c>
      <c r="AC15" s="23">
        <f>VLOOKUP($AB15,[1]MN!$C$17:$K$24,5,FALSE)</f>
        <v>3793</v>
      </c>
      <c r="AD15" s="23">
        <f>VLOOKUP($AB15,[1]MN!$C$17:$K$24,6,FALSE)</f>
        <v>154640818.09999999</v>
      </c>
      <c r="AE15" s="35">
        <f>VLOOKUP($AB15,[1]MN!$C$17:$K$24,8,FALSE)</f>
        <v>0.9298847756803138</v>
      </c>
      <c r="AF15" s="35">
        <f>VLOOKUP($AB15,[1]MN!$C$17:$K$24,9,FALSE)</f>
        <v>0.93070442705105105</v>
      </c>
      <c r="AH15" s="23">
        <f>VLOOKUP($AB15,[2]MN!$C$17:$K$23,5,FALSE)</f>
        <v>14568</v>
      </c>
      <c r="AI15" s="23">
        <f>VLOOKUP($AB15,[2]MN!$C$17:$K$23,6,FALSE)</f>
        <v>520015577.63</v>
      </c>
      <c r="AJ15" s="35">
        <f>VLOOKUP($AB15,[2]MN!$C$17:$K$23,8,FALSE)</f>
        <v>0.92383790982307057</v>
      </c>
      <c r="AK15" s="35">
        <f>VLOOKUP($AB15,[2]MN!$C$17:$K$23,9,FALSE)</f>
        <v>0.91354913042442387</v>
      </c>
      <c r="AM15" s="23">
        <f>VLOOKUP($AB15,[3]MN!$C$17:$K$23,5,FALSE)</f>
        <v>10351</v>
      </c>
      <c r="AN15" s="23">
        <f>VLOOKUP($AB15,[3]MN!$C$17:$K$23,6,FALSE)</f>
        <v>478187056</v>
      </c>
      <c r="AO15" s="35">
        <f>VLOOKUP($AB15,[3]MN!$C$17:$K$23,8,FALSE)</f>
        <v>0.929424441052348</v>
      </c>
      <c r="AP15" s="35">
        <f>VLOOKUP($AB15,[3]MN!$C$17:$K$23,9,FALSE)</f>
        <v>0.92265470843953901</v>
      </c>
      <c r="AQ15" s="23"/>
      <c r="AR15" s="23">
        <f>VLOOKUP($AB15,[4]MN!$C$17:$K$23,5,FALSE)</f>
        <v>10756</v>
      </c>
      <c r="AS15" s="23">
        <f>VLOOKUP($AB15,[4]MN!$C$17:$K$23,6,FALSE)</f>
        <v>482445291.88</v>
      </c>
      <c r="AT15" s="35">
        <f>VLOOKUP($AB15,[4]MN!$C$17:$K$23,8,FALSE)</f>
        <v>0.94475186649099696</v>
      </c>
      <c r="AU15" s="35">
        <f>VLOOKUP($AB15,[4]MN!$C$17:$K$23,9,FALSE)</f>
        <v>0.93682973918287804</v>
      </c>
      <c r="AW15" s="23">
        <f>VLOOKUP($AB15,[5]MN!$C$17:$K$23,5,FALSE)</f>
        <v>66304</v>
      </c>
      <c r="AX15" s="23">
        <f>VLOOKUP($AB15,[5]MN!$C$17:$K$23,6,FALSE)</f>
        <v>2424047243.75</v>
      </c>
      <c r="AY15" s="35">
        <f>VLOOKUP($AB15,[5]MN!$C$17:$K$23,8,FALSE)</f>
        <v>0.96626298838514113</v>
      </c>
      <c r="AZ15" s="35">
        <f>VLOOKUP($AB15,[5]MN!$C$17:$K$23,9,FALSE)</f>
        <v>0.95034473291444899</v>
      </c>
      <c r="BB15" s="36">
        <f t="shared" si="1"/>
        <v>0</v>
      </c>
      <c r="BC15" s="36">
        <f t="shared" si="0"/>
        <v>0</v>
      </c>
      <c r="BD15" s="35">
        <f t="shared" si="0"/>
        <v>-1.5224319686146792E-5</v>
      </c>
      <c r="BE15" s="35">
        <f t="shared" si="0"/>
        <v>4.427051051081321E-6</v>
      </c>
      <c r="BF15" s="23"/>
      <c r="BG15" s="36">
        <f t="shared" si="0"/>
        <v>0</v>
      </c>
      <c r="BH15" s="36">
        <f t="shared" si="0"/>
        <v>-0.37000000476837158</v>
      </c>
      <c r="BI15" s="35">
        <f t="shared" si="0"/>
        <v>3.7909823070614301E-5</v>
      </c>
      <c r="BJ15" s="35">
        <f t="shared" si="0"/>
        <v>4.913042442389326E-5</v>
      </c>
      <c r="BK15" s="23"/>
      <c r="BL15" s="36">
        <f t="shared" si="0"/>
        <v>0</v>
      </c>
      <c r="BM15" s="36">
        <f t="shared" si="0"/>
        <v>0</v>
      </c>
      <c r="BN15" s="35">
        <f t="shared" si="0"/>
        <v>2.444105234800098E-5</v>
      </c>
      <c r="BO15" s="35">
        <f t="shared" si="0"/>
        <v>-4.529156046095828E-5</v>
      </c>
      <c r="BP15" s="23"/>
      <c r="BQ15" s="36">
        <f t="shared" si="0"/>
        <v>0</v>
      </c>
      <c r="BR15" s="36">
        <f t="shared" si="0"/>
        <v>-0.12000000476837158</v>
      </c>
      <c r="BS15" s="35">
        <f t="shared" si="0"/>
        <v>-4.8133509003012165E-5</v>
      </c>
      <c r="BT15" s="35">
        <f t="shared" si="0"/>
        <v>2.9739182878074644E-5</v>
      </c>
      <c r="BU15" s="23"/>
      <c r="BV15" s="36">
        <f t="shared" si="0"/>
        <v>0</v>
      </c>
      <c r="BW15" s="36">
        <f t="shared" si="0"/>
        <v>-0.25</v>
      </c>
      <c r="BX15" s="35">
        <f t="shared" si="0"/>
        <v>-3.7011614858917241E-5</v>
      </c>
      <c r="BY15" s="35">
        <f t="shared" si="0"/>
        <v>4.4732914448952776E-5</v>
      </c>
    </row>
    <row r="16" spans="1:77" x14ac:dyDescent="0.2">
      <c r="A16" s="1" t="s">
        <v>22</v>
      </c>
      <c r="B16" s="13" t="s">
        <v>8</v>
      </c>
      <c r="C16" s="25">
        <v>86</v>
      </c>
      <c r="D16" s="30">
        <v>3355007.41</v>
      </c>
      <c r="E16" s="19">
        <v>2.1100000000000001E-2</v>
      </c>
      <c r="F16" s="19">
        <v>2.0199999999999999E-2</v>
      </c>
      <c r="H16" s="25">
        <v>279</v>
      </c>
      <c r="I16" s="30">
        <v>10503297</v>
      </c>
      <c r="J16" s="19">
        <v>1.77E-2</v>
      </c>
      <c r="K16" s="19">
        <v>1.8499999999999999E-2</v>
      </c>
      <c r="M16" s="25">
        <v>146</v>
      </c>
      <c r="N16" s="30">
        <v>6842691</v>
      </c>
      <c r="O16" s="19">
        <v>1.3100000000000001E-2</v>
      </c>
      <c r="P16" s="19">
        <v>1.32E-2</v>
      </c>
      <c r="R16" s="25">
        <v>186</v>
      </c>
      <c r="S16" s="30">
        <v>8938001</v>
      </c>
      <c r="T16" s="19">
        <v>1.6299999999999999E-2</v>
      </c>
      <c r="U16" s="19">
        <v>1.7399999999999999E-2</v>
      </c>
      <c r="W16" s="25">
        <v>277</v>
      </c>
      <c r="X16" s="30">
        <v>16345109</v>
      </c>
      <c r="Y16" s="19">
        <v>4.0000000000000001E-3</v>
      </c>
      <c r="Z16" s="19">
        <v>6.4000000000000003E-3</v>
      </c>
      <c r="AB16" s="34" t="s">
        <v>8</v>
      </c>
      <c r="AC16" s="23">
        <f>VLOOKUP($AB16,[1]MN!$C$17:$K$24,5,FALSE)</f>
        <v>86</v>
      </c>
      <c r="AD16" s="23">
        <f>VLOOKUP($AB16,[1]MN!$C$17:$K$24,6,FALSE)</f>
        <v>3355007.41</v>
      </c>
      <c r="AE16" s="35">
        <f>VLOOKUP($AB16,[1]MN!$C$17:$K$24,8,FALSE)</f>
        <v>2.108359892130424E-2</v>
      </c>
      <c r="AF16" s="35">
        <f>VLOOKUP($AB16,[1]MN!$C$17:$K$24,9,FALSE)</f>
        <v>2.0192083097082897E-2</v>
      </c>
      <c r="AH16" s="23">
        <f>VLOOKUP($AB16,[2]MN!$C$17:$K$23,5,FALSE)</f>
        <v>279</v>
      </c>
      <c r="AI16" s="23">
        <f>VLOOKUP($AB16,[2]MN!$C$17:$K$23,6,FALSE)</f>
        <v>10503296.66</v>
      </c>
      <c r="AJ16" s="35">
        <f>VLOOKUP($AB16,[2]MN!$C$17:$K$23,8,FALSE)</f>
        <v>1.769294184792948E-2</v>
      </c>
      <c r="AK16" s="35">
        <f>VLOOKUP($AB16,[2]MN!$C$17:$K$23,9,FALSE)</f>
        <v>1.8451904025767397E-2</v>
      </c>
      <c r="AM16" s="23">
        <f>VLOOKUP($AB16,[3]MN!$C$17:$K$23,5,FALSE)</f>
        <v>146</v>
      </c>
      <c r="AN16" s="23">
        <f>VLOOKUP($AB16,[3]MN!$C$17:$K$23,6,FALSE)</f>
        <v>6842691</v>
      </c>
      <c r="AO16" s="35">
        <f>VLOOKUP($AB16,[3]MN!$C$17:$K$23,8,FALSE)</f>
        <v>1.3109454969920087E-2</v>
      </c>
      <c r="AP16" s="35">
        <f>VLOOKUP($AB16,[3]MN!$C$17:$K$23,9,FALSE)</f>
        <v>1.3202869024432266E-2</v>
      </c>
      <c r="AR16" s="23">
        <f>VLOOKUP($AB16,[4]MN!$C$17:$K$23,5,FALSE)</f>
        <v>186</v>
      </c>
      <c r="AS16" s="23">
        <f>VLOOKUP($AB16,[4]MN!$C$17:$K$23,6,FALSE)</f>
        <v>8938001.4700000007</v>
      </c>
      <c r="AT16" s="35">
        <f>VLOOKUP($AB16,[4]MN!$C$17:$K$23,8,FALSE)</f>
        <v>1.6337285902503294E-2</v>
      </c>
      <c r="AU16" s="35">
        <f>VLOOKUP($AB16,[4]MN!$C$17:$K$23,9,FALSE)</f>
        <v>1.7356134937759983E-2</v>
      </c>
      <c r="AW16" s="23">
        <f>VLOOKUP($AB16,[5]MN!$C$17:$K$23,5,FALSE)</f>
        <v>277</v>
      </c>
      <c r="AX16" s="23">
        <f>VLOOKUP($AB16,[5]MN!$C$17:$K$23,6,FALSE)</f>
        <v>16345108.720000001</v>
      </c>
      <c r="AY16" s="35">
        <f>VLOOKUP($AB16,[5]MN!$C$17:$K$23,8,FALSE)</f>
        <v>4.0367828152552496E-3</v>
      </c>
      <c r="AZ16" s="35">
        <f>VLOOKUP($AB16,[5]MN!$C$17:$K$23,9,FALSE)</f>
        <v>6.4080797191624584E-3</v>
      </c>
      <c r="BB16" s="36">
        <f t="shared" si="1"/>
        <v>0</v>
      </c>
      <c r="BC16" s="36">
        <f t="shared" si="0"/>
        <v>0</v>
      </c>
      <c r="BD16" s="35">
        <f t="shared" si="0"/>
        <v>-1.6401078695760934E-5</v>
      </c>
      <c r="BE16" s="35">
        <f t="shared" si="0"/>
        <v>-7.9169029171023697E-6</v>
      </c>
      <c r="BF16" s="23"/>
      <c r="BG16" s="36">
        <f t="shared" si="0"/>
        <v>0</v>
      </c>
      <c r="BH16" s="36">
        <f t="shared" si="0"/>
        <v>-0.33999999985098839</v>
      </c>
      <c r="BI16" s="35">
        <f t="shared" si="0"/>
        <v>-7.0581520705201295E-6</v>
      </c>
      <c r="BJ16" s="35">
        <f t="shared" si="0"/>
        <v>-4.8095974232602312E-5</v>
      </c>
      <c r="BK16" s="23"/>
      <c r="BL16" s="36">
        <f t="shared" si="0"/>
        <v>0</v>
      </c>
      <c r="BM16" s="36">
        <f t="shared" si="0"/>
        <v>0</v>
      </c>
      <c r="BN16" s="35">
        <f t="shared" si="0"/>
        <v>9.4549699200859733E-6</v>
      </c>
      <c r="BO16" s="35">
        <f t="shared" si="0"/>
        <v>2.869024432266068E-6</v>
      </c>
      <c r="BP16" s="23"/>
      <c r="BQ16" s="36">
        <f t="shared" si="0"/>
        <v>0</v>
      </c>
      <c r="BR16" s="36">
        <f t="shared" si="0"/>
        <v>0.47000000067055225</v>
      </c>
      <c r="BS16" s="35">
        <f t="shared" si="0"/>
        <v>3.7285902503295804E-5</v>
      </c>
      <c r="BT16" s="35">
        <f t="shared" si="0"/>
        <v>-4.3865062240015795E-5</v>
      </c>
      <c r="BU16" s="23"/>
      <c r="BV16" s="36">
        <f t="shared" si="0"/>
        <v>0</v>
      </c>
      <c r="BW16" s="36">
        <f t="shared" si="0"/>
        <v>-0.27999999932944775</v>
      </c>
      <c r="BX16" s="35">
        <f t="shared" si="0"/>
        <v>3.6782815255249554E-5</v>
      </c>
      <c r="BY16" s="35">
        <f t="shared" si="0"/>
        <v>8.0797191624581294E-6</v>
      </c>
    </row>
    <row r="17" spans="1:77" x14ac:dyDescent="0.2">
      <c r="A17" s="1" t="s">
        <v>23</v>
      </c>
      <c r="B17" s="13" t="s">
        <v>9</v>
      </c>
      <c r="C17" s="25">
        <v>64</v>
      </c>
      <c r="D17" s="30">
        <v>2474855.86</v>
      </c>
      <c r="E17" s="19">
        <v>1.5699999999999999E-2</v>
      </c>
      <c r="F17" s="19">
        <v>1.49E-2</v>
      </c>
      <c r="H17" s="25">
        <v>289</v>
      </c>
      <c r="I17" s="30">
        <v>11008058</v>
      </c>
      <c r="J17" s="19">
        <v>1.83E-2</v>
      </c>
      <c r="K17" s="19">
        <v>1.9300000000000001E-2</v>
      </c>
      <c r="M17" s="25">
        <v>217</v>
      </c>
      <c r="N17" s="30">
        <v>11285845</v>
      </c>
      <c r="O17" s="19">
        <v>1.95E-2</v>
      </c>
      <c r="P17" s="19">
        <v>2.18E-2</v>
      </c>
      <c r="R17" s="25">
        <v>178</v>
      </c>
      <c r="S17" s="30">
        <v>8570696</v>
      </c>
      <c r="T17" s="19">
        <v>1.5599999999999999E-2</v>
      </c>
      <c r="U17" s="19">
        <v>1.66E-2</v>
      </c>
      <c r="W17" s="25">
        <v>387</v>
      </c>
      <c r="X17" s="30">
        <v>32048435</v>
      </c>
      <c r="Y17" s="19">
        <v>5.5999999999999999E-3</v>
      </c>
      <c r="Z17" s="19">
        <v>1.26E-2</v>
      </c>
      <c r="AB17" s="34" t="s">
        <v>9</v>
      </c>
      <c r="AC17" s="23">
        <f>VLOOKUP($AB17,[1]MN!$C$17:$K$24,5,FALSE)</f>
        <v>64</v>
      </c>
      <c r="AD17" s="23">
        <f>VLOOKUP($AB17,[1]MN!$C$17:$K$24,6,FALSE)</f>
        <v>2474855.8600000003</v>
      </c>
      <c r="AE17" s="35">
        <f>VLOOKUP($AB17,[1]MN!$C$17:$K$24,8,FALSE)</f>
        <v>1.5690120127482225E-2</v>
      </c>
      <c r="AF17" s="35">
        <f>VLOOKUP($AB17,[1]MN!$C$17:$K$24,9,FALSE)</f>
        <v>1.4894898601258994E-2</v>
      </c>
      <c r="AH17" s="23">
        <f>VLOOKUP($AB17,[2]MN!$C$17:$K$23,5,FALSE)</f>
        <v>289</v>
      </c>
      <c r="AI17" s="23">
        <f>VLOOKUP($AB17,[2]MN!$C$17:$K$23,6,FALSE)</f>
        <v>11008058.319999998</v>
      </c>
      <c r="AJ17" s="35">
        <f>VLOOKUP($AB17,[2]MN!$C$17:$K$23,8,FALSE)</f>
        <v>1.832709746971907E-2</v>
      </c>
      <c r="AK17" s="35">
        <f>VLOOKUP($AB17,[2]MN!$C$17:$K$23,9,FALSE)</f>
        <v>1.9338655491302696E-2</v>
      </c>
      <c r="AM17" s="23">
        <f>VLOOKUP($AB17,[3]MN!$C$17:$K$23,5,FALSE)</f>
        <v>217</v>
      </c>
      <c r="AN17" s="23">
        <f>VLOOKUP($AB17,[3]MN!$C$17:$K$23,6,FALSE)</f>
        <v>11285845</v>
      </c>
      <c r="AO17" s="35">
        <f>VLOOKUP($AB17,[3]MN!$C$17:$K$23,8,FALSE)</f>
        <v>1.9484600879949718E-2</v>
      </c>
      <c r="AP17" s="35">
        <f>VLOOKUP($AB17,[3]MN!$C$17:$K$23,9,FALSE)</f>
        <v>2.1775867617731644E-2</v>
      </c>
      <c r="AR17" s="23">
        <f>VLOOKUP($AB17,[4]MN!$C$17:$K$23,5,FALSE)</f>
        <v>178</v>
      </c>
      <c r="AS17" s="23">
        <f>VLOOKUP($AB17,[4]MN!$C$17:$K$23,6,FALSE)</f>
        <v>8570695.7200000007</v>
      </c>
      <c r="AT17" s="35">
        <f>VLOOKUP($AB17,[4]MN!$C$17:$K$23,8,FALSE)</f>
        <v>1.5634606938954763E-2</v>
      </c>
      <c r="AU17" s="35">
        <f>VLOOKUP($AB17,[4]MN!$C$17:$K$23,9,FALSE)</f>
        <v>1.6642887330695636E-2</v>
      </c>
      <c r="AW17" s="23">
        <f>VLOOKUP($AB17,[5]MN!$C$17:$K$23,5,FALSE)</f>
        <v>387</v>
      </c>
      <c r="AX17" s="23">
        <f>VLOOKUP($AB17,[5]MN!$C$17:$K$23,6,FALSE)</f>
        <v>32048435.329999998</v>
      </c>
      <c r="AY17" s="35">
        <f>VLOOKUP($AB17,[5]MN!$C$17:$K$23,8,FALSE)</f>
        <v>5.6398373628295372E-3</v>
      </c>
      <c r="AZ17" s="35">
        <f>VLOOKUP($AB17,[5]MN!$C$17:$K$23,9,FALSE)</f>
        <v>1.2564549553455807E-2</v>
      </c>
      <c r="BB17" s="36">
        <f t="shared" si="1"/>
        <v>0</v>
      </c>
      <c r="BC17" s="36">
        <f t="shared" si="0"/>
        <v>0</v>
      </c>
      <c r="BD17" s="35">
        <f t="shared" si="0"/>
        <v>-9.8798725177741409E-6</v>
      </c>
      <c r="BE17" s="35">
        <f t="shared" si="0"/>
        <v>-5.1013987410059025E-6</v>
      </c>
      <c r="BF17" s="23"/>
      <c r="BG17" s="36">
        <f t="shared" si="0"/>
        <v>0</v>
      </c>
      <c r="BH17" s="36">
        <f t="shared" si="0"/>
        <v>0.31999999843537807</v>
      </c>
      <c r="BI17" s="35">
        <f t="shared" si="0"/>
        <v>2.7097469719069428E-5</v>
      </c>
      <c r="BJ17" s="35">
        <f t="shared" si="0"/>
        <v>3.8655491302694994E-5</v>
      </c>
      <c r="BK17" s="23"/>
      <c r="BL17" s="36">
        <f t="shared" si="0"/>
        <v>0</v>
      </c>
      <c r="BM17" s="36">
        <f t="shared" si="0"/>
        <v>0</v>
      </c>
      <c r="BN17" s="35">
        <f t="shared" si="0"/>
        <v>-1.539912005028149E-5</v>
      </c>
      <c r="BO17" s="35">
        <f t="shared" si="0"/>
        <v>-2.4132382268355485E-5</v>
      </c>
      <c r="BP17" s="23"/>
      <c r="BQ17" s="36">
        <f t="shared" si="0"/>
        <v>0</v>
      </c>
      <c r="BR17" s="36">
        <f t="shared" si="0"/>
        <v>-0.27999999932944775</v>
      </c>
      <c r="BS17" s="35">
        <f t="shared" si="0"/>
        <v>3.460693895476416E-5</v>
      </c>
      <c r="BT17" s="35">
        <f t="shared" si="0"/>
        <v>4.2887330695635939E-5</v>
      </c>
      <c r="BU17" s="23"/>
      <c r="BV17" s="36">
        <f t="shared" si="0"/>
        <v>0</v>
      </c>
      <c r="BW17" s="36">
        <f t="shared" si="0"/>
        <v>0.32999999821186066</v>
      </c>
      <c r="BX17" s="35">
        <f t="shared" si="0"/>
        <v>3.983736282953728E-5</v>
      </c>
      <c r="BY17" s="35">
        <f t="shared" si="0"/>
        <v>-3.5450446544193354E-5</v>
      </c>
    </row>
    <row r="18" spans="1:77" x14ac:dyDescent="0.2">
      <c r="A18" s="1" t="s">
        <v>24</v>
      </c>
      <c r="B18" s="13" t="s">
        <v>10</v>
      </c>
      <c r="C18" s="25">
        <v>21</v>
      </c>
      <c r="D18" s="30">
        <v>756246.93</v>
      </c>
      <c r="E18" s="19">
        <v>5.1000000000000004E-3</v>
      </c>
      <c r="F18" s="19">
        <v>4.5999999999999999E-3</v>
      </c>
      <c r="H18" s="25">
        <v>304</v>
      </c>
      <c r="I18" s="30">
        <v>13885191</v>
      </c>
      <c r="J18" s="19">
        <v>1.9300000000000001E-2</v>
      </c>
      <c r="K18" s="19">
        <v>2.4400000000000002E-2</v>
      </c>
      <c r="M18" s="25">
        <v>62</v>
      </c>
      <c r="N18" s="30">
        <v>3587508</v>
      </c>
      <c r="O18" s="19">
        <v>5.5999999999999999E-3</v>
      </c>
      <c r="P18" s="19">
        <v>6.8999999999999999E-3</v>
      </c>
      <c r="R18" s="25">
        <v>32</v>
      </c>
      <c r="S18" s="30">
        <v>1899121</v>
      </c>
      <c r="T18" s="19">
        <v>2.8E-3</v>
      </c>
      <c r="U18" s="19">
        <v>3.7000000000000002E-3</v>
      </c>
      <c r="W18" s="25">
        <v>70</v>
      </c>
      <c r="X18" s="30">
        <v>3913404</v>
      </c>
      <c r="Y18" s="19">
        <v>1E-3</v>
      </c>
      <c r="Z18" s="19">
        <v>1.5E-3</v>
      </c>
      <c r="AB18" s="34" t="s">
        <v>10</v>
      </c>
      <c r="AC18" s="23">
        <f>VLOOKUP($AB18,[1]MN!$C$17:$K$24,5,FALSE)</f>
        <v>21</v>
      </c>
      <c r="AD18" s="23">
        <f>VLOOKUP($AB18,[1]MN!$C$17:$K$24,6,FALSE)</f>
        <v>756246.93</v>
      </c>
      <c r="AE18" s="35">
        <f>VLOOKUP($AB18,[1]MN!$C$17:$K$24,8,FALSE)</f>
        <v>5.1483206668301055E-3</v>
      </c>
      <c r="AF18" s="35">
        <f>VLOOKUP($AB18,[1]MN!$C$17:$K$24,9,FALSE)</f>
        <v>4.5514656113602543E-3</v>
      </c>
      <c r="AH18" s="23">
        <f>VLOOKUP($AB18,[2]MN!$C$17:$K$23,5,FALSE)</f>
        <v>304</v>
      </c>
      <c r="AI18" s="23">
        <f>VLOOKUP($AB18,[2]MN!$C$17:$K$23,6,FALSE)</f>
        <v>13885191.17</v>
      </c>
      <c r="AJ18" s="35">
        <f>VLOOKUP($AB18,[2]MN!$C$17:$K$23,8,FALSE)</f>
        <v>1.927833090240345E-2</v>
      </c>
      <c r="AK18" s="35">
        <f>VLOOKUP($AB18,[2]MN!$C$17:$K$23,9,FALSE)</f>
        <v>2.4393123715528084E-2</v>
      </c>
      <c r="AM18" s="23">
        <f>VLOOKUP($AB18,[3]MN!$C$17:$K$23,5,FALSE)</f>
        <v>62</v>
      </c>
      <c r="AN18" s="23">
        <f>VLOOKUP($AB18,[3]MN!$C$17:$K$23,6,FALSE)</f>
        <v>3587508</v>
      </c>
      <c r="AO18" s="35">
        <f>VLOOKUP($AB18,[3]MN!$C$17:$K$23,8,FALSE)</f>
        <v>5.5670288228427765E-3</v>
      </c>
      <c r="AP18" s="35">
        <f>VLOOKUP($AB18,[3]MN!$C$17:$K$23,9,FALSE)</f>
        <v>6.9220425484802619E-3</v>
      </c>
      <c r="AR18" s="23">
        <f>VLOOKUP($AB18,[4]MN!$C$17:$K$23,5,FALSE)</f>
        <v>32</v>
      </c>
      <c r="AS18" s="23">
        <f>VLOOKUP($AB18,[4]MN!$C$17:$K$23,6,FALSE)</f>
        <v>1899121.16</v>
      </c>
      <c r="AT18" s="35">
        <f>VLOOKUP($AB18,[4]MN!$C$17:$K$23,8,FALSE)</f>
        <v>2.8107158541941153E-3</v>
      </c>
      <c r="AU18" s="35">
        <f>VLOOKUP($AB18,[4]MN!$C$17:$K$23,9,FALSE)</f>
        <v>3.6877822437989894E-3</v>
      </c>
      <c r="AW18" s="23">
        <f>VLOOKUP($AB18,[5]MN!$C$17:$K$23,5,FALSE)</f>
        <v>70</v>
      </c>
      <c r="AX18" s="23">
        <f>VLOOKUP($AB18,[5]MN!$C$17:$K$23,6,FALSE)</f>
        <v>3913404.18</v>
      </c>
      <c r="AY18" s="35">
        <f>VLOOKUP($AB18,[5]MN!$C$17:$K$23,8,FALSE)</f>
        <v>1.0201256211836373E-3</v>
      </c>
      <c r="AZ18" s="35">
        <f>VLOOKUP($AB18,[5]MN!$C$17:$K$23,9,FALSE)</f>
        <v>1.5342452833035419E-3</v>
      </c>
      <c r="BB18" s="36">
        <f t="shared" si="1"/>
        <v>0</v>
      </c>
      <c r="BC18" s="36">
        <f t="shared" si="0"/>
        <v>0</v>
      </c>
      <c r="BD18" s="35">
        <f t="shared" si="0"/>
        <v>4.8320666830105156E-5</v>
      </c>
      <c r="BE18" s="35">
        <f t="shared" si="0"/>
        <v>-4.8534388639745636E-5</v>
      </c>
      <c r="BF18" s="23"/>
      <c r="BG18" s="36">
        <f t="shared" si="0"/>
        <v>0</v>
      </c>
      <c r="BH18" s="36">
        <f t="shared" si="0"/>
        <v>0.16999999992549419</v>
      </c>
      <c r="BI18" s="35">
        <f t="shared" si="0"/>
        <v>-2.1669097596550835E-5</v>
      </c>
      <c r="BJ18" s="35">
        <f t="shared" si="0"/>
        <v>-6.8762844719176541E-6</v>
      </c>
      <c r="BK18" s="23"/>
      <c r="BL18" s="36">
        <f t="shared" si="0"/>
        <v>0</v>
      </c>
      <c r="BM18" s="36">
        <f t="shared" si="0"/>
        <v>0</v>
      </c>
      <c r="BN18" s="35">
        <f t="shared" si="0"/>
        <v>-3.2971177157223482E-5</v>
      </c>
      <c r="BO18" s="35">
        <f t="shared" si="0"/>
        <v>2.2042548480261971E-5</v>
      </c>
      <c r="BP18" s="23"/>
      <c r="BQ18" s="36">
        <f t="shared" si="0"/>
        <v>0</v>
      </c>
      <c r="BR18" s="36">
        <f t="shared" si="0"/>
        <v>0.15999999991618097</v>
      </c>
      <c r="BS18" s="35">
        <f t="shared" si="0"/>
        <v>1.0715854194115297E-5</v>
      </c>
      <c r="BT18" s="35">
        <f t="shared" si="0"/>
        <v>-1.2217756201010795E-5</v>
      </c>
      <c r="BU18" s="23"/>
      <c r="BV18" s="36">
        <f t="shared" si="0"/>
        <v>0</v>
      </c>
      <c r="BW18" s="36">
        <f t="shared" si="0"/>
        <v>0.18000000016763806</v>
      </c>
      <c r="BX18" s="35">
        <f t="shared" si="0"/>
        <v>2.0125621183637258E-5</v>
      </c>
      <c r="BY18" s="35">
        <f t="shared" si="0"/>
        <v>3.4245283303541889E-5</v>
      </c>
    </row>
    <row r="19" spans="1:77" x14ac:dyDescent="0.2">
      <c r="A19" s="1" t="s">
        <v>25</v>
      </c>
      <c r="B19" s="13" t="s">
        <v>11</v>
      </c>
      <c r="C19" s="25">
        <v>114</v>
      </c>
      <c r="D19" s="30">
        <v>4889434.1399999997</v>
      </c>
      <c r="E19" s="19">
        <v>2.8000000000000001E-2</v>
      </c>
      <c r="F19" s="19">
        <v>2.9399999999999999E-2</v>
      </c>
      <c r="H19" s="25">
        <v>306</v>
      </c>
      <c r="I19" s="30">
        <v>12750346</v>
      </c>
      <c r="J19" s="19">
        <v>1.9400000000000001E-2</v>
      </c>
      <c r="K19" s="19">
        <v>2.24E-2</v>
      </c>
      <c r="M19" s="25">
        <v>351</v>
      </c>
      <c r="N19" s="30">
        <v>17780228</v>
      </c>
      <c r="O19" s="19">
        <v>3.15E-2</v>
      </c>
      <c r="P19" s="19">
        <v>3.4299999999999997E-2</v>
      </c>
      <c r="R19" s="25">
        <v>212</v>
      </c>
      <c r="S19" s="30">
        <v>11166746</v>
      </c>
      <c r="T19" s="19">
        <v>1.8599999999999998E-2</v>
      </c>
      <c r="U19" s="19">
        <v>2.1700000000000001E-2</v>
      </c>
      <c r="W19" s="25">
        <v>1413</v>
      </c>
      <c r="X19" s="30">
        <v>61020605</v>
      </c>
      <c r="Y19" s="19">
        <v>2.06E-2</v>
      </c>
      <c r="Z19" s="19">
        <v>2.3900000000000001E-2</v>
      </c>
      <c r="AB19" s="34" t="s">
        <v>11</v>
      </c>
      <c r="AC19" s="23">
        <f>VLOOKUP($AB19,[1]MN!$C$17:$K$24,5,FALSE)</f>
        <v>114</v>
      </c>
      <c r="AD19" s="23">
        <f>VLOOKUP($AB19,[1]MN!$C$17:$K$24,6,FALSE)</f>
        <v>4889434.1400000006</v>
      </c>
      <c r="AE19" s="35">
        <f>VLOOKUP($AB19,[1]MN!$C$17:$K$24,8,FALSE)</f>
        <v>2.7948026477077715E-2</v>
      </c>
      <c r="AF19" s="35">
        <f>VLOOKUP($AB19,[1]MN!$C$17:$K$24,9,FALSE)</f>
        <v>2.9427017108315138E-2</v>
      </c>
      <c r="AH19" s="23">
        <f>VLOOKUP($AB19,[2]MN!$C$17:$K$23,5,FALSE)</f>
        <v>306</v>
      </c>
      <c r="AI19" s="23">
        <f>VLOOKUP($AB19,[2]MN!$C$17:$K$23,6,FALSE)</f>
        <v>12750346.190000001</v>
      </c>
      <c r="AJ19" s="35">
        <f>VLOOKUP($AB19,[2]MN!$C$17:$K$23,8,FALSE)</f>
        <v>1.9405162026761368E-2</v>
      </c>
      <c r="AK19" s="35">
        <f>VLOOKUP($AB19,[2]MN!$C$17:$K$23,9,FALSE)</f>
        <v>2.2399459123073936E-2</v>
      </c>
      <c r="AM19" s="23">
        <f>VLOOKUP($AB19,[3]MN!$C$17:$K$23,5,FALSE)</f>
        <v>351</v>
      </c>
      <c r="AN19" s="23">
        <f>VLOOKUP($AB19,[3]MN!$C$17:$K$23,6,FALSE)</f>
        <v>17780228</v>
      </c>
      <c r="AO19" s="35">
        <f>VLOOKUP($AB19,[3]MN!$C$17:$K$23,8,FALSE)</f>
        <v>3.1516566400287334E-2</v>
      </c>
      <c r="AP19" s="35">
        <f>VLOOKUP($AB19,[3]MN!$C$17:$K$23,9,FALSE)</f>
        <v>3.4306681612328145E-2</v>
      </c>
      <c r="AR19" s="23">
        <f>VLOOKUP($AB19,[4]MN!$C$17:$K$23,5,FALSE)</f>
        <v>212</v>
      </c>
      <c r="AS19" s="23">
        <f>VLOOKUP($AB19,[4]MN!$C$17:$K$23,6,FALSE)</f>
        <v>11166745.85</v>
      </c>
      <c r="AT19" s="35">
        <f>VLOOKUP($AB19,[4]MN!$C$17:$K$23,8,FALSE)</f>
        <v>1.8620992534036013E-2</v>
      </c>
      <c r="AU19" s="35">
        <f>VLOOKUP($AB19,[4]MN!$C$17:$K$23,9,FALSE)</f>
        <v>2.1683991487223518E-2</v>
      </c>
      <c r="AW19" s="23">
        <f>VLOOKUP($AB19,[5]MN!$C$17:$K$23,5,FALSE)</f>
        <v>1413</v>
      </c>
      <c r="AX19" s="23">
        <f>VLOOKUP($AB19,[5]MN!$C$17:$K$23,6,FALSE)</f>
        <v>61020604.560000002</v>
      </c>
      <c r="AY19" s="35">
        <f>VLOOKUP($AB19,[5]MN!$C$17:$K$23,8,FALSE)</f>
        <v>2.0591964324749704E-2</v>
      </c>
      <c r="AZ19" s="35">
        <f>VLOOKUP($AB19,[5]MN!$C$17:$K$23,9,FALSE)</f>
        <v>2.3923052775629887E-2</v>
      </c>
      <c r="BB19" s="36">
        <f t="shared" si="1"/>
        <v>0</v>
      </c>
      <c r="BC19" s="36">
        <f t="shared" si="0"/>
        <v>0</v>
      </c>
      <c r="BD19" s="35">
        <f t="shared" si="0"/>
        <v>-5.1973522922285631E-5</v>
      </c>
      <c r="BE19" s="35">
        <f t="shared" si="0"/>
        <v>2.7017108315138816E-5</v>
      </c>
      <c r="BF19" s="23"/>
      <c r="BG19" s="36">
        <f t="shared" si="0"/>
        <v>0</v>
      </c>
      <c r="BH19" s="36">
        <f t="shared" si="0"/>
        <v>0.19000000134110451</v>
      </c>
      <c r="BI19" s="35">
        <f t="shared" si="0"/>
        <v>5.1620267613669557E-6</v>
      </c>
      <c r="BJ19" s="35">
        <f t="shared" si="0"/>
        <v>-5.4087692606327731E-7</v>
      </c>
      <c r="BK19" s="23"/>
      <c r="BL19" s="36">
        <f t="shared" si="0"/>
        <v>0</v>
      </c>
      <c r="BM19" s="36">
        <f t="shared" si="0"/>
        <v>0</v>
      </c>
      <c r="BN19" s="35">
        <f t="shared" si="0"/>
        <v>1.6566400287333638E-5</v>
      </c>
      <c r="BO19" s="35">
        <f t="shared" si="0"/>
        <v>6.6816123281479567E-6</v>
      </c>
      <c r="BP19" s="23"/>
      <c r="BQ19" s="36">
        <f t="shared" si="0"/>
        <v>0</v>
      </c>
      <c r="BR19" s="36">
        <f t="shared" si="0"/>
        <v>-0.15000000037252903</v>
      </c>
      <c r="BS19" s="35">
        <f t="shared" si="0"/>
        <v>2.0992534036014254E-5</v>
      </c>
      <c r="BT19" s="35">
        <f t="shared" si="0"/>
        <v>-1.6008512776482381E-5</v>
      </c>
      <c r="BU19" s="23"/>
      <c r="BV19" s="36">
        <f t="shared" si="0"/>
        <v>0</v>
      </c>
      <c r="BW19" s="36">
        <f t="shared" si="0"/>
        <v>-0.43999999761581421</v>
      </c>
      <c r="BX19" s="35">
        <f t="shared" si="0"/>
        <v>-8.0356752502966367E-6</v>
      </c>
      <c r="BY19" s="35">
        <f t="shared" si="0"/>
        <v>2.3052775629885808E-5</v>
      </c>
    </row>
    <row r="20" spans="1:77" x14ac:dyDescent="0.2">
      <c r="A20" s="1" t="s">
        <v>26</v>
      </c>
      <c r="B20" s="13" t="s">
        <v>12</v>
      </c>
      <c r="C20" s="23">
        <v>1</v>
      </c>
      <c r="D20" s="28">
        <v>38233.589999999997</v>
      </c>
      <c r="E20" s="17">
        <v>2.0000000000000001E-4</v>
      </c>
      <c r="F20" s="17">
        <v>2.0000000000000001E-4</v>
      </c>
      <c r="G20" s="8"/>
      <c r="H20" s="23">
        <v>23</v>
      </c>
      <c r="I20" s="28">
        <v>1063158</v>
      </c>
      <c r="J20" s="17">
        <v>1.5E-3</v>
      </c>
      <c r="K20" s="17">
        <v>1.9E-3</v>
      </c>
      <c r="L20" s="8"/>
      <c r="M20" s="23">
        <v>10</v>
      </c>
      <c r="N20" s="28">
        <v>589707</v>
      </c>
      <c r="O20" s="17">
        <v>8.9999999999999998E-4</v>
      </c>
      <c r="P20" s="17">
        <v>1.1000000000000001E-3</v>
      </c>
      <c r="Q20" s="8"/>
      <c r="R20" s="23">
        <v>21</v>
      </c>
      <c r="S20" s="28">
        <v>1956635</v>
      </c>
      <c r="T20" s="17">
        <v>1.8E-3</v>
      </c>
      <c r="U20" s="17">
        <v>3.8E-3</v>
      </c>
      <c r="V20" s="8"/>
      <c r="W20" s="23">
        <v>168</v>
      </c>
      <c r="X20" s="28">
        <v>13328290</v>
      </c>
      <c r="Y20" s="17">
        <v>2.3999999999999998E-3</v>
      </c>
      <c r="Z20" s="17">
        <v>5.1999999999999998E-3</v>
      </c>
      <c r="AA20" s="8"/>
      <c r="AB20" s="34" t="s">
        <v>12</v>
      </c>
      <c r="AC20" s="23">
        <f>VLOOKUP($AB20,[1]MN!$C$17:$K$24,5,FALSE)</f>
        <v>1</v>
      </c>
      <c r="AD20" s="23">
        <f>VLOOKUP($AB20,[1]MN!$C$17:$K$24,6,FALSE)</f>
        <v>38233.589999999997</v>
      </c>
      <c r="AE20" s="35">
        <f>VLOOKUP($AB20,[1]MN!$C$17:$K$24,8,FALSE)</f>
        <v>2.4515812699190976E-4</v>
      </c>
      <c r="AF20" s="35">
        <f>VLOOKUP($AB20,[1]MN!$C$17:$K$24,9,FALSE)</f>
        <v>2.301085309316195E-4</v>
      </c>
      <c r="AG20" s="8"/>
      <c r="AH20" s="23">
        <f>VLOOKUP($AB20,[2]MN!$C$17:$K$23,5,FALSE)</f>
        <v>23</v>
      </c>
      <c r="AI20" s="23">
        <f>VLOOKUP($AB20,[2]MN!$C$17:$K$23,6,FALSE)</f>
        <v>1063158.2</v>
      </c>
      <c r="AJ20" s="35">
        <f>VLOOKUP($AB20,[2]MN!$C$17:$K$23,8,FALSE)</f>
        <v>1.4585579301160505E-3</v>
      </c>
      <c r="AK20" s="35">
        <f>VLOOKUP($AB20,[2]MN!$C$17:$K$23,9,FALSE)</f>
        <v>1.8677272199038905E-3</v>
      </c>
      <c r="AL20" s="8"/>
      <c r="AM20" s="23">
        <f>VLOOKUP($AB20,[3]MN!$C$17:$K$23,5,FALSE)</f>
        <v>10</v>
      </c>
      <c r="AN20" s="23">
        <f>VLOOKUP($AB20,[3]MN!$C$17:$K$23,6,FALSE)</f>
        <v>589707</v>
      </c>
      <c r="AO20" s="35">
        <f>VLOOKUP($AB20,[3]MN!$C$17:$K$23,8,FALSE)</f>
        <v>8.9790787465206072E-4</v>
      </c>
      <c r="AP20" s="35">
        <f>VLOOKUP($AB20,[3]MN!$C$17:$K$23,9,FALSE)</f>
        <v>1.1378307574886662E-3</v>
      </c>
      <c r="AQ20" s="8"/>
      <c r="AR20" s="23">
        <f>VLOOKUP($AB20,[4]MN!$C$17:$K$23,5,FALSE)</f>
        <v>21</v>
      </c>
      <c r="AS20" s="23">
        <f>VLOOKUP($AB20,[4]MN!$C$17:$K$23,6,FALSE)</f>
        <v>1956635.06</v>
      </c>
      <c r="AT20" s="35">
        <f>VLOOKUP($AB20,[4]MN!$C$17:$K$23,8,FALSE)</f>
        <v>1.8445322793148879E-3</v>
      </c>
      <c r="AU20" s="35">
        <f>VLOOKUP($AB20,[4]MN!$C$17:$K$23,9,FALSE)</f>
        <v>3.7994648176436362E-3</v>
      </c>
      <c r="AV20" s="8"/>
      <c r="AW20" s="23">
        <f>VLOOKUP($AB20,[5]MN!$C$17:$K$23,5,FALSE)</f>
        <v>168</v>
      </c>
      <c r="AX20" s="23">
        <f>VLOOKUP($AB20,[5]MN!$C$17:$K$23,6,FALSE)</f>
        <v>13328290.24</v>
      </c>
      <c r="AY20" s="35">
        <f>VLOOKUP($AB20,[5]MN!$C$17:$K$23,8,FALSE)</f>
        <v>2.4483014908407291E-3</v>
      </c>
      <c r="AZ20" s="35">
        <f>VLOOKUP($AB20,[5]MN!$C$17:$K$23,9,FALSE)</f>
        <v>5.225339753999198E-3</v>
      </c>
      <c r="BB20" s="36">
        <f t="shared" si="1"/>
        <v>0</v>
      </c>
      <c r="BC20" s="36">
        <f t="shared" si="0"/>
        <v>0</v>
      </c>
      <c r="BD20" s="35">
        <f t="shared" si="0"/>
        <v>4.5158126991909749E-5</v>
      </c>
      <c r="BE20" s="35">
        <f t="shared" si="0"/>
        <v>3.0108530931619487E-5</v>
      </c>
      <c r="BF20" s="23"/>
      <c r="BG20" s="36">
        <f t="shared" si="0"/>
        <v>0</v>
      </c>
      <c r="BH20" s="36">
        <f t="shared" si="0"/>
        <v>0.19999999995343387</v>
      </c>
      <c r="BI20" s="35">
        <f t="shared" si="0"/>
        <v>-4.144206988394958E-5</v>
      </c>
      <c r="BJ20" s="35">
        <f t="shared" si="0"/>
        <v>-3.2272780096109527E-5</v>
      </c>
      <c r="BK20" s="23"/>
      <c r="BL20" s="36">
        <f t="shared" si="0"/>
        <v>0</v>
      </c>
      <c r="BM20" s="36">
        <f t="shared" si="0"/>
        <v>0</v>
      </c>
      <c r="BN20" s="35">
        <f t="shared" si="0"/>
        <v>-2.0921253479392558E-6</v>
      </c>
      <c r="BO20" s="35">
        <f t="shared" si="0"/>
        <v>3.7830757488666175E-5</v>
      </c>
      <c r="BP20" s="23"/>
      <c r="BQ20" s="36">
        <f t="shared" si="0"/>
        <v>0</v>
      </c>
      <c r="BR20" s="36">
        <f t="shared" si="0"/>
        <v>6.0000000055879354E-2</v>
      </c>
      <c r="BS20" s="35">
        <f t="shared" si="0"/>
        <v>4.4532279314887964E-5</v>
      </c>
      <c r="BT20" s="35">
        <f t="shared" si="0"/>
        <v>-5.3518235636380862E-7</v>
      </c>
      <c r="BU20" s="23"/>
      <c r="BV20" s="36">
        <f t="shared" si="0"/>
        <v>0</v>
      </c>
      <c r="BW20" s="36">
        <f t="shared" si="0"/>
        <v>0.24000000022351742</v>
      </c>
      <c r="BX20" s="35">
        <f t="shared" si="0"/>
        <v>4.8301490840729332E-5</v>
      </c>
      <c r="BY20" s="35">
        <f t="shared" si="0"/>
        <v>2.5339753999198238E-5</v>
      </c>
    </row>
    <row r="21" spans="1:77" x14ac:dyDescent="0.2">
      <c r="A21" s="1" t="s">
        <v>27</v>
      </c>
      <c r="B21" s="13" t="s">
        <v>13</v>
      </c>
      <c r="C21" s="23">
        <v>4079</v>
      </c>
      <c r="D21" s="28">
        <v>166154596.03</v>
      </c>
      <c r="E21" s="17">
        <v>1</v>
      </c>
      <c r="F21" s="17">
        <v>1</v>
      </c>
      <c r="G21" s="8"/>
      <c r="H21" s="23">
        <v>15769</v>
      </c>
      <c r="I21" s="28">
        <v>569225628</v>
      </c>
      <c r="J21" s="17">
        <v>1</v>
      </c>
      <c r="K21" s="17">
        <v>1</v>
      </c>
      <c r="L21" s="8"/>
      <c r="M21" s="23">
        <v>11137</v>
      </c>
      <c r="N21" s="28">
        <v>518273035</v>
      </c>
      <c r="O21" s="17">
        <v>1</v>
      </c>
      <c r="P21" s="17">
        <v>1</v>
      </c>
      <c r="Q21" s="8"/>
      <c r="R21" s="23">
        <v>11385</v>
      </c>
      <c r="S21" s="28">
        <v>514976491</v>
      </c>
      <c r="T21" s="17">
        <v>1</v>
      </c>
      <c r="U21" s="17">
        <v>1</v>
      </c>
      <c r="V21" s="8"/>
      <c r="W21" s="23">
        <v>68619</v>
      </c>
      <c r="X21" s="28">
        <v>2550703087</v>
      </c>
      <c r="Y21" s="17">
        <v>1</v>
      </c>
      <c r="Z21" s="17">
        <v>1</v>
      </c>
      <c r="AA21" s="8"/>
      <c r="AB21" s="34" t="s">
        <v>13</v>
      </c>
      <c r="AC21" s="23">
        <f>VLOOKUP($AB21,[1]MN!$C$17:$K$24,5,FALSE)</f>
        <v>4079</v>
      </c>
      <c r="AD21" s="23">
        <f>VLOOKUP($AB21,[1]MN!$C$17:$K$24,6,FALSE)</f>
        <v>166154596.03</v>
      </c>
      <c r="AE21" s="35">
        <f>VLOOKUP($AB21,[1]MN!$C$17:$K$24,8,FALSE)</f>
        <v>1.0000000000000002</v>
      </c>
      <c r="AF21" s="35">
        <f>VLOOKUP($AB21,[1]MN!$C$17:$K$24,9,FALSE)</f>
        <v>1</v>
      </c>
      <c r="AG21" s="8"/>
      <c r="AH21" s="23">
        <f>VLOOKUP($AB21,[2]MN!$C$17:$K$23,5,FALSE)</f>
        <v>15769</v>
      </c>
      <c r="AI21" s="23">
        <f>VLOOKUP($AB21,[2]MN!$C$17:$K$23,6,FALSE)</f>
        <v>569225628.17000008</v>
      </c>
      <c r="AJ21" s="35">
        <f>VLOOKUP($AB21,[2]MN!$C$17:$K$23,8,FALSE)</f>
        <v>1</v>
      </c>
      <c r="AK21" s="35">
        <f>VLOOKUP($AB21,[2]MN!$C$17:$K$23,9,FALSE)</f>
        <v>0.99999999999999978</v>
      </c>
      <c r="AL21" s="8"/>
      <c r="AM21" s="23">
        <f>VLOOKUP($AB21,[3]MN!$C$17:$K$23,5,FALSE)</f>
        <v>11137</v>
      </c>
      <c r="AN21" s="23">
        <f>VLOOKUP($AB21,[3]MN!$C$17:$K$23,6,FALSE)</f>
        <v>518273035</v>
      </c>
      <c r="AO21" s="35">
        <f>VLOOKUP($AB21,[3]MN!$C$17:$K$23,8,FALSE)</f>
        <v>1</v>
      </c>
      <c r="AP21" s="35">
        <f>VLOOKUP($AB21,[3]MN!$C$17:$K$23,9,FALSE)</f>
        <v>1</v>
      </c>
      <c r="AQ21" s="8"/>
      <c r="AR21" s="23">
        <f>VLOOKUP($AB21,[4]MN!$C$17:$K$23,5,FALSE)</f>
        <v>11385</v>
      </c>
      <c r="AS21" s="23">
        <f>VLOOKUP($AB21,[4]MN!$C$17:$K$23,6,FALSE)</f>
        <v>514976491.1400001</v>
      </c>
      <c r="AT21" s="35">
        <f>VLOOKUP($AB21,[4]MN!$C$17:$K$23,8,FALSE)</f>
        <v>1</v>
      </c>
      <c r="AU21" s="35">
        <f>VLOOKUP($AB21,[4]MN!$C$17:$K$23,9,FALSE)</f>
        <v>0.99999999999999978</v>
      </c>
      <c r="AV21" s="8"/>
      <c r="AW21" s="23">
        <f>VLOOKUP($AB21,[5]MN!$C$17:$K$23,5,FALSE)</f>
        <v>68619</v>
      </c>
      <c r="AX21" s="23">
        <f>VLOOKUP($AB21,[5]MN!$C$17:$K$23,6,FALSE)</f>
        <v>2550703086.7800002</v>
      </c>
      <c r="AY21" s="35">
        <f>VLOOKUP($AB21,[5]MN!$C$17:$K$23,8,FALSE)</f>
        <v>1</v>
      </c>
      <c r="AZ21" s="35">
        <f>VLOOKUP($AB21,[5]MN!$C$17:$K$23,9,FALSE)</f>
        <v>1</v>
      </c>
      <c r="BB21" s="36">
        <f t="shared" si="1"/>
        <v>0</v>
      </c>
      <c r="BC21" s="36">
        <f t="shared" si="0"/>
        <v>0</v>
      </c>
      <c r="BD21" s="35">
        <f t="shared" si="0"/>
        <v>0</v>
      </c>
      <c r="BE21" s="35">
        <f t="shared" si="0"/>
        <v>0</v>
      </c>
      <c r="BF21" s="23"/>
      <c r="BG21" s="36">
        <f t="shared" si="0"/>
        <v>0</v>
      </c>
      <c r="BH21" s="36">
        <f t="shared" si="0"/>
        <v>0.17000007629394531</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0.1400001049041748</v>
      </c>
      <c r="BS21" s="35">
        <f t="shared" si="3"/>
        <v>0</v>
      </c>
      <c r="BT21" s="35">
        <f t="shared" si="3"/>
        <v>0</v>
      </c>
      <c r="BU21" s="23"/>
      <c r="BV21" s="36">
        <f t="shared" ref="BV21:BY21" si="4">AW21-W21</f>
        <v>0</v>
      </c>
      <c r="BW21" s="36">
        <f t="shared" si="4"/>
        <v>-0.21999979019165039</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pane xSplit="7" ySplit="13" topLeftCell="N14" activePane="bottomRight" state="frozen"/>
      <selection pane="bottomRight" activeCell="S20" sqref="S20"/>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566" priority="21" operator="lessThan">
      <formula>-1</formula>
    </cfRule>
  </conditionalFormatting>
  <conditionalFormatting sqref="BD6:BE21">
    <cfRule type="cellIs" dxfId="565" priority="19" operator="lessThan">
      <formula>-0.01</formula>
    </cfRule>
    <cfRule type="cellIs" dxfId="564" priority="20" operator="greaterThan">
      <formula>0.01</formula>
    </cfRule>
  </conditionalFormatting>
  <conditionalFormatting sqref="BB6:BC21">
    <cfRule type="cellIs" dxfId="563" priority="17" operator="lessThan">
      <formula>-1</formula>
    </cfRule>
    <cfRule type="cellIs" dxfId="562" priority="18" operator="greaterThan">
      <formula>1</formula>
    </cfRule>
  </conditionalFormatting>
  <conditionalFormatting sqref="BI6:BJ21">
    <cfRule type="cellIs" dxfId="561" priority="15" operator="lessThan">
      <formula>-0.01</formula>
    </cfRule>
    <cfRule type="cellIs" dxfId="560" priority="16" operator="greaterThan">
      <formula>0.01</formula>
    </cfRule>
  </conditionalFormatting>
  <conditionalFormatting sqref="BG6:BH21">
    <cfRule type="cellIs" dxfId="559" priority="13" operator="lessThan">
      <formula>-1</formula>
    </cfRule>
    <cfRule type="cellIs" dxfId="558" priority="14" operator="greaterThan">
      <formula>1</formula>
    </cfRule>
  </conditionalFormatting>
  <conditionalFormatting sqref="BN6:BO21">
    <cfRule type="cellIs" dxfId="557" priority="11" operator="lessThan">
      <formula>-0.01</formula>
    </cfRule>
    <cfRule type="cellIs" dxfId="556" priority="12" operator="greaterThan">
      <formula>0.01</formula>
    </cfRule>
  </conditionalFormatting>
  <conditionalFormatting sqref="BL6:BM21">
    <cfRule type="cellIs" dxfId="555" priority="9" operator="lessThan">
      <formula>-1</formula>
    </cfRule>
    <cfRule type="cellIs" dxfId="554" priority="10" operator="greaterThan">
      <formula>1</formula>
    </cfRule>
  </conditionalFormatting>
  <conditionalFormatting sqref="BS6:BT21">
    <cfRule type="cellIs" dxfId="553" priority="7" operator="lessThan">
      <formula>-0.01</formula>
    </cfRule>
    <cfRule type="cellIs" dxfId="552" priority="8" operator="greaterThan">
      <formula>0.01</formula>
    </cfRule>
  </conditionalFormatting>
  <conditionalFormatting sqref="BQ6:BR21">
    <cfRule type="cellIs" dxfId="551" priority="5" operator="lessThan">
      <formula>-1</formula>
    </cfRule>
    <cfRule type="cellIs" dxfId="550" priority="6" operator="greaterThan">
      <formula>1</formula>
    </cfRule>
  </conditionalFormatting>
  <conditionalFormatting sqref="BX6:BY21">
    <cfRule type="cellIs" dxfId="549" priority="3" operator="lessThan">
      <formula>-0.01</formula>
    </cfRule>
    <cfRule type="cellIs" dxfId="548" priority="4" operator="greaterThan">
      <formula>0.01</formula>
    </cfRule>
  </conditionalFormatting>
  <conditionalFormatting sqref="BV6:BW21">
    <cfRule type="cellIs" dxfId="547" priority="1" operator="lessThan">
      <formula>-1</formula>
    </cfRule>
    <cfRule type="cellIs" dxfId="546" priority="2" operator="greaterThan">
      <formula>1</formula>
    </cfRule>
  </conditionalFormatting>
  <pageMargins left="0.7" right="0.7" top="0.75" bottom="0.75" header="0.3" footer="0.3"/>
  <pageSetup paperSize="5" scale="1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fitToPage="1"/>
  </sheetPr>
  <dimension ref="A1:BY37"/>
  <sheetViews>
    <sheetView zoomScale="80" zoomScaleNormal="80" workbookViewId="0">
      <pane xSplit="2" ySplit="3" topLeftCell="BL4" activePane="bottomRight" state="frozen"/>
      <selection activeCell="BB10" sqref="BB10"/>
      <selection pane="topRight" activeCell="BB10" sqref="BB10"/>
      <selection pane="bottomLeft" activeCell="BB10" sqref="BB10"/>
      <selection pane="bottomRight" activeCell="BN6" sqref="BN6:BO21"/>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54</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28893</v>
      </c>
      <c r="D6" s="28">
        <v>3554627755.8800001</v>
      </c>
      <c r="E6" s="17">
        <v>0.8982</v>
      </c>
      <c r="F6" s="17">
        <v>0.90649999999999997</v>
      </c>
      <c r="G6" s="8"/>
      <c r="H6" s="23">
        <v>144909</v>
      </c>
      <c r="I6" s="28">
        <v>15239070925</v>
      </c>
      <c r="J6" s="17">
        <v>0.89410000000000001</v>
      </c>
      <c r="K6" s="17">
        <v>0.88939999999999997</v>
      </c>
      <c r="L6" s="8"/>
      <c r="M6" s="23">
        <v>51224</v>
      </c>
      <c r="N6" s="28">
        <v>5044929791</v>
      </c>
      <c r="O6" s="17">
        <v>0.89590000000000003</v>
      </c>
      <c r="P6" s="17">
        <v>0.88639999999999997</v>
      </c>
      <c r="Q6" s="8"/>
      <c r="R6" s="23">
        <v>82820</v>
      </c>
      <c r="S6" s="28">
        <v>9419806066</v>
      </c>
      <c r="T6" s="17">
        <v>0.88460000000000005</v>
      </c>
      <c r="U6" s="17">
        <v>0.89149999999999996</v>
      </c>
      <c r="V6" s="8"/>
      <c r="W6" s="23">
        <v>144723</v>
      </c>
      <c r="X6" s="28">
        <v>17972426131</v>
      </c>
      <c r="Y6" s="17">
        <v>0.9335</v>
      </c>
      <c r="Z6" s="17">
        <v>0.93959999999999999</v>
      </c>
      <c r="AA6" s="8"/>
      <c r="AB6" s="34" t="s">
        <v>80</v>
      </c>
      <c r="AC6" s="23">
        <f>VLOOKUP($AB6,[1]MO!$C$8:$K$14,5,FALSE)</f>
        <v>28893</v>
      </c>
      <c r="AD6" s="23">
        <f>VLOOKUP($AB6,[1]MO!$C$8:$K$14,6,FALSE)</f>
        <v>3554627755.8800001</v>
      </c>
      <c r="AE6" s="35">
        <f>VLOOKUP($AB6,[1]MO!$C$8:$K$14,8,FALSE)</f>
        <v>0.89816282756691224</v>
      </c>
      <c r="AF6" s="35">
        <f>VLOOKUP($AB6,[1]MO!$C$8:$K$14,9,FALSE)</f>
        <v>0.90645980603900977</v>
      </c>
      <c r="AG6" s="8"/>
      <c r="AH6" s="23">
        <f>VLOOKUP($AB6,[2]MO!$C$8:$K$23,5,FALSE)</f>
        <v>144909</v>
      </c>
      <c r="AI6" s="23">
        <f>VLOOKUP($AB6,[2]MO!$C$8:$K$23,6,FALSE)</f>
        <v>15239070925.26</v>
      </c>
      <c r="AJ6" s="35">
        <f>VLOOKUP($AB6,[2]MO!$C$8:$K$23,8,FALSE)</f>
        <v>0.89405297351324342</v>
      </c>
      <c r="AK6" s="35">
        <f>VLOOKUP($AB6,[2]MO!$C$8:$K$23,9,FALSE)</f>
        <v>0.88936610607803068</v>
      </c>
      <c r="AL6" s="8"/>
      <c r="AM6" s="23">
        <f>VLOOKUP($AB6,[3]MO!$C$8:$K$14,5,FALSE)</f>
        <v>51224</v>
      </c>
      <c r="AN6" s="23">
        <f>VLOOKUP($AB6,[3]MO!$C$8:$K$14,6,FALSE)</f>
        <v>5044929791</v>
      </c>
      <c r="AO6" s="35">
        <f>VLOOKUP($AB6,[3]MO!$C$8:$K$14,8,FALSE)</f>
        <v>0.89585337274174082</v>
      </c>
      <c r="AP6" s="35">
        <f>VLOOKUP($AB6,[3]MO!$C$8:$K$14,9,FALSE)</f>
        <v>0.88640849140985911</v>
      </c>
      <c r="AQ6" s="8"/>
      <c r="AR6" s="23">
        <f>VLOOKUP($AB6,[4]MO!$C$8:$K$14,5,FALSE)</f>
        <v>82820</v>
      </c>
      <c r="AS6" s="23">
        <f>VLOOKUP($AB6,[4]MO!$C$8:$K$14,6,FALSE)</f>
        <v>9419806065.7399998</v>
      </c>
      <c r="AT6" s="35">
        <f>VLOOKUP($AB6,[4]MO!$C$8:$K$14,8,FALSE)</f>
        <v>0.88456444653308841</v>
      </c>
      <c r="AU6" s="35">
        <f>VLOOKUP($AB6,[4]MO!$C$8:$K$14,9,FALSE)</f>
        <v>0.89153687450121832</v>
      </c>
      <c r="AV6" s="8"/>
      <c r="AW6" s="23">
        <f>VLOOKUP($AB6,[5]MO!$C$8:$K$14,5,FALSE)</f>
        <v>144723</v>
      </c>
      <c r="AX6" s="23">
        <f>VLOOKUP($AB6,[5]MO!$C$8:$K$14,6,FALSE)</f>
        <v>17972426130.91</v>
      </c>
      <c r="AY6" s="35">
        <f>VLOOKUP($AB6,[5]MO!$C$8:$K$14,8,FALSE)</f>
        <v>0.93350405077661391</v>
      </c>
      <c r="AZ6" s="35">
        <f>VLOOKUP($AB6,[5]MO!$C$8:$K$14,9,FALSE)</f>
        <v>0.93961858321221414</v>
      </c>
      <c r="BB6" s="36">
        <f>AC6-C6</f>
        <v>0</v>
      </c>
      <c r="BC6" s="36">
        <f t="shared" ref="BC6:BY21" si="0">AD6-D6</f>
        <v>0</v>
      </c>
      <c r="BD6" s="35">
        <f t="shared" si="0"/>
        <v>-3.717243308776208E-5</v>
      </c>
      <c r="BE6" s="35">
        <f t="shared" si="0"/>
        <v>-4.0193960990198008E-5</v>
      </c>
      <c r="BF6" s="23"/>
      <c r="BG6" s="36">
        <f t="shared" si="0"/>
        <v>0</v>
      </c>
      <c r="BH6" s="36">
        <f t="shared" si="0"/>
        <v>0.26000022888183594</v>
      </c>
      <c r="BI6" s="35">
        <f t="shared" si="0"/>
        <v>-4.7026486756585051E-5</v>
      </c>
      <c r="BJ6" s="35">
        <f t="shared" si="0"/>
        <v>-3.3893921969285756E-5</v>
      </c>
      <c r="BK6" s="23"/>
      <c r="BL6" s="36">
        <f t="shared" si="0"/>
        <v>0</v>
      </c>
      <c r="BM6" s="36">
        <f t="shared" si="0"/>
        <v>0</v>
      </c>
      <c r="BN6" s="35">
        <f t="shared" si="0"/>
        <v>-4.66272582592131E-5</v>
      </c>
      <c r="BO6" s="35">
        <f t="shared" si="0"/>
        <v>8.4914098591459819E-6</v>
      </c>
      <c r="BP6" s="23"/>
      <c r="BQ6" s="36">
        <f t="shared" si="0"/>
        <v>0</v>
      </c>
      <c r="BR6" s="36">
        <f t="shared" si="0"/>
        <v>-0.26000022888183594</v>
      </c>
      <c r="BS6" s="35">
        <f t="shared" si="0"/>
        <v>-3.5553466911641962E-5</v>
      </c>
      <c r="BT6" s="35">
        <f t="shared" si="0"/>
        <v>3.6874501218364664E-5</v>
      </c>
      <c r="BU6" s="23"/>
      <c r="BV6" s="36">
        <f t="shared" si="0"/>
        <v>0</v>
      </c>
      <c r="BW6" s="36">
        <f t="shared" si="0"/>
        <v>-9.0000152587890625E-2</v>
      </c>
      <c r="BX6" s="35">
        <f t="shared" si="0"/>
        <v>4.0507766139175061E-6</v>
      </c>
      <c r="BY6" s="35">
        <f t="shared" si="0"/>
        <v>1.8583212214151601E-5</v>
      </c>
    </row>
    <row r="7" spans="1:77" x14ac:dyDescent="0.2">
      <c r="A7" s="1" t="s">
        <v>22</v>
      </c>
      <c r="B7" s="2" t="s">
        <v>8</v>
      </c>
      <c r="C7" s="23">
        <v>1286</v>
      </c>
      <c r="D7" s="28">
        <v>135980343.62</v>
      </c>
      <c r="E7" s="17">
        <v>0.04</v>
      </c>
      <c r="F7" s="17">
        <v>3.4700000000000002E-2</v>
      </c>
      <c r="G7" s="8"/>
      <c r="H7" s="23">
        <v>4946</v>
      </c>
      <c r="I7" s="28">
        <v>504757824</v>
      </c>
      <c r="J7" s="17">
        <v>3.0499999999999999E-2</v>
      </c>
      <c r="K7" s="17">
        <v>2.9499999999999998E-2</v>
      </c>
      <c r="L7" s="8"/>
      <c r="M7" s="23">
        <v>1891</v>
      </c>
      <c r="N7" s="28">
        <v>191405212</v>
      </c>
      <c r="O7" s="17">
        <v>3.3099999999999997E-2</v>
      </c>
      <c r="P7" s="17">
        <v>3.3599999999999998E-2</v>
      </c>
      <c r="Q7" s="8"/>
      <c r="R7" s="23">
        <v>4071</v>
      </c>
      <c r="S7" s="28">
        <v>414212125</v>
      </c>
      <c r="T7" s="17">
        <v>4.3499999999999997E-2</v>
      </c>
      <c r="U7" s="17">
        <v>3.9199999999999999E-2</v>
      </c>
      <c r="V7" s="8"/>
      <c r="W7" s="23">
        <v>4007</v>
      </c>
      <c r="X7" s="28">
        <v>429146631</v>
      </c>
      <c r="Y7" s="17">
        <v>2.5899999999999999E-2</v>
      </c>
      <c r="Z7" s="17">
        <v>2.24E-2</v>
      </c>
      <c r="AA7" s="8"/>
      <c r="AB7" s="34" t="s">
        <v>8</v>
      </c>
      <c r="AC7" s="23">
        <f>VLOOKUP($AB7,[1]MO!$C$8:$K$14,5,FALSE)</f>
        <v>1286</v>
      </c>
      <c r="AD7" s="23">
        <f>VLOOKUP($AB7,[1]MO!$C$8:$K$14,6,FALSE)</f>
        <v>135980343.62</v>
      </c>
      <c r="AE7" s="35">
        <f>VLOOKUP($AB7,[1]MO!$C$8:$K$14,8,FALSE)</f>
        <v>3.9976374770742021E-2</v>
      </c>
      <c r="AF7" s="35">
        <f>VLOOKUP($AB7,[1]MO!$C$8:$K$14,9,FALSE)</f>
        <v>3.4676124862584409E-2</v>
      </c>
      <c r="AG7" s="8"/>
      <c r="AH7" s="23">
        <f>VLOOKUP($AB7,[2]MO!$C$8:$K$23,5,FALSE)</f>
        <v>4946</v>
      </c>
      <c r="AI7" s="23">
        <f>VLOOKUP($AB7,[2]MO!$C$8:$K$23,6,FALSE)</f>
        <v>504757824.47000003</v>
      </c>
      <c r="AJ7" s="35">
        <f>VLOOKUP($AB7,[2]MO!$C$8:$K$23,8,FALSE)</f>
        <v>3.0515606394333698E-2</v>
      </c>
      <c r="AK7" s="35">
        <f>VLOOKUP($AB7,[2]MO!$C$8:$K$23,9,FALSE)</f>
        <v>2.9458127930698828E-2</v>
      </c>
      <c r="AL7" s="8"/>
      <c r="AM7" s="23">
        <f>VLOOKUP($AB7,[3]MO!$C$8:$K$14,5,FALSE)</f>
        <v>1891</v>
      </c>
      <c r="AN7" s="23">
        <f>VLOOKUP($AB7,[3]MO!$C$8:$K$14,6,FALSE)</f>
        <v>191405212</v>
      </c>
      <c r="AO7" s="35">
        <f>VLOOKUP($AB7,[3]MO!$C$8:$K$14,8,FALSE)</f>
        <v>3.3071582224243168E-2</v>
      </c>
      <c r="AP7" s="35">
        <f>VLOOKUP($AB7,[3]MO!$C$8:$K$14,9,FALSE)</f>
        <v>3.3630439321391196E-2</v>
      </c>
      <c r="AQ7" s="8"/>
      <c r="AR7" s="23">
        <f>VLOOKUP($AB7,[4]MO!$C$8:$K$14,5,FALSE)</f>
        <v>4071</v>
      </c>
      <c r="AS7" s="23">
        <f>VLOOKUP($AB7,[4]MO!$C$8:$K$14,6,FALSE)</f>
        <v>414212125.00999999</v>
      </c>
      <c r="AT7" s="35">
        <f>VLOOKUP($AB7,[4]MO!$C$8:$K$14,8,FALSE)</f>
        <v>4.3480582731661471E-2</v>
      </c>
      <c r="AU7" s="35">
        <f>VLOOKUP($AB7,[4]MO!$C$8:$K$14,9,FALSE)</f>
        <v>3.9203077084041117E-2</v>
      </c>
      <c r="AV7" s="8"/>
      <c r="AW7" s="23">
        <f>VLOOKUP($AB7,[5]MO!$C$8:$K$14,5,FALSE)</f>
        <v>4007</v>
      </c>
      <c r="AX7" s="23">
        <f>VLOOKUP($AB7,[5]MO!$C$8:$K$14,6,FALSE)</f>
        <v>429146631.02999997</v>
      </c>
      <c r="AY7" s="35">
        <f>VLOOKUP($AB7,[5]MO!$C$8:$K$14,8,FALSE)</f>
        <v>2.584627689767274E-2</v>
      </c>
      <c r="AZ7" s="35">
        <f>VLOOKUP($AB7,[5]MO!$C$8:$K$14,9,FALSE)</f>
        <v>2.2436266895830961E-2</v>
      </c>
      <c r="BB7" s="36">
        <f t="shared" ref="BB7:BB21" si="1">AC7-C7</f>
        <v>0</v>
      </c>
      <c r="BC7" s="36">
        <f t="shared" si="0"/>
        <v>0</v>
      </c>
      <c r="BD7" s="35">
        <f t="shared" si="0"/>
        <v>-2.3625229257979996E-5</v>
      </c>
      <c r="BE7" s="35">
        <f t="shared" si="0"/>
        <v>-2.3875137415592385E-5</v>
      </c>
      <c r="BF7" s="23"/>
      <c r="BG7" s="36">
        <f t="shared" si="0"/>
        <v>0</v>
      </c>
      <c r="BH7" s="36">
        <f t="shared" si="0"/>
        <v>0.47000002861022949</v>
      </c>
      <c r="BI7" s="35">
        <f t="shared" si="0"/>
        <v>1.5606394333698981E-5</v>
      </c>
      <c r="BJ7" s="35">
        <f t="shared" si="0"/>
        <v>-4.1872069301170795E-5</v>
      </c>
      <c r="BK7" s="23"/>
      <c r="BL7" s="36">
        <f t="shared" si="0"/>
        <v>0</v>
      </c>
      <c r="BM7" s="36">
        <f t="shared" si="0"/>
        <v>0</v>
      </c>
      <c r="BN7" s="35">
        <f t="shared" si="0"/>
        <v>-2.8417775756829633E-5</v>
      </c>
      <c r="BO7" s="35">
        <f t="shared" si="0"/>
        <v>3.0439321391198537E-5</v>
      </c>
      <c r="BP7" s="23"/>
      <c r="BQ7" s="36">
        <f t="shared" si="0"/>
        <v>0</v>
      </c>
      <c r="BR7" s="36">
        <f t="shared" si="0"/>
        <v>9.9999904632568359E-3</v>
      </c>
      <c r="BS7" s="35">
        <f t="shared" si="0"/>
        <v>-1.9417268338525751E-5</v>
      </c>
      <c r="BT7" s="35">
        <f t="shared" si="0"/>
        <v>3.0770840411184497E-6</v>
      </c>
      <c r="BU7" s="23"/>
      <c r="BV7" s="36">
        <f t="shared" si="0"/>
        <v>0</v>
      </c>
      <c r="BW7" s="36">
        <f t="shared" si="0"/>
        <v>2.9999971389770508E-2</v>
      </c>
      <c r="BX7" s="35">
        <f t="shared" si="0"/>
        <v>-5.3723102327259825E-5</v>
      </c>
      <c r="BY7" s="35">
        <f t="shared" si="0"/>
        <v>3.6266895830961571E-5</v>
      </c>
    </row>
    <row r="8" spans="1:77" x14ac:dyDescent="0.2">
      <c r="A8" s="1" t="s">
        <v>23</v>
      </c>
      <c r="B8" s="2" t="s">
        <v>9</v>
      </c>
      <c r="C8" s="23">
        <v>932</v>
      </c>
      <c r="D8" s="28">
        <v>108622066.02</v>
      </c>
      <c r="E8" s="17">
        <v>2.9000000000000001E-2</v>
      </c>
      <c r="F8" s="17">
        <v>2.7699999999999999E-2</v>
      </c>
      <c r="G8" s="8"/>
      <c r="H8" s="23">
        <v>3381</v>
      </c>
      <c r="I8" s="28">
        <v>356555715</v>
      </c>
      <c r="J8" s="17">
        <v>2.0899999999999998E-2</v>
      </c>
      <c r="K8" s="17">
        <v>2.0799999999999999E-2</v>
      </c>
      <c r="L8" s="8"/>
      <c r="M8" s="23">
        <v>1638</v>
      </c>
      <c r="N8" s="28">
        <v>174830316</v>
      </c>
      <c r="O8" s="17">
        <v>2.87E-2</v>
      </c>
      <c r="P8" s="17">
        <v>3.0700000000000002E-2</v>
      </c>
      <c r="Q8" s="8"/>
      <c r="R8" s="23">
        <v>2565</v>
      </c>
      <c r="S8" s="28">
        <v>265930218</v>
      </c>
      <c r="T8" s="17">
        <v>2.7400000000000001E-2</v>
      </c>
      <c r="U8" s="17">
        <v>2.52E-2</v>
      </c>
      <c r="V8" s="8"/>
      <c r="W8" s="23">
        <v>2896</v>
      </c>
      <c r="X8" s="28">
        <v>319632947</v>
      </c>
      <c r="Y8" s="17">
        <v>1.8700000000000001E-2</v>
      </c>
      <c r="Z8" s="17">
        <v>1.67E-2</v>
      </c>
      <c r="AA8" s="8"/>
      <c r="AB8" s="34" t="s">
        <v>9</v>
      </c>
      <c r="AC8" s="23">
        <f>VLOOKUP($AB8,[1]MO!$C$8:$K$14,5,FALSE)</f>
        <v>932</v>
      </c>
      <c r="AD8" s="23">
        <f>VLOOKUP($AB8,[1]MO!$C$8:$K$14,6,FALSE)</f>
        <v>108622066.02000001</v>
      </c>
      <c r="AE8" s="35">
        <f>VLOOKUP($AB8,[1]MO!$C$8:$K$14,8,FALSE)</f>
        <v>2.8971991668998102E-2</v>
      </c>
      <c r="AF8" s="35">
        <f>VLOOKUP($AB8,[1]MO!$C$8:$K$14,9,FALSE)</f>
        <v>2.7699535270091911E-2</v>
      </c>
      <c r="AG8" s="8"/>
      <c r="AH8" s="23">
        <f>VLOOKUP($AB8,[2]MO!$C$8:$K$23,5,FALSE)</f>
        <v>3381</v>
      </c>
      <c r="AI8" s="23">
        <f>VLOOKUP($AB8,[2]MO!$C$8:$K$23,6,FALSE)</f>
        <v>356555715.25</v>
      </c>
      <c r="AJ8" s="35">
        <f>VLOOKUP($AB8,[2]MO!$C$8:$K$23,8,FALSE)</f>
        <v>2.0859940400170286E-2</v>
      </c>
      <c r="AK8" s="35">
        <f>VLOOKUP($AB8,[2]MO!$C$8:$K$23,9,FALSE)</f>
        <v>2.0808917395753201E-2</v>
      </c>
      <c r="AL8" s="8"/>
      <c r="AM8" s="23">
        <f>VLOOKUP($AB8,[3]MO!$C$8:$K$14,5,FALSE)</f>
        <v>1638</v>
      </c>
      <c r="AN8" s="23">
        <f>VLOOKUP($AB8,[3]MO!$C$8:$K$14,6,FALSE)</f>
        <v>174830316</v>
      </c>
      <c r="AO8" s="35">
        <f>VLOOKUP($AB8,[3]MO!$C$8:$K$14,8,FALSE)</f>
        <v>2.8646880847863727E-2</v>
      </c>
      <c r="AP8" s="35">
        <f>VLOOKUP($AB8,[3]MO!$C$8:$K$14,9,FALSE)</f>
        <v>3.0718183023028901E-2</v>
      </c>
      <c r="AQ8" s="8"/>
      <c r="AR8" s="23">
        <f>VLOOKUP($AB8,[4]MO!$C$8:$K$14,5,FALSE)</f>
        <v>2565</v>
      </c>
      <c r="AS8" s="23">
        <f>VLOOKUP($AB8,[4]MO!$C$8:$K$14,6,FALSE)</f>
        <v>265930218.47</v>
      </c>
      <c r="AT8" s="35">
        <f>VLOOKUP($AB8,[4]MO!$C$8:$K$14,8,FALSE)</f>
        <v>2.7395650873670269E-2</v>
      </c>
      <c r="AU8" s="35">
        <f>VLOOKUP($AB8,[4]MO!$C$8:$K$14,9,FALSE)</f>
        <v>2.5168946595669105E-2</v>
      </c>
      <c r="AV8" s="8"/>
      <c r="AW8" s="23">
        <f>VLOOKUP($AB8,[5]MO!$C$8:$K$14,5,FALSE)</f>
        <v>2896</v>
      </c>
      <c r="AX8" s="23">
        <f>VLOOKUP($AB8,[5]MO!$C$8:$K$14,6,FALSE)</f>
        <v>319632946.69</v>
      </c>
      <c r="AY8" s="35">
        <f>VLOOKUP($AB8,[5]MO!$C$8:$K$14,8,FALSE)</f>
        <v>1.8680014448629961E-2</v>
      </c>
      <c r="AZ8" s="35">
        <f>VLOOKUP($AB8,[5]MO!$C$8:$K$14,9,FALSE)</f>
        <v>1.6710768725891331E-2</v>
      </c>
      <c r="BB8" s="36">
        <f t="shared" si="1"/>
        <v>0</v>
      </c>
      <c r="BC8" s="36">
        <f t="shared" si="0"/>
        <v>0</v>
      </c>
      <c r="BD8" s="35">
        <f t="shared" si="0"/>
        <v>-2.8008331001899006E-5</v>
      </c>
      <c r="BE8" s="35">
        <f t="shared" si="0"/>
        <v>-4.6472990808746339E-7</v>
      </c>
      <c r="BF8" s="23"/>
      <c r="BG8" s="36">
        <f t="shared" si="0"/>
        <v>0</v>
      </c>
      <c r="BH8" s="36">
        <f t="shared" si="0"/>
        <v>0.25</v>
      </c>
      <c r="BI8" s="35">
        <f t="shared" si="0"/>
        <v>-4.0059599829712217E-5</v>
      </c>
      <c r="BJ8" s="35">
        <f t="shared" si="0"/>
        <v>8.9173957532016901E-6</v>
      </c>
      <c r="BK8" s="23"/>
      <c r="BL8" s="36">
        <f t="shared" si="0"/>
        <v>0</v>
      </c>
      <c r="BM8" s="36">
        <f t="shared" si="0"/>
        <v>0</v>
      </c>
      <c r="BN8" s="35">
        <f t="shared" si="0"/>
        <v>-5.3119152136273107E-5</v>
      </c>
      <c r="BO8" s="35">
        <f t="shared" si="0"/>
        <v>1.8183023028899709E-5</v>
      </c>
      <c r="BP8" s="23"/>
      <c r="BQ8" s="36">
        <f t="shared" si="0"/>
        <v>0</v>
      </c>
      <c r="BR8" s="36">
        <f t="shared" si="0"/>
        <v>0.4699999988079071</v>
      </c>
      <c r="BS8" s="35">
        <f t="shared" si="0"/>
        <v>-4.3491263297321114E-6</v>
      </c>
      <c r="BT8" s="35">
        <f t="shared" si="0"/>
        <v>-3.105340433089479E-5</v>
      </c>
      <c r="BU8" s="23"/>
      <c r="BV8" s="36">
        <f t="shared" si="0"/>
        <v>0</v>
      </c>
      <c r="BW8" s="36">
        <f t="shared" si="0"/>
        <v>-0.31000000238418579</v>
      </c>
      <c r="BX8" s="35">
        <f t="shared" si="0"/>
        <v>-1.9985551370040044E-5</v>
      </c>
      <c r="BY8" s="35">
        <f t="shared" si="0"/>
        <v>1.076872589133096E-5</v>
      </c>
    </row>
    <row r="9" spans="1:77" x14ac:dyDescent="0.2">
      <c r="A9" s="1" t="s">
        <v>24</v>
      </c>
      <c r="B9" s="2" t="s">
        <v>10</v>
      </c>
      <c r="C9" s="23">
        <v>211</v>
      </c>
      <c r="D9" s="28">
        <v>25226801.59</v>
      </c>
      <c r="E9" s="17">
        <v>6.6E-3</v>
      </c>
      <c r="F9" s="17">
        <v>6.4000000000000003E-3</v>
      </c>
      <c r="G9" s="8"/>
      <c r="H9" s="23">
        <v>3160</v>
      </c>
      <c r="I9" s="28">
        <v>372336482</v>
      </c>
      <c r="J9" s="17">
        <v>1.95E-2</v>
      </c>
      <c r="K9" s="17">
        <v>2.1700000000000001E-2</v>
      </c>
      <c r="L9" s="8"/>
      <c r="M9" s="23">
        <v>714</v>
      </c>
      <c r="N9" s="28">
        <v>87902642</v>
      </c>
      <c r="O9" s="17">
        <v>1.2500000000000001E-2</v>
      </c>
      <c r="P9" s="17">
        <v>1.54E-2</v>
      </c>
      <c r="Q9" s="8"/>
      <c r="R9" s="23">
        <v>407</v>
      </c>
      <c r="S9" s="28">
        <v>47232852</v>
      </c>
      <c r="T9" s="17">
        <v>4.3E-3</v>
      </c>
      <c r="U9" s="17">
        <v>4.4999999999999997E-3</v>
      </c>
      <c r="V9" s="8"/>
      <c r="W9" s="23">
        <v>857</v>
      </c>
      <c r="X9" s="28">
        <v>103007438</v>
      </c>
      <c r="Y9" s="17">
        <v>5.4999999999999997E-3</v>
      </c>
      <c r="Z9" s="17">
        <v>5.4000000000000003E-3</v>
      </c>
      <c r="AA9" s="8"/>
      <c r="AB9" s="34" t="s">
        <v>10</v>
      </c>
      <c r="AC9" s="23">
        <f>VLOOKUP($AB9,[1]MO!$C$8:$K$14,5,FALSE)</f>
        <v>211</v>
      </c>
      <c r="AD9" s="23">
        <f>VLOOKUP($AB9,[1]MO!$C$8:$K$14,6,FALSE)</f>
        <v>25226801.59</v>
      </c>
      <c r="AE9" s="35">
        <f>VLOOKUP($AB9,[1]MO!$C$8:$K$14,8,FALSE)</f>
        <v>6.5591097018869102E-3</v>
      </c>
      <c r="AF9" s="35">
        <f>VLOOKUP($AB9,[1]MO!$C$8:$K$14,9,FALSE)</f>
        <v>6.4330453838463602E-3</v>
      </c>
      <c r="AG9" s="8"/>
      <c r="AH9" s="23">
        <f>VLOOKUP($AB9,[2]MO!$C$8:$K$23,5,FALSE)</f>
        <v>3160</v>
      </c>
      <c r="AI9" s="23">
        <f>VLOOKUP($AB9,[2]MO!$C$8:$K$23,6,FALSE)</f>
        <v>372336482.31</v>
      </c>
      <c r="AJ9" s="35">
        <f>VLOOKUP($AB9,[2]MO!$C$8:$K$23,8,FALSE)</f>
        <v>1.9496424627192577E-2</v>
      </c>
      <c r="AK9" s="35">
        <f>VLOOKUP($AB9,[2]MO!$C$8:$K$23,9,FALSE)</f>
        <v>2.1729897383306947E-2</v>
      </c>
      <c r="AL9" s="8"/>
      <c r="AM9" s="23">
        <f>VLOOKUP($AB9,[3]MO!$C$8:$K$14,5,FALSE)</f>
        <v>714</v>
      </c>
      <c r="AN9" s="23">
        <f>VLOOKUP($AB9,[3]MO!$C$8:$K$14,6,FALSE)</f>
        <v>87902642</v>
      </c>
      <c r="AO9" s="35">
        <f>VLOOKUP($AB9,[3]MO!$C$8:$K$14,8,FALSE)</f>
        <v>1.2487101908043162E-2</v>
      </c>
      <c r="AP9" s="35">
        <f>VLOOKUP($AB9,[3]MO!$C$8:$K$14,9,FALSE)</f>
        <v>1.544474383472365E-2</v>
      </c>
      <c r="AQ9" s="8"/>
      <c r="AR9" s="23">
        <f>VLOOKUP($AB9,[4]MO!$C$8:$K$14,5,FALSE)</f>
        <v>407</v>
      </c>
      <c r="AS9" s="23">
        <f>VLOOKUP($AB9,[4]MO!$C$8:$K$14,6,FALSE)</f>
        <v>47232851.93</v>
      </c>
      <c r="AT9" s="35">
        <f>VLOOKUP($AB9,[4]MO!$C$8:$K$14,8,FALSE)</f>
        <v>4.3469902166018712E-3</v>
      </c>
      <c r="AU9" s="35">
        <f>VLOOKUP($AB9,[4]MO!$C$8:$K$14,9,FALSE)</f>
        <v>4.4703499084344451E-3</v>
      </c>
      <c r="AV9" s="8"/>
      <c r="AW9" s="23">
        <f>VLOOKUP($AB9,[5]MO!$C$8:$K$14,5,FALSE)</f>
        <v>857</v>
      </c>
      <c r="AX9" s="23">
        <f>VLOOKUP($AB9,[5]MO!$C$8:$K$14,6,FALSE)</f>
        <v>103007438.11</v>
      </c>
      <c r="AY9" s="35">
        <f>VLOOKUP($AB9,[5]MO!$C$8:$K$14,8,FALSE)</f>
        <v>5.5278910160482999E-3</v>
      </c>
      <c r="AZ9" s="35">
        <f>VLOOKUP($AB9,[5]MO!$C$8:$K$14,9,FALSE)</f>
        <v>5.3853443242577606E-3</v>
      </c>
      <c r="BB9" s="36">
        <f t="shared" si="1"/>
        <v>0</v>
      </c>
      <c r="BC9" s="36">
        <f t="shared" si="0"/>
        <v>0</v>
      </c>
      <c r="BD9" s="35">
        <f t="shared" si="0"/>
        <v>-4.0890298113089793E-5</v>
      </c>
      <c r="BE9" s="35">
        <f t="shared" si="0"/>
        <v>3.3045383846359855E-5</v>
      </c>
      <c r="BF9" s="23"/>
      <c r="BG9" s="36">
        <f t="shared" si="0"/>
        <v>0</v>
      </c>
      <c r="BH9" s="36">
        <f t="shared" si="0"/>
        <v>0.31000000238418579</v>
      </c>
      <c r="BI9" s="35">
        <f t="shared" si="0"/>
        <v>-3.5753728074225388E-6</v>
      </c>
      <c r="BJ9" s="35">
        <f t="shared" si="0"/>
        <v>2.9897383306946163E-5</v>
      </c>
      <c r="BK9" s="23"/>
      <c r="BL9" s="36">
        <f t="shared" si="0"/>
        <v>0</v>
      </c>
      <c r="BM9" s="36">
        <f t="shared" si="0"/>
        <v>0</v>
      </c>
      <c r="BN9" s="35">
        <f t="shared" si="0"/>
        <v>-1.2898091956838748E-5</v>
      </c>
      <c r="BO9" s="35">
        <f t="shared" si="0"/>
        <v>4.4743834723649442E-5</v>
      </c>
      <c r="BP9" s="23"/>
      <c r="BQ9" s="36">
        <f t="shared" si="0"/>
        <v>0</v>
      </c>
      <c r="BR9" s="36">
        <f t="shared" si="0"/>
        <v>-7.0000000298023224E-2</v>
      </c>
      <c r="BS9" s="35">
        <f t="shared" si="0"/>
        <v>4.6990216601871214E-5</v>
      </c>
      <c r="BT9" s="35">
        <f t="shared" si="0"/>
        <v>-2.9650091565554607E-5</v>
      </c>
      <c r="BU9" s="23"/>
      <c r="BV9" s="36">
        <f t="shared" si="0"/>
        <v>0</v>
      </c>
      <c r="BW9" s="36">
        <f t="shared" si="0"/>
        <v>0.10999999940395355</v>
      </c>
      <c r="BX9" s="35">
        <f t="shared" si="0"/>
        <v>2.7891016048300216E-5</v>
      </c>
      <c r="BY9" s="35">
        <f t="shared" si="0"/>
        <v>-1.4655675742239645E-5</v>
      </c>
    </row>
    <row r="10" spans="1:77" x14ac:dyDescent="0.2">
      <c r="A10" s="1" t="s">
        <v>25</v>
      </c>
      <c r="B10" s="2" t="s">
        <v>11</v>
      </c>
      <c r="C10" s="23">
        <v>617</v>
      </c>
      <c r="D10" s="28">
        <v>69652631.739999995</v>
      </c>
      <c r="E10" s="17">
        <v>1.9199999999999998E-2</v>
      </c>
      <c r="F10" s="17">
        <v>1.78E-2</v>
      </c>
      <c r="G10" s="8"/>
      <c r="H10" s="23">
        <v>3655</v>
      </c>
      <c r="I10" s="28">
        <v>414785527</v>
      </c>
      <c r="J10" s="17">
        <v>2.2599999999999999E-2</v>
      </c>
      <c r="K10" s="17">
        <v>2.4199999999999999E-2</v>
      </c>
      <c r="L10" s="8"/>
      <c r="M10" s="23">
        <v>1317</v>
      </c>
      <c r="N10" s="28">
        <v>147835915</v>
      </c>
      <c r="O10" s="17">
        <v>2.3E-2</v>
      </c>
      <c r="P10" s="17">
        <v>2.5999999999999999E-2</v>
      </c>
      <c r="Q10" s="8"/>
      <c r="R10" s="23">
        <v>1538</v>
      </c>
      <c r="S10" s="28">
        <v>168713853</v>
      </c>
      <c r="T10" s="17">
        <v>1.6400000000000001E-2</v>
      </c>
      <c r="U10" s="17">
        <v>1.6E-2</v>
      </c>
      <c r="V10" s="8"/>
      <c r="W10" s="23">
        <v>1362</v>
      </c>
      <c r="X10" s="28">
        <v>162630775</v>
      </c>
      <c r="Y10" s="17">
        <v>8.8000000000000005E-3</v>
      </c>
      <c r="Z10" s="17">
        <v>8.5000000000000006E-3</v>
      </c>
      <c r="AA10" s="8"/>
      <c r="AB10" s="34" t="s">
        <v>11</v>
      </c>
      <c r="AC10" s="23">
        <f>VLOOKUP($AB10,[1]MO!$C$8:$K$14,5,FALSE)</f>
        <v>617</v>
      </c>
      <c r="AD10" s="23">
        <f>VLOOKUP($AB10,[1]MO!$C$8:$K$14,6,FALSE)</f>
        <v>69652631.74000001</v>
      </c>
      <c r="AE10" s="35">
        <f>VLOOKUP($AB10,[1]MO!$C$8:$K$14,8,FALSE)</f>
        <v>1.9179955858124282E-2</v>
      </c>
      <c r="AF10" s="35">
        <f>VLOOKUP($AB10,[1]MO!$C$8:$K$14,9,FALSE)</f>
        <v>1.7762003617033149E-2</v>
      </c>
      <c r="AG10" s="8"/>
      <c r="AH10" s="23">
        <f>VLOOKUP($AB10,[2]MO!$C$8:$K$23,5,FALSE)</f>
        <v>3655</v>
      </c>
      <c r="AI10" s="23">
        <f>VLOOKUP($AB10,[2]MO!$C$8:$K$23,6,FALSE)</f>
        <v>414785526.76999998</v>
      </c>
      <c r="AJ10" s="35">
        <f>VLOOKUP($AB10,[2]MO!$C$8:$K$23,8,FALSE)</f>
        <v>2.255045316847749E-2</v>
      </c>
      <c r="AK10" s="35">
        <f>VLOOKUP($AB10,[2]MO!$C$8:$K$23,9,FALSE)</f>
        <v>2.4207262411876054E-2</v>
      </c>
      <c r="AL10" s="8"/>
      <c r="AM10" s="23">
        <f>VLOOKUP($AB10,[3]MO!$C$8:$K$14,5,FALSE)</f>
        <v>1317</v>
      </c>
      <c r="AN10" s="23">
        <f>VLOOKUP($AB10,[3]MO!$C$8:$K$14,6,FALSE)</f>
        <v>147835915</v>
      </c>
      <c r="AO10" s="35">
        <f>VLOOKUP($AB10,[3]MO!$C$8:$K$14,8,FALSE)</f>
        <v>2.3032931670718272E-2</v>
      </c>
      <c r="AP10" s="35">
        <f>VLOOKUP($AB10,[3]MO!$C$8:$K$14,9,FALSE)</f>
        <v>2.597519010574198E-2</v>
      </c>
      <c r="AQ10" s="8"/>
      <c r="AR10" s="23">
        <f>VLOOKUP($AB10,[4]MO!$C$8:$K$14,5,FALSE)</f>
        <v>1538</v>
      </c>
      <c r="AS10" s="23">
        <f>VLOOKUP($AB10,[4]MO!$C$8:$K$14,6,FALSE)</f>
        <v>168713853.22</v>
      </c>
      <c r="AT10" s="35">
        <f>VLOOKUP($AB10,[4]MO!$C$8:$K$14,8,FALSE)</f>
        <v>1.6426709958559407E-2</v>
      </c>
      <c r="AU10" s="35">
        <f>VLOOKUP($AB10,[4]MO!$C$8:$K$14,9,FALSE)</f>
        <v>1.5967910627361716E-2</v>
      </c>
      <c r="AV10" s="8"/>
      <c r="AW10" s="23">
        <f>VLOOKUP($AB10,[5]MO!$C$8:$K$14,5,FALSE)</f>
        <v>1362</v>
      </c>
      <c r="AX10" s="23">
        <f>VLOOKUP($AB10,[5]MO!$C$8:$K$14,6,FALSE)</f>
        <v>162630774.84</v>
      </c>
      <c r="AY10" s="35">
        <f>VLOOKUP($AB10,[5]MO!$C$8:$K$14,8,FALSE)</f>
        <v>8.7852830383404711E-3</v>
      </c>
      <c r="AZ10" s="35">
        <f>VLOOKUP($AB10,[5]MO!$C$8:$K$14,9,FALSE)</f>
        <v>8.5025191996228339E-3</v>
      </c>
      <c r="BB10" s="36">
        <f t="shared" si="1"/>
        <v>0</v>
      </c>
      <c r="BC10" s="36">
        <f t="shared" si="0"/>
        <v>0</v>
      </c>
      <c r="BD10" s="35">
        <f t="shared" si="0"/>
        <v>-2.0044141875716348E-5</v>
      </c>
      <c r="BE10" s="35">
        <f t="shared" si="0"/>
        <v>-3.799638296685115E-5</v>
      </c>
      <c r="BF10" s="23"/>
      <c r="BG10" s="36">
        <f t="shared" si="0"/>
        <v>0</v>
      </c>
      <c r="BH10" s="36">
        <f t="shared" si="0"/>
        <v>-0.23000001907348633</v>
      </c>
      <c r="BI10" s="35">
        <f t="shared" si="0"/>
        <v>-4.9546831522508106E-5</v>
      </c>
      <c r="BJ10" s="35">
        <f t="shared" si="0"/>
        <v>7.2624118760550305E-6</v>
      </c>
      <c r="BK10" s="23"/>
      <c r="BL10" s="36">
        <f t="shared" si="0"/>
        <v>0</v>
      </c>
      <c r="BM10" s="36">
        <f t="shared" si="0"/>
        <v>0</v>
      </c>
      <c r="BN10" s="35">
        <f t="shared" si="0"/>
        <v>3.2931670718272521E-5</v>
      </c>
      <c r="BO10" s="35">
        <f t="shared" si="0"/>
        <v>-2.4809894258018966E-5</v>
      </c>
      <c r="BP10" s="23"/>
      <c r="BQ10" s="36">
        <f t="shared" si="0"/>
        <v>0</v>
      </c>
      <c r="BR10" s="36">
        <f t="shared" si="0"/>
        <v>0.2199999988079071</v>
      </c>
      <c r="BS10" s="35">
        <f t="shared" si="0"/>
        <v>2.6709958559405222E-5</v>
      </c>
      <c r="BT10" s="35">
        <f t="shared" si="0"/>
        <v>-3.2089372638283847E-5</v>
      </c>
      <c r="BU10" s="23"/>
      <c r="BV10" s="36">
        <f t="shared" si="0"/>
        <v>0</v>
      </c>
      <c r="BW10" s="36">
        <f t="shared" si="0"/>
        <v>-0.15999999642372131</v>
      </c>
      <c r="BX10" s="35">
        <f t="shared" si="0"/>
        <v>-1.4716961659529473E-5</v>
      </c>
      <c r="BY10" s="35">
        <f t="shared" si="0"/>
        <v>2.5191996228333263E-6</v>
      </c>
    </row>
    <row r="11" spans="1:77" x14ac:dyDescent="0.2">
      <c r="A11" s="1" t="s">
        <v>26</v>
      </c>
      <c r="B11" s="13" t="s">
        <v>12</v>
      </c>
      <c r="C11" s="23">
        <v>230</v>
      </c>
      <c r="D11" s="28">
        <v>27330416.690000001</v>
      </c>
      <c r="E11" s="17">
        <v>7.1999999999999998E-3</v>
      </c>
      <c r="F11" s="17">
        <v>7.0000000000000001E-3</v>
      </c>
      <c r="G11" s="8"/>
      <c r="H11" s="23">
        <v>2030</v>
      </c>
      <c r="I11" s="28">
        <v>247249192</v>
      </c>
      <c r="J11" s="17">
        <v>1.2500000000000001E-2</v>
      </c>
      <c r="K11" s="17">
        <v>1.44E-2</v>
      </c>
      <c r="L11" s="8"/>
      <c r="M11" s="23">
        <v>395</v>
      </c>
      <c r="N11" s="28">
        <v>44523767</v>
      </c>
      <c r="O11" s="17">
        <v>6.8999999999999999E-3</v>
      </c>
      <c r="P11" s="17">
        <v>7.7999999999999996E-3</v>
      </c>
      <c r="Q11" s="8"/>
      <c r="R11" s="23">
        <v>2227</v>
      </c>
      <c r="S11" s="28">
        <v>249911343</v>
      </c>
      <c r="T11" s="17">
        <v>2.3800000000000002E-2</v>
      </c>
      <c r="U11" s="17">
        <v>2.3699999999999999E-2</v>
      </c>
      <c r="V11" s="8"/>
      <c r="W11" s="23">
        <v>1187</v>
      </c>
      <c r="X11" s="28">
        <v>140519513</v>
      </c>
      <c r="Y11" s="17">
        <v>7.7000000000000002E-3</v>
      </c>
      <c r="Z11" s="17">
        <v>7.3000000000000001E-3</v>
      </c>
      <c r="AA11" s="8"/>
      <c r="AB11" s="34" t="s">
        <v>12</v>
      </c>
      <c r="AC11" s="23">
        <f>VLOOKUP($AB11,[1]MO!$C$8:$K$14,5,FALSE)</f>
        <v>230</v>
      </c>
      <c r="AD11" s="23">
        <f>VLOOKUP($AB11,[1]MO!$C$8:$K$14,6,FALSE)</f>
        <v>27330416.689999998</v>
      </c>
      <c r="AE11" s="35">
        <f>VLOOKUP($AB11,[1]MO!$C$8:$K$14,8,FALSE)</f>
        <v>7.1497404333364422E-3</v>
      </c>
      <c r="AF11" s="35">
        <f>VLOOKUP($AB11,[1]MO!$C$8:$K$14,9,FALSE)</f>
        <v>6.9694848274343612E-3</v>
      </c>
      <c r="AG11" s="8"/>
      <c r="AH11" s="23">
        <f>VLOOKUP($AB11,[2]MO!$C$8:$K$23,5,FALSE)</f>
        <v>2030</v>
      </c>
      <c r="AI11" s="23">
        <f>VLOOKUP($AB11,[2]MO!$C$8:$K$23,6,FALSE)</f>
        <v>247249191.93000001</v>
      </c>
      <c r="AJ11" s="35">
        <f>VLOOKUP($AB11,[2]MO!$C$8:$K$23,8,FALSE)</f>
        <v>1.2524601896582574E-2</v>
      </c>
      <c r="AK11" s="35">
        <f>VLOOKUP($AB11,[2]MO!$C$8:$K$23,9,FALSE)</f>
        <v>1.4429688800334265E-2</v>
      </c>
      <c r="AL11" s="8"/>
      <c r="AM11" s="23">
        <f>VLOOKUP($AB11,[3]MO!$C$8:$K$14,5,FALSE)</f>
        <v>395</v>
      </c>
      <c r="AN11" s="23">
        <f>VLOOKUP($AB11,[3]MO!$C$8:$K$14,6,FALSE)</f>
        <v>44523767</v>
      </c>
      <c r="AO11" s="35">
        <f>VLOOKUP($AB11,[3]MO!$C$8:$K$14,8,FALSE)</f>
        <v>6.9081306073908253E-3</v>
      </c>
      <c r="AP11" s="35">
        <f>VLOOKUP($AB11,[3]MO!$C$8:$K$14,9,FALSE)</f>
        <v>7.8229523052551972E-3</v>
      </c>
      <c r="AQ11" s="8"/>
      <c r="AR11" s="23">
        <f>VLOOKUP($AB11,[4]MO!$C$8:$K$14,5,FALSE)</f>
        <v>2227</v>
      </c>
      <c r="AS11" s="23">
        <f>VLOOKUP($AB11,[4]MO!$C$8:$K$14,6,FALSE)</f>
        <v>249911343.16999999</v>
      </c>
      <c r="AT11" s="35">
        <f>VLOOKUP($AB11,[4]MO!$C$8:$K$14,8,FALSE)</f>
        <v>2.3785619686418593E-2</v>
      </c>
      <c r="AU11" s="35">
        <f>VLOOKUP($AB11,[4]MO!$C$8:$K$14,9,FALSE)</f>
        <v>2.3652841283275407E-2</v>
      </c>
      <c r="AV11" s="8"/>
      <c r="AW11" s="23">
        <f>VLOOKUP($AB11,[5]MO!$C$8:$K$14,5,FALSE)</f>
        <v>1187</v>
      </c>
      <c r="AX11" s="23">
        <f>VLOOKUP($AB11,[5]MO!$C$8:$K$14,6,FALSE)</f>
        <v>140519512.91999999</v>
      </c>
      <c r="AY11" s="35">
        <f>VLOOKUP($AB11,[5]MO!$C$8:$K$14,8,FALSE)</f>
        <v>7.6564838226946697E-3</v>
      </c>
      <c r="AZ11" s="35">
        <f>VLOOKUP($AB11,[5]MO!$C$8:$K$14,9,FALSE)</f>
        <v>7.3465176421829851E-3</v>
      </c>
      <c r="BB11" s="36">
        <f t="shared" si="1"/>
        <v>0</v>
      </c>
      <c r="BC11" s="36">
        <f t="shared" si="0"/>
        <v>0</v>
      </c>
      <c r="BD11" s="35">
        <f t="shared" si="0"/>
        <v>-5.0259566663557638E-5</v>
      </c>
      <c r="BE11" s="35">
        <f t="shared" si="0"/>
        <v>-3.0515172565638918E-5</v>
      </c>
      <c r="BF11" s="23"/>
      <c r="BG11" s="36">
        <f t="shared" si="0"/>
        <v>0</v>
      </c>
      <c r="BH11" s="36">
        <f t="shared" si="0"/>
        <v>-6.9999992847442627E-2</v>
      </c>
      <c r="BI11" s="35">
        <f t="shared" si="0"/>
        <v>2.4601896582572905E-5</v>
      </c>
      <c r="BJ11" s="35">
        <f t="shared" si="0"/>
        <v>2.9688800334265811E-5</v>
      </c>
      <c r="BK11" s="23"/>
      <c r="BL11" s="36">
        <f t="shared" si="0"/>
        <v>0</v>
      </c>
      <c r="BM11" s="36">
        <f t="shared" si="0"/>
        <v>0</v>
      </c>
      <c r="BN11" s="35">
        <f t="shared" si="0"/>
        <v>8.1306073908254256E-6</v>
      </c>
      <c r="BO11" s="35">
        <f t="shared" si="0"/>
        <v>2.295230525519755E-5</v>
      </c>
      <c r="BP11" s="23"/>
      <c r="BQ11" s="36">
        <f t="shared" si="0"/>
        <v>0</v>
      </c>
      <c r="BR11" s="36">
        <f t="shared" si="0"/>
        <v>0.16999998688697815</v>
      </c>
      <c r="BS11" s="35">
        <f t="shared" si="0"/>
        <v>-1.4380313581408705E-5</v>
      </c>
      <c r="BT11" s="35">
        <f t="shared" si="0"/>
        <v>-4.7158716724591404E-5</v>
      </c>
      <c r="BU11" s="23"/>
      <c r="BV11" s="36">
        <f t="shared" si="0"/>
        <v>0</v>
      </c>
      <c r="BW11" s="36">
        <f t="shared" si="0"/>
        <v>-8.0000013113021851E-2</v>
      </c>
      <c r="BX11" s="35">
        <f t="shared" si="0"/>
        <v>-4.3516177305330528E-5</v>
      </c>
      <c r="BY11" s="35">
        <f t="shared" si="0"/>
        <v>4.6517642182985E-5</v>
      </c>
    </row>
    <row r="12" spans="1:77" x14ac:dyDescent="0.2">
      <c r="A12" s="1" t="s">
        <v>27</v>
      </c>
      <c r="B12" s="13" t="s">
        <v>13</v>
      </c>
      <c r="C12" s="23">
        <v>32169</v>
      </c>
      <c r="D12" s="28">
        <v>3921440015.54</v>
      </c>
      <c r="E12" s="17">
        <v>1</v>
      </c>
      <c r="F12" s="17">
        <v>1</v>
      </c>
      <c r="G12" s="8"/>
      <c r="H12" s="23">
        <v>162081</v>
      </c>
      <c r="I12" s="28">
        <v>17134755666</v>
      </c>
      <c r="J12" s="17">
        <v>1</v>
      </c>
      <c r="K12" s="17">
        <v>1</v>
      </c>
      <c r="L12" s="8"/>
      <c r="M12" s="23">
        <v>57179</v>
      </c>
      <c r="N12" s="28">
        <v>5691427643</v>
      </c>
      <c r="O12" s="17">
        <v>1</v>
      </c>
      <c r="P12" s="17">
        <v>1</v>
      </c>
      <c r="Q12" s="8"/>
      <c r="R12" s="23">
        <v>93628</v>
      </c>
      <c r="S12" s="28">
        <v>10565806458</v>
      </c>
      <c r="T12" s="17">
        <v>1</v>
      </c>
      <c r="U12" s="17">
        <v>1</v>
      </c>
      <c r="V12" s="8"/>
      <c r="W12" s="23">
        <v>155032</v>
      </c>
      <c r="X12" s="28">
        <v>19127363435</v>
      </c>
      <c r="Y12" s="17">
        <v>1</v>
      </c>
      <c r="Z12" s="17">
        <v>1</v>
      </c>
      <c r="AA12" s="8"/>
      <c r="AB12" s="34" t="s">
        <v>13</v>
      </c>
      <c r="AC12" s="23">
        <f>VLOOKUP($AB12,[1]MO!$C$8:$K$14,5,FALSE)</f>
        <v>32169</v>
      </c>
      <c r="AD12" s="23">
        <f>VLOOKUP($AB12,[1]MO!$C$8:$K$14,6,FALSE)</f>
        <v>3921440015.5400004</v>
      </c>
      <c r="AE12" s="35">
        <f>VLOOKUP($AB12,[1]MO!$C$8:$K$14,8,FALSE)</f>
        <v>1</v>
      </c>
      <c r="AF12" s="35">
        <f>VLOOKUP($AB12,[1]MO!$C$8:$K$14,9,FALSE)</f>
        <v>1</v>
      </c>
      <c r="AG12" s="8"/>
      <c r="AH12" s="23">
        <f>VLOOKUP($AB12,[2]MO!$C$8:$K$23,5,FALSE)</f>
        <v>162081</v>
      </c>
      <c r="AI12" s="23">
        <f>VLOOKUP($AB12,[2]MO!$C$8:$K$23,6,FALSE)</f>
        <v>17134755665.99</v>
      </c>
      <c r="AJ12" s="35">
        <f>VLOOKUP($AB12,[2]MO!$C$8:$K$23,8,FALSE)</f>
        <v>1</v>
      </c>
      <c r="AK12" s="35">
        <f>VLOOKUP($AB12,[2]MO!$C$8:$K$23,9,FALSE)</f>
        <v>1</v>
      </c>
      <c r="AL12" s="8"/>
      <c r="AM12" s="23">
        <f>VLOOKUP($AB12,[3]MO!$C$8:$K$14,5,FALSE)</f>
        <v>57179</v>
      </c>
      <c r="AN12" s="23">
        <f>VLOOKUP($AB12,[3]MO!$C$8:$K$14,6,FALSE)</f>
        <v>5691427643</v>
      </c>
      <c r="AO12" s="35">
        <f>VLOOKUP($AB12,[3]MO!$C$8:$K$14,8,FALSE)</f>
        <v>1</v>
      </c>
      <c r="AP12" s="35">
        <f>VLOOKUP($AB12,[3]MO!$C$8:$K$14,9,FALSE)</f>
        <v>1</v>
      </c>
      <c r="AQ12" s="8"/>
      <c r="AR12" s="23">
        <f>VLOOKUP($AB12,[4]MO!$C$8:$K$14,5,FALSE)</f>
        <v>93628</v>
      </c>
      <c r="AS12" s="23">
        <f>VLOOKUP($AB12,[4]MO!$C$8:$K$14,6,FALSE)</f>
        <v>10565806457.539999</v>
      </c>
      <c r="AT12" s="35">
        <f>VLOOKUP($AB12,[4]MO!$C$8:$K$14,8,FALSE)</f>
        <v>1</v>
      </c>
      <c r="AU12" s="35">
        <f>VLOOKUP($AB12,[4]MO!$C$8:$K$14,9,FALSE)</f>
        <v>1.0000000000000002</v>
      </c>
      <c r="AV12" s="8"/>
      <c r="AW12" s="23">
        <f>VLOOKUP($AB12,[5]MO!$C$8:$K$14,5,FALSE)</f>
        <v>155032</v>
      </c>
      <c r="AX12" s="23">
        <f>VLOOKUP($AB12,[5]MO!$C$8:$K$14,6,FALSE)</f>
        <v>19127363434.5</v>
      </c>
      <c r="AY12" s="35">
        <f>VLOOKUP($AB12,[5]MO!$C$8:$K$14,8,FALSE)</f>
        <v>1</v>
      </c>
      <c r="AZ12" s="35">
        <f>VLOOKUP($AB12,[5]MO!$C$8:$K$14,9,FALSE)</f>
        <v>1</v>
      </c>
      <c r="BB12" s="36">
        <f t="shared" si="1"/>
        <v>0</v>
      </c>
      <c r="BC12" s="36">
        <f t="shared" si="0"/>
        <v>0</v>
      </c>
      <c r="BD12" s="35">
        <f t="shared" si="0"/>
        <v>0</v>
      </c>
      <c r="BE12" s="35">
        <f t="shared" si="0"/>
        <v>0</v>
      </c>
      <c r="BF12" s="23"/>
      <c r="BG12" s="36">
        <f t="shared" si="0"/>
        <v>0</v>
      </c>
      <c r="BH12" s="36">
        <f t="shared" si="0"/>
        <v>-1.0000228881835937E-2</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-0.46000099182128906</v>
      </c>
      <c r="BS12" s="35">
        <f t="shared" si="0"/>
        <v>0</v>
      </c>
      <c r="BT12" s="35">
        <f t="shared" si="0"/>
        <v>0</v>
      </c>
      <c r="BU12" s="23"/>
      <c r="BV12" s="36">
        <f t="shared" si="0"/>
        <v>0</v>
      </c>
      <c r="BW12" s="36">
        <f t="shared" si="0"/>
        <v>-0.5</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5180</v>
      </c>
      <c r="D15" s="30">
        <v>207407811.36000001</v>
      </c>
      <c r="E15" s="19">
        <v>0.9173</v>
      </c>
      <c r="F15" s="19">
        <v>0.92820000000000003</v>
      </c>
      <c r="H15" s="25">
        <v>35777</v>
      </c>
      <c r="I15" s="30">
        <v>873913123</v>
      </c>
      <c r="J15" s="19">
        <v>0.94289999999999996</v>
      </c>
      <c r="K15" s="19">
        <v>0.9254</v>
      </c>
      <c r="M15" s="25">
        <v>9099</v>
      </c>
      <c r="N15" s="30">
        <v>331206005</v>
      </c>
      <c r="O15" s="19">
        <v>0.92159999999999997</v>
      </c>
      <c r="P15" s="19">
        <v>0.91690000000000005</v>
      </c>
      <c r="R15" s="25">
        <v>7938</v>
      </c>
      <c r="S15" s="30">
        <v>254777270</v>
      </c>
      <c r="T15" s="19">
        <v>0.93479999999999996</v>
      </c>
      <c r="U15" s="19">
        <v>0.9284</v>
      </c>
      <c r="W15" s="25">
        <v>8469</v>
      </c>
      <c r="X15" s="30">
        <v>259187831</v>
      </c>
      <c r="Y15" s="19">
        <v>0.94089999999999996</v>
      </c>
      <c r="Z15" s="19">
        <v>0.93030000000000002</v>
      </c>
      <c r="AB15" s="34" t="s">
        <v>80</v>
      </c>
      <c r="AC15" s="23">
        <f>VLOOKUP($AB15,[1]MO!$C$17:$K$24,5,FALSE)</f>
        <v>5180</v>
      </c>
      <c r="AD15" s="23">
        <f>VLOOKUP($AB15,[1]MO!$C$17:$K$24,6,FALSE)</f>
        <v>207407811.35999998</v>
      </c>
      <c r="AE15" s="35">
        <f>VLOOKUP($AB15,[1]MO!$C$17:$K$24,8,FALSE)</f>
        <v>0.917301221887728</v>
      </c>
      <c r="AF15" s="35">
        <f>VLOOKUP($AB15,[1]MO!$C$17:$K$24,9,FALSE)</f>
        <v>0.92820138289696907</v>
      </c>
      <c r="AH15" s="23">
        <f>VLOOKUP($AB15,[2]MO!$C$17:$K$23,5,FALSE)</f>
        <v>35777</v>
      </c>
      <c r="AI15" s="23">
        <f>VLOOKUP($AB15,[2]MO!$C$17:$K$23,6,FALSE)</f>
        <v>873913122.50999999</v>
      </c>
      <c r="AJ15" s="35">
        <f>VLOOKUP($AB15,[2]MO!$C$17:$K$23,8,FALSE)</f>
        <v>0.94288952139995785</v>
      </c>
      <c r="AK15" s="35">
        <f>VLOOKUP($AB15,[2]MO!$C$17:$K$23,9,FALSE)</f>
        <v>0.92541939443985477</v>
      </c>
      <c r="AM15" s="23">
        <f>VLOOKUP($AB15,[3]MO!$C$17:$K$23,5,FALSE)</f>
        <v>9099</v>
      </c>
      <c r="AN15" s="23">
        <f>VLOOKUP($AB15,[3]MO!$C$17:$K$23,6,FALSE)</f>
        <v>331206005</v>
      </c>
      <c r="AO15" s="35">
        <f>VLOOKUP($AB15,[3]MO!$C$17:$K$23,8,FALSE)</f>
        <v>0.92160437556973562</v>
      </c>
      <c r="AP15" s="35">
        <f>VLOOKUP($AB15,[3]MO!$C$17:$K$23,9,FALSE)</f>
        <v>0.91686097243025233</v>
      </c>
      <c r="AQ15" s="23"/>
      <c r="AR15" s="23">
        <f>VLOOKUP($AB15,[4]MO!$C$17:$K$23,5,FALSE)</f>
        <v>7938</v>
      </c>
      <c r="AS15" s="23">
        <f>VLOOKUP($AB15,[4]MO!$C$17:$K$23,6,FALSE)</f>
        <v>254777269.58000001</v>
      </c>
      <c r="AT15" s="35">
        <f>VLOOKUP($AB15,[4]MO!$C$17:$K$23,8,FALSE)</f>
        <v>0.93476212906264722</v>
      </c>
      <c r="AU15" s="35">
        <f>VLOOKUP($AB15,[4]MO!$C$17:$K$23,9,FALSE)</f>
        <v>0.92838438569154202</v>
      </c>
      <c r="AW15" s="23">
        <f>VLOOKUP($AB15,[5]MO!$C$17:$K$23,5,FALSE)</f>
        <v>8469</v>
      </c>
      <c r="AX15" s="23">
        <f>VLOOKUP($AB15,[5]MO!$C$17:$K$23,6,FALSE)</f>
        <v>259187830.69</v>
      </c>
      <c r="AY15" s="35">
        <f>VLOOKUP($AB15,[5]MO!$C$17:$K$23,8,FALSE)</f>
        <v>0.94089545606043767</v>
      </c>
      <c r="AZ15" s="35">
        <f>VLOOKUP($AB15,[5]MO!$C$17:$K$23,9,FALSE)</f>
        <v>0.93029530397395188</v>
      </c>
      <c r="BB15" s="36">
        <f t="shared" si="1"/>
        <v>0</v>
      </c>
      <c r="BC15" s="36">
        <f t="shared" si="0"/>
        <v>0</v>
      </c>
      <c r="BD15" s="35">
        <f t="shared" si="0"/>
        <v>1.2218877279979168E-6</v>
      </c>
      <c r="BE15" s="35">
        <f t="shared" si="0"/>
        <v>1.382896969048808E-6</v>
      </c>
      <c r="BF15" s="23"/>
      <c r="BG15" s="36">
        <f t="shared" si="0"/>
        <v>0</v>
      </c>
      <c r="BH15" s="36">
        <f t="shared" si="0"/>
        <v>-0.49000000953674316</v>
      </c>
      <c r="BI15" s="35">
        <f t="shared" si="0"/>
        <v>-1.0478600042107544E-5</v>
      </c>
      <c r="BJ15" s="35">
        <f t="shared" si="0"/>
        <v>1.939443985476963E-5</v>
      </c>
      <c r="BK15" s="23"/>
      <c r="BL15" s="36">
        <f t="shared" si="0"/>
        <v>0</v>
      </c>
      <c r="BM15" s="36">
        <f t="shared" si="0"/>
        <v>0</v>
      </c>
      <c r="BN15" s="35">
        <f t="shared" si="0"/>
        <v>4.3755697356484546E-6</v>
      </c>
      <c r="BO15" s="35">
        <f t="shared" si="0"/>
        <v>-3.902756974771826E-5</v>
      </c>
      <c r="BP15" s="23"/>
      <c r="BQ15" s="36">
        <f t="shared" si="0"/>
        <v>0</v>
      </c>
      <c r="BR15" s="36">
        <f t="shared" si="0"/>
        <v>-0.41999998688697815</v>
      </c>
      <c r="BS15" s="35">
        <f t="shared" si="0"/>
        <v>-3.7870937352746381E-5</v>
      </c>
      <c r="BT15" s="35">
        <f t="shared" si="0"/>
        <v>-1.561430845797851E-5</v>
      </c>
      <c r="BU15" s="23"/>
      <c r="BV15" s="36">
        <f t="shared" si="0"/>
        <v>0</v>
      </c>
      <c r="BW15" s="36">
        <f t="shared" si="0"/>
        <v>-0.31000000238418579</v>
      </c>
      <c r="BX15" s="35">
        <f t="shared" si="0"/>
        <v>-4.5439395622848266E-6</v>
      </c>
      <c r="BY15" s="35">
        <f t="shared" si="0"/>
        <v>-4.6960260481343497E-6</v>
      </c>
    </row>
    <row r="16" spans="1:77" x14ac:dyDescent="0.2">
      <c r="A16" s="1" t="s">
        <v>22</v>
      </c>
      <c r="B16" s="13" t="s">
        <v>8</v>
      </c>
      <c r="C16" s="25">
        <v>118</v>
      </c>
      <c r="D16" s="30">
        <v>3929618.15</v>
      </c>
      <c r="E16" s="19">
        <v>2.0899999999999998E-2</v>
      </c>
      <c r="F16" s="19">
        <v>1.7600000000000001E-2</v>
      </c>
      <c r="H16" s="25">
        <v>500</v>
      </c>
      <c r="I16" s="30">
        <v>14440964</v>
      </c>
      <c r="J16" s="19">
        <v>1.32E-2</v>
      </c>
      <c r="K16" s="19">
        <v>1.5299999999999999E-2</v>
      </c>
      <c r="M16" s="25">
        <v>177</v>
      </c>
      <c r="N16" s="30">
        <v>5661647</v>
      </c>
      <c r="O16" s="19">
        <v>1.7899999999999999E-2</v>
      </c>
      <c r="P16" s="19">
        <v>1.5699999999999999E-2</v>
      </c>
      <c r="R16" s="25">
        <v>163</v>
      </c>
      <c r="S16" s="30">
        <v>4735876</v>
      </c>
      <c r="T16" s="19">
        <v>1.9199999999999998E-2</v>
      </c>
      <c r="U16" s="19">
        <v>1.7299999999999999E-2</v>
      </c>
      <c r="W16" s="25">
        <v>107</v>
      </c>
      <c r="X16" s="30">
        <v>3981799</v>
      </c>
      <c r="Y16" s="19">
        <v>1.1900000000000001E-2</v>
      </c>
      <c r="Z16" s="19">
        <v>1.43E-2</v>
      </c>
      <c r="AB16" s="34" t="s">
        <v>8</v>
      </c>
      <c r="AC16" s="23">
        <f>VLOOKUP($AB16,[1]MO!$C$17:$K$24,5,FALSE)</f>
        <v>118</v>
      </c>
      <c r="AD16" s="23">
        <f>VLOOKUP($AB16,[1]MO!$C$17:$K$24,6,FALSE)</f>
        <v>3929618.15</v>
      </c>
      <c r="AE16" s="35">
        <f>VLOOKUP($AB16,[1]MO!$C$17:$K$24,8,FALSE)</f>
        <v>2.0896051000531254E-2</v>
      </c>
      <c r="AF16" s="35">
        <f>VLOOKUP($AB16,[1]MO!$C$17:$K$24,9,FALSE)</f>
        <v>1.7586015575643214E-2</v>
      </c>
      <c r="AH16" s="23">
        <f>VLOOKUP($AB16,[2]MO!$C$17:$K$23,5,FALSE)</f>
        <v>500</v>
      </c>
      <c r="AI16" s="23">
        <f>VLOOKUP($AB16,[2]MO!$C$17:$K$23,6,FALSE)</f>
        <v>14440963.640000001</v>
      </c>
      <c r="AJ16" s="35">
        <f>VLOOKUP($AB16,[2]MO!$C$17:$K$23,8,FALSE)</f>
        <v>1.3177313936327218E-2</v>
      </c>
      <c r="AK16" s="35">
        <f>VLOOKUP($AB16,[2]MO!$C$17:$K$23,9,FALSE)</f>
        <v>1.5292078219942098E-2</v>
      </c>
      <c r="AM16" s="23">
        <f>VLOOKUP($AB16,[3]MO!$C$17:$K$23,5,FALSE)</f>
        <v>177</v>
      </c>
      <c r="AN16" s="23">
        <f>VLOOKUP($AB16,[3]MO!$C$17:$K$23,6,FALSE)</f>
        <v>5661647</v>
      </c>
      <c r="AO16" s="35">
        <f>VLOOKUP($AB16,[3]MO!$C$17:$K$23,8,FALSE)</f>
        <v>1.7927681555758128E-2</v>
      </c>
      <c r="AP16" s="35">
        <f>VLOOKUP($AB16,[3]MO!$C$17:$K$23,9,FALSE)</f>
        <v>1.5672853437475629E-2</v>
      </c>
      <c r="AR16" s="23">
        <f>VLOOKUP($AB16,[4]MO!$C$17:$K$23,5,FALSE)</f>
        <v>163</v>
      </c>
      <c r="AS16" s="23">
        <f>VLOOKUP($AB16,[4]MO!$C$17:$K$23,6,FALSE)</f>
        <v>4735875.74</v>
      </c>
      <c r="AT16" s="35">
        <f>VLOOKUP($AB16,[4]MO!$C$17:$K$23,8,FALSE)</f>
        <v>1.9194536033914272E-2</v>
      </c>
      <c r="AU16" s="35">
        <f>VLOOKUP($AB16,[4]MO!$C$17:$K$23,9,FALSE)</f>
        <v>1.7257085362596722E-2</v>
      </c>
      <c r="AW16" s="23">
        <f>VLOOKUP($AB16,[5]MO!$C$17:$K$23,5,FALSE)</f>
        <v>107</v>
      </c>
      <c r="AX16" s="23">
        <f>VLOOKUP($AB16,[5]MO!$C$17:$K$23,6,FALSE)</f>
        <v>3981798.83</v>
      </c>
      <c r="AY16" s="35">
        <f>VLOOKUP($AB16,[5]MO!$C$17:$K$23,8,FALSE)</f>
        <v>1.1887568047994667E-2</v>
      </c>
      <c r="AZ16" s="35">
        <f>VLOOKUP($AB16,[5]MO!$C$17:$K$23,9,FALSE)</f>
        <v>1.4291754142378776E-2</v>
      </c>
      <c r="BB16" s="36">
        <f t="shared" si="1"/>
        <v>0</v>
      </c>
      <c r="BC16" s="36">
        <f t="shared" si="0"/>
        <v>0</v>
      </c>
      <c r="BD16" s="35">
        <f t="shared" si="0"/>
        <v>-3.9489994687440244E-6</v>
      </c>
      <c r="BE16" s="35">
        <f t="shared" si="0"/>
        <v>-1.3984424356787428E-5</v>
      </c>
      <c r="BF16" s="23"/>
      <c r="BG16" s="36">
        <f t="shared" si="0"/>
        <v>0</v>
      </c>
      <c r="BH16" s="36">
        <f t="shared" si="0"/>
        <v>-0.35999999940395355</v>
      </c>
      <c r="BI16" s="35">
        <f t="shared" si="0"/>
        <v>-2.2686063672781517E-5</v>
      </c>
      <c r="BJ16" s="35">
        <f t="shared" si="0"/>
        <v>-7.9217800579012287E-6</v>
      </c>
      <c r="BK16" s="23"/>
      <c r="BL16" s="36">
        <f t="shared" si="0"/>
        <v>0</v>
      </c>
      <c r="BM16" s="36">
        <f t="shared" si="0"/>
        <v>0</v>
      </c>
      <c r="BN16" s="35">
        <f t="shared" si="0"/>
        <v>2.768155575812864E-5</v>
      </c>
      <c r="BO16" s="35">
        <f t="shared" si="0"/>
        <v>-2.7146562524369561E-5</v>
      </c>
      <c r="BP16" s="23"/>
      <c r="BQ16" s="36">
        <f t="shared" si="0"/>
        <v>0</v>
      </c>
      <c r="BR16" s="36">
        <f t="shared" si="0"/>
        <v>-0.25999999977648258</v>
      </c>
      <c r="BS16" s="35">
        <f t="shared" si="0"/>
        <v>-5.4639660857259964E-6</v>
      </c>
      <c r="BT16" s="35">
        <f t="shared" si="0"/>
        <v>-4.2914637403277528E-5</v>
      </c>
      <c r="BU16" s="23"/>
      <c r="BV16" s="36">
        <f t="shared" si="0"/>
        <v>0</v>
      </c>
      <c r="BW16" s="36">
        <f t="shared" si="0"/>
        <v>-0.16999999992549419</v>
      </c>
      <c r="BX16" s="35">
        <f t="shared" si="0"/>
        <v>-1.2431952005334188E-5</v>
      </c>
      <c r="BY16" s="35">
        <f t="shared" si="0"/>
        <v>-8.2458576212245116E-6</v>
      </c>
    </row>
    <row r="17" spans="1:77" x14ac:dyDescent="0.2">
      <c r="A17" s="1" t="s">
        <v>23</v>
      </c>
      <c r="B17" s="13" t="s">
        <v>9</v>
      </c>
      <c r="C17" s="25">
        <v>109</v>
      </c>
      <c r="D17" s="30">
        <v>3244265.53</v>
      </c>
      <c r="E17" s="19">
        <v>1.9300000000000001E-2</v>
      </c>
      <c r="F17" s="19">
        <v>1.4500000000000001E-2</v>
      </c>
      <c r="H17" s="25">
        <v>418</v>
      </c>
      <c r="I17" s="30">
        <v>13018917</v>
      </c>
      <c r="J17" s="19">
        <v>1.0999999999999999E-2</v>
      </c>
      <c r="K17" s="19">
        <v>1.38E-2</v>
      </c>
      <c r="M17" s="25">
        <v>182</v>
      </c>
      <c r="N17" s="30">
        <v>7194354</v>
      </c>
      <c r="O17" s="19">
        <v>1.84E-2</v>
      </c>
      <c r="P17" s="19">
        <v>1.9900000000000001E-2</v>
      </c>
      <c r="R17" s="25">
        <v>117</v>
      </c>
      <c r="S17" s="30">
        <v>3970117</v>
      </c>
      <c r="T17" s="19">
        <v>1.38E-2</v>
      </c>
      <c r="U17" s="19">
        <v>1.4500000000000001E-2</v>
      </c>
      <c r="W17" s="25">
        <v>122</v>
      </c>
      <c r="X17" s="30">
        <v>3878262</v>
      </c>
      <c r="Y17" s="19">
        <v>1.3599999999999999E-2</v>
      </c>
      <c r="Z17" s="19">
        <v>1.3899999999999999E-2</v>
      </c>
      <c r="AB17" s="34" t="s">
        <v>9</v>
      </c>
      <c r="AC17" s="23">
        <f>VLOOKUP($AB17,[1]MO!$C$17:$K$24,5,FALSE)</f>
        <v>109</v>
      </c>
      <c r="AD17" s="23">
        <f>VLOOKUP($AB17,[1]MO!$C$17:$K$24,6,FALSE)</f>
        <v>3244265.53</v>
      </c>
      <c r="AE17" s="35">
        <f>VLOOKUP($AB17,[1]MO!$C$17:$K$24,8,FALSE)</f>
        <v>1.9302284398795822E-2</v>
      </c>
      <c r="AF17" s="35">
        <f>VLOOKUP($AB17,[1]MO!$C$17:$K$24,9,FALSE)</f>
        <v>1.4518892666989129E-2</v>
      </c>
      <c r="AH17" s="23">
        <f>VLOOKUP($AB17,[2]MO!$C$17:$K$23,5,FALSE)</f>
        <v>418</v>
      </c>
      <c r="AI17" s="23">
        <f>VLOOKUP($AB17,[2]MO!$C$17:$K$23,6,FALSE)</f>
        <v>13018917.1</v>
      </c>
      <c r="AJ17" s="35">
        <f>VLOOKUP($AB17,[2]MO!$C$17:$K$23,8,FALSE)</f>
        <v>1.1016234450769555E-2</v>
      </c>
      <c r="AK17" s="35">
        <f>VLOOKUP($AB17,[2]MO!$C$17:$K$23,9,FALSE)</f>
        <v>1.3786219783885677E-2</v>
      </c>
      <c r="AM17" s="23">
        <f>VLOOKUP($AB17,[3]MO!$C$17:$K$23,5,FALSE)</f>
        <v>182</v>
      </c>
      <c r="AN17" s="23">
        <f>VLOOKUP($AB17,[3]MO!$C$17:$K$23,6,FALSE)</f>
        <v>7194354</v>
      </c>
      <c r="AO17" s="35">
        <f>VLOOKUP($AB17,[3]MO!$C$17:$K$23,8,FALSE)</f>
        <v>1.8434113238124179E-2</v>
      </c>
      <c r="AP17" s="35">
        <f>VLOOKUP($AB17,[3]MO!$C$17:$K$23,9,FALSE)</f>
        <v>1.9915769354627116E-2</v>
      </c>
      <c r="AR17" s="23">
        <f>VLOOKUP($AB17,[4]MO!$C$17:$K$23,5,FALSE)</f>
        <v>117</v>
      </c>
      <c r="AS17" s="23">
        <f>VLOOKUP($AB17,[4]MO!$C$17:$K$23,6,FALSE)</f>
        <v>3970117.23</v>
      </c>
      <c r="AT17" s="35">
        <f>VLOOKUP($AB17,[4]MO!$C$17:$K$23,8,FALSE)</f>
        <v>1.3777673104097974E-2</v>
      </c>
      <c r="AU17" s="35">
        <f>VLOOKUP($AB17,[4]MO!$C$17:$K$23,9,FALSE)</f>
        <v>1.4466733440439895E-2</v>
      </c>
      <c r="AW17" s="23">
        <f>VLOOKUP($AB17,[5]MO!$C$17:$K$23,5,FALSE)</f>
        <v>122</v>
      </c>
      <c r="AX17" s="23">
        <f>VLOOKUP($AB17,[5]MO!$C$17:$K$23,6,FALSE)</f>
        <v>3878261.53</v>
      </c>
      <c r="AY17" s="35">
        <f>VLOOKUP($AB17,[5]MO!$C$17:$K$23,8,FALSE)</f>
        <v>1.3554049550049994E-2</v>
      </c>
      <c r="AZ17" s="35">
        <f>VLOOKUP($AB17,[5]MO!$C$17:$K$23,9,FALSE)</f>
        <v>1.392013073814825E-2</v>
      </c>
      <c r="BB17" s="36">
        <f t="shared" si="1"/>
        <v>0</v>
      </c>
      <c r="BC17" s="36">
        <f t="shared" si="0"/>
        <v>0</v>
      </c>
      <c r="BD17" s="35">
        <f t="shared" si="0"/>
        <v>2.2843987958209855E-6</v>
      </c>
      <c r="BE17" s="35">
        <f t="shared" si="0"/>
        <v>1.8892666989128379E-5</v>
      </c>
      <c r="BF17" s="23"/>
      <c r="BG17" s="36">
        <f t="shared" si="0"/>
        <v>0</v>
      </c>
      <c r="BH17" s="36">
        <f t="shared" si="0"/>
        <v>9.999999962747097E-2</v>
      </c>
      <c r="BI17" s="35">
        <f t="shared" si="0"/>
        <v>1.623445076955575E-5</v>
      </c>
      <c r="BJ17" s="35">
        <f t="shared" si="0"/>
        <v>-1.3780216114322313E-5</v>
      </c>
      <c r="BK17" s="23"/>
      <c r="BL17" s="36">
        <f t="shared" si="0"/>
        <v>0</v>
      </c>
      <c r="BM17" s="36">
        <f t="shared" si="0"/>
        <v>0</v>
      </c>
      <c r="BN17" s="35">
        <f t="shared" si="0"/>
        <v>3.4113238124178907E-5</v>
      </c>
      <c r="BO17" s="35">
        <f t="shared" si="0"/>
        <v>1.5769354627114679E-5</v>
      </c>
      <c r="BP17" s="23"/>
      <c r="BQ17" s="36">
        <f t="shared" si="0"/>
        <v>0</v>
      </c>
      <c r="BR17" s="36">
        <f t="shared" si="0"/>
        <v>0.22999999998137355</v>
      </c>
      <c r="BS17" s="35">
        <f t="shared" si="0"/>
        <v>-2.2326895902025773E-5</v>
      </c>
      <c r="BT17" s="35">
        <f t="shared" si="0"/>
        <v>-3.3266559560105394E-5</v>
      </c>
      <c r="BU17" s="23"/>
      <c r="BV17" s="36">
        <f t="shared" si="0"/>
        <v>0</v>
      </c>
      <c r="BW17" s="36">
        <f t="shared" si="0"/>
        <v>-0.47000000020489097</v>
      </c>
      <c r="BX17" s="35">
        <f t="shared" si="0"/>
        <v>-4.5950449950005537E-5</v>
      </c>
      <c r="BY17" s="35">
        <f t="shared" si="0"/>
        <v>2.0130738148251004E-5</v>
      </c>
    </row>
    <row r="18" spans="1:77" x14ac:dyDescent="0.2">
      <c r="A18" s="1" t="s">
        <v>24</v>
      </c>
      <c r="B18" s="13" t="s">
        <v>10</v>
      </c>
      <c r="C18" s="25">
        <v>37</v>
      </c>
      <c r="D18" s="30">
        <v>1673451.39</v>
      </c>
      <c r="E18" s="19">
        <v>6.6E-3</v>
      </c>
      <c r="F18" s="19">
        <v>7.4999999999999997E-3</v>
      </c>
      <c r="H18" s="25">
        <v>285</v>
      </c>
      <c r="I18" s="30">
        <v>12209881</v>
      </c>
      <c r="J18" s="19">
        <v>7.4999999999999997E-3</v>
      </c>
      <c r="K18" s="19">
        <v>1.29E-2</v>
      </c>
      <c r="M18" s="25">
        <v>52</v>
      </c>
      <c r="N18" s="30">
        <v>1877573</v>
      </c>
      <c r="O18" s="19">
        <v>5.3E-3</v>
      </c>
      <c r="P18" s="19">
        <v>5.1999999999999998E-3</v>
      </c>
      <c r="R18" s="25">
        <v>14</v>
      </c>
      <c r="S18" s="30">
        <v>385058</v>
      </c>
      <c r="T18" s="19">
        <v>1.6000000000000001E-3</v>
      </c>
      <c r="U18" s="19">
        <v>1.4E-3</v>
      </c>
      <c r="W18" s="25">
        <v>35</v>
      </c>
      <c r="X18" s="30">
        <v>1182391</v>
      </c>
      <c r="Y18" s="19">
        <v>3.8999999999999998E-3</v>
      </c>
      <c r="Z18" s="19">
        <v>4.1999999999999997E-3</v>
      </c>
      <c r="AB18" s="34" t="s">
        <v>10</v>
      </c>
      <c r="AC18" s="23">
        <f>VLOOKUP($AB18,[1]MO!$C$17:$K$24,5,FALSE)</f>
        <v>37</v>
      </c>
      <c r="AD18" s="23">
        <f>VLOOKUP($AB18,[1]MO!$C$17:$K$24,6,FALSE)</f>
        <v>1673451.39</v>
      </c>
      <c r="AE18" s="35">
        <f>VLOOKUP($AB18,[1]MO!$C$17:$K$24,8,FALSE)</f>
        <v>6.5521515849123425E-3</v>
      </c>
      <c r="AF18" s="35">
        <f>VLOOKUP($AB18,[1]MO!$C$17:$K$24,9,FALSE)</f>
        <v>7.4891099048954119E-3</v>
      </c>
      <c r="AH18" s="23">
        <f>VLOOKUP($AB18,[2]MO!$C$17:$K$23,5,FALSE)</f>
        <v>285</v>
      </c>
      <c r="AI18" s="23">
        <f>VLOOKUP($AB18,[2]MO!$C$17:$K$23,6,FALSE)</f>
        <v>12209881.189999998</v>
      </c>
      <c r="AJ18" s="35">
        <f>VLOOKUP($AB18,[2]MO!$C$17:$K$23,8,FALSE)</f>
        <v>7.5110689437065149E-3</v>
      </c>
      <c r="AK18" s="35">
        <f>VLOOKUP($AB18,[2]MO!$C$17:$K$23,9,FALSE)</f>
        <v>1.2929501303950356E-2</v>
      </c>
      <c r="AM18" s="23">
        <f>VLOOKUP($AB18,[3]MO!$C$17:$K$23,5,FALSE)</f>
        <v>52</v>
      </c>
      <c r="AN18" s="23">
        <f>VLOOKUP($AB18,[3]MO!$C$17:$K$23,6,FALSE)</f>
        <v>1877573</v>
      </c>
      <c r="AO18" s="35">
        <f>VLOOKUP($AB18,[3]MO!$C$17:$K$23,8,FALSE)</f>
        <v>5.2668894966069078E-3</v>
      </c>
      <c r="AP18" s="35">
        <f>VLOOKUP($AB18,[3]MO!$C$17:$K$23,9,FALSE)</f>
        <v>5.1975911686407564E-3</v>
      </c>
      <c r="AR18" s="23">
        <f>VLOOKUP($AB18,[4]MO!$C$17:$K$23,5,FALSE)</f>
        <v>14</v>
      </c>
      <c r="AS18" s="23">
        <f>VLOOKUP($AB18,[4]MO!$C$17:$K$23,6,FALSE)</f>
        <v>385058</v>
      </c>
      <c r="AT18" s="35">
        <f>VLOOKUP($AB18,[4]MO!$C$17:$K$23,8,FALSE)</f>
        <v>1.6486104569006124E-3</v>
      </c>
      <c r="AU18" s="35">
        <f>VLOOKUP($AB18,[4]MO!$C$17:$K$23,9,FALSE)</f>
        <v>1.4031151027519924E-3</v>
      </c>
      <c r="AW18" s="23">
        <f>VLOOKUP($AB18,[5]MO!$C$17:$K$23,5,FALSE)</f>
        <v>35</v>
      </c>
      <c r="AX18" s="23">
        <f>VLOOKUP($AB18,[5]MO!$C$17:$K$23,6,FALSE)</f>
        <v>1182391.3500000001</v>
      </c>
      <c r="AY18" s="35">
        <f>VLOOKUP($AB18,[5]MO!$C$17:$K$23,8,FALSE)</f>
        <v>3.8884568381290967E-3</v>
      </c>
      <c r="AZ18" s="35">
        <f>VLOOKUP($AB18,[5]MO!$C$17:$K$23,9,FALSE)</f>
        <v>4.2439227082387114E-3</v>
      </c>
      <c r="BB18" s="36">
        <f t="shared" si="1"/>
        <v>0</v>
      </c>
      <c r="BC18" s="36">
        <f t="shared" si="0"/>
        <v>0</v>
      </c>
      <c r="BD18" s="35">
        <f t="shared" si="0"/>
        <v>-4.7848415087657463E-5</v>
      </c>
      <c r="BE18" s="35">
        <f t="shared" si="0"/>
        <v>-1.0890095104587778E-5</v>
      </c>
      <c r="BF18" s="23"/>
      <c r="BG18" s="36">
        <f t="shared" si="0"/>
        <v>0</v>
      </c>
      <c r="BH18" s="36">
        <f t="shared" si="0"/>
        <v>0.18999999761581421</v>
      </c>
      <c r="BI18" s="35">
        <f t="shared" si="0"/>
        <v>1.1068943706515205E-5</v>
      </c>
      <c r="BJ18" s="35">
        <f t="shared" si="0"/>
        <v>2.950130395035569E-5</v>
      </c>
      <c r="BK18" s="23"/>
      <c r="BL18" s="36">
        <f t="shared" si="0"/>
        <v>0</v>
      </c>
      <c r="BM18" s="36">
        <f t="shared" si="0"/>
        <v>0</v>
      </c>
      <c r="BN18" s="35">
        <f t="shared" si="0"/>
        <v>-3.3110503393092225E-5</v>
      </c>
      <c r="BO18" s="35">
        <f t="shared" si="0"/>
        <v>-2.4088313592433505E-6</v>
      </c>
      <c r="BP18" s="23"/>
      <c r="BQ18" s="36">
        <f t="shared" si="0"/>
        <v>0</v>
      </c>
      <c r="BR18" s="36">
        <f t="shared" si="0"/>
        <v>0</v>
      </c>
      <c r="BS18" s="35">
        <f t="shared" si="0"/>
        <v>4.8610456900612326E-5</v>
      </c>
      <c r="BT18" s="35">
        <f t="shared" si="0"/>
        <v>3.1151027519923935E-6</v>
      </c>
      <c r="BU18" s="23"/>
      <c r="BV18" s="36">
        <f t="shared" si="0"/>
        <v>0</v>
      </c>
      <c r="BW18" s="36">
        <f t="shared" si="0"/>
        <v>0.35000000009313226</v>
      </c>
      <c r="BX18" s="35">
        <f t="shared" si="0"/>
        <v>-1.154316187090311E-5</v>
      </c>
      <c r="BY18" s="35">
        <f t="shared" si="0"/>
        <v>4.3922708238711659E-5</v>
      </c>
    </row>
    <row r="19" spans="1:77" x14ac:dyDescent="0.2">
      <c r="A19" s="1" t="s">
        <v>25</v>
      </c>
      <c r="B19" s="13" t="s">
        <v>11</v>
      </c>
      <c r="C19" s="25">
        <v>200</v>
      </c>
      <c r="D19" s="30">
        <v>7098543.6799999997</v>
      </c>
      <c r="E19" s="19">
        <v>3.5400000000000001E-2</v>
      </c>
      <c r="F19" s="19">
        <v>3.1800000000000002E-2</v>
      </c>
      <c r="H19" s="25">
        <v>928</v>
      </c>
      <c r="I19" s="30">
        <v>28895062</v>
      </c>
      <c r="J19" s="19">
        <v>2.4500000000000001E-2</v>
      </c>
      <c r="K19" s="19">
        <v>3.0599999999999999E-2</v>
      </c>
      <c r="M19" s="25">
        <v>356</v>
      </c>
      <c r="N19" s="30">
        <v>14078710</v>
      </c>
      <c r="O19" s="19">
        <v>3.61E-2</v>
      </c>
      <c r="P19" s="19">
        <v>3.9E-2</v>
      </c>
      <c r="R19" s="25">
        <v>231</v>
      </c>
      <c r="S19" s="30">
        <v>8701146</v>
      </c>
      <c r="T19" s="19">
        <v>2.7199999999999998E-2</v>
      </c>
      <c r="U19" s="19">
        <v>3.1699999999999999E-2</v>
      </c>
      <c r="W19" s="25">
        <v>240</v>
      </c>
      <c r="X19" s="30">
        <v>8508610</v>
      </c>
      <c r="Y19" s="19">
        <v>2.6700000000000002E-2</v>
      </c>
      <c r="Z19" s="19">
        <v>3.0499999999999999E-2</v>
      </c>
      <c r="AB19" s="34" t="s">
        <v>11</v>
      </c>
      <c r="AC19" s="23">
        <f>VLOOKUP($AB19,[1]MO!$C$17:$K$24,5,FALSE)</f>
        <v>200</v>
      </c>
      <c r="AD19" s="23">
        <f>VLOOKUP($AB19,[1]MO!$C$17:$K$24,6,FALSE)</f>
        <v>7098543.6800000006</v>
      </c>
      <c r="AE19" s="35">
        <f>VLOOKUP($AB19,[1]MO!$C$17:$K$24,8,FALSE)</f>
        <v>3.5417035594120773E-2</v>
      </c>
      <c r="AF19" s="35">
        <f>VLOOKUP($AB19,[1]MO!$C$17:$K$24,9,FALSE)</f>
        <v>3.1767743061972498E-2</v>
      </c>
      <c r="AH19" s="23">
        <f>VLOOKUP($AB19,[2]MO!$C$17:$K$23,5,FALSE)</f>
        <v>928</v>
      </c>
      <c r="AI19" s="23">
        <f>VLOOKUP($AB19,[2]MO!$C$17:$K$23,6,FALSE)</f>
        <v>28895061.509999998</v>
      </c>
      <c r="AJ19" s="35">
        <f>VLOOKUP($AB19,[2]MO!$C$17:$K$23,8,FALSE)</f>
        <v>2.4457094665823319E-2</v>
      </c>
      <c r="AK19" s="35">
        <f>VLOOKUP($AB19,[2]MO!$C$17:$K$23,9,FALSE)</f>
        <v>3.0598064768824401E-2</v>
      </c>
      <c r="AM19" s="23">
        <f>VLOOKUP($AB19,[3]MO!$C$17:$K$23,5,FALSE)</f>
        <v>356</v>
      </c>
      <c r="AN19" s="23">
        <f>VLOOKUP($AB19,[3]MO!$C$17:$K$23,6,FALSE)</f>
        <v>14078710</v>
      </c>
      <c r="AO19" s="35">
        <f>VLOOKUP($AB19,[3]MO!$C$17:$K$23,8,FALSE)</f>
        <v>3.6057935784462675E-2</v>
      </c>
      <c r="AP19" s="35">
        <f>VLOOKUP($AB19,[3]MO!$C$17:$K$23,9,FALSE)</f>
        <v>3.8973386793405264E-2</v>
      </c>
      <c r="AR19" s="23">
        <f>VLOOKUP($AB19,[4]MO!$C$17:$K$23,5,FALSE)</f>
        <v>231</v>
      </c>
      <c r="AS19" s="23">
        <f>VLOOKUP($AB19,[4]MO!$C$17:$K$23,6,FALSE)</f>
        <v>8701146.2400000002</v>
      </c>
      <c r="AT19" s="35">
        <f>VLOOKUP($AB19,[4]MO!$C$17:$K$23,8,FALSE)</f>
        <v>2.7202072538860103E-2</v>
      </c>
      <c r="AU19" s="35">
        <f>VLOOKUP($AB19,[4]MO!$C$17:$K$23,9,FALSE)</f>
        <v>3.1706157775186365E-2</v>
      </c>
      <c r="AW19" s="23">
        <f>VLOOKUP($AB19,[5]MO!$C$17:$K$23,5,FALSE)</f>
        <v>240</v>
      </c>
      <c r="AX19" s="23">
        <f>VLOOKUP($AB19,[5]MO!$C$17:$K$23,6,FALSE)</f>
        <v>8508609.5</v>
      </c>
      <c r="AY19" s="35">
        <f>VLOOKUP($AB19,[5]MO!$C$17:$K$23,8,FALSE)</f>
        <v>2.6663704032885236E-2</v>
      </c>
      <c r="AZ19" s="35">
        <f>VLOOKUP($AB19,[5]MO!$C$17:$K$23,9,FALSE)</f>
        <v>3.0539703349982749E-2</v>
      </c>
      <c r="BB19" s="36">
        <f t="shared" si="1"/>
        <v>0</v>
      </c>
      <c r="BC19" s="36">
        <f t="shared" si="0"/>
        <v>0</v>
      </c>
      <c r="BD19" s="35">
        <f t="shared" si="0"/>
        <v>1.7035594120771991E-5</v>
      </c>
      <c r="BE19" s="35">
        <f t="shared" si="0"/>
        <v>-3.2256938027504234E-5</v>
      </c>
      <c r="BF19" s="23"/>
      <c r="BG19" s="36">
        <f t="shared" si="0"/>
        <v>0</v>
      </c>
      <c r="BH19" s="36">
        <f t="shared" si="0"/>
        <v>-0.49000000208616257</v>
      </c>
      <c r="BI19" s="35">
        <f t="shared" si="0"/>
        <v>-4.2905334176682186E-5</v>
      </c>
      <c r="BJ19" s="35">
        <f t="shared" si="0"/>
        <v>-1.935231175597546E-6</v>
      </c>
      <c r="BK19" s="23"/>
      <c r="BL19" s="36">
        <f t="shared" si="0"/>
        <v>0</v>
      </c>
      <c r="BM19" s="36">
        <f t="shared" si="0"/>
        <v>0</v>
      </c>
      <c r="BN19" s="35">
        <f t="shared" si="0"/>
        <v>-4.2064215537325478E-5</v>
      </c>
      <c r="BO19" s="35">
        <f t="shared" si="0"/>
        <v>-2.6613206594736094E-5</v>
      </c>
      <c r="BP19" s="23"/>
      <c r="BQ19" s="36">
        <f t="shared" si="0"/>
        <v>0</v>
      </c>
      <c r="BR19" s="36">
        <f t="shared" si="0"/>
        <v>0.24000000022351742</v>
      </c>
      <c r="BS19" s="35">
        <f t="shared" si="0"/>
        <v>2.0725388601046391E-6</v>
      </c>
      <c r="BT19" s="35">
        <f t="shared" si="0"/>
        <v>6.1577751863661767E-6</v>
      </c>
      <c r="BU19" s="23"/>
      <c r="BV19" s="36">
        <f t="shared" si="0"/>
        <v>0</v>
      </c>
      <c r="BW19" s="36">
        <f t="shared" si="0"/>
        <v>-0.5</v>
      </c>
      <c r="BX19" s="35">
        <f t="shared" si="0"/>
        <v>-3.6295967114765432E-5</v>
      </c>
      <c r="BY19" s="35">
        <f t="shared" si="0"/>
        <v>3.9703349982749686E-5</v>
      </c>
    </row>
    <row r="20" spans="1:77" x14ac:dyDescent="0.2">
      <c r="A20" s="1" t="s">
        <v>26</v>
      </c>
      <c r="B20" s="13" t="s">
        <v>12</v>
      </c>
      <c r="C20" s="23">
        <v>3</v>
      </c>
      <c r="D20" s="28">
        <v>97616.02</v>
      </c>
      <c r="E20" s="17">
        <v>5.0000000000000001E-4</v>
      </c>
      <c r="F20" s="17">
        <v>4.0000000000000002E-4</v>
      </c>
      <c r="G20" s="8"/>
      <c r="H20" s="23">
        <v>36</v>
      </c>
      <c r="I20" s="28">
        <v>1864833</v>
      </c>
      <c r="J20" s="17">
        <v>8.9999999999999998E-4</v>
      </c>
      <c r="K20" s="17">
        <v>2E-3</v>
      </c>
      <c r="L20" s="8"/>
      <c r="M20" s="23">
        <v>7</v>
      </c>
      <c r="N20" s="28">
        <v>1220781</v>
      </c>
      <c r="O20" s="17">
        <v>6.9999999999999999E-4</v>
      </c>
      <c r="P20" s="17">
        <v>3.3999999999999998E-3</v>
      </c>
      <c r="Q20" s="8"/>
      <c r="R20" s="23">
        <v>29</v>
      </c>
      <c r="S20" s="28">
        <v>1861333</v>
      </c>
      <c r="T20" s="17">
        <v>3.3999999999999998E-3</v>
      </c>
      <c r="U20" s="17">
        <v>6.7999999999999996E-3</v>
      </c>
      <c r="V20" s="8"/>
      <c r="W20" s="23">
        <v>28</v>
      </c>
      <c r="X20" s="28">
        <v>1869233</v>
      </c>
      <c r="Y20" s="17">
        <v>3.0999999999999999E-3</v>
      </c>
      <c r="Z20" s="17">
        <v>6.7000000000000002E-3</v>
      </c>
      <c r="AA20" s="8"/>
      <c r="AB20" s="34" t="s">
        <v>12</v>
      </c>
      <c r="AC20" s="23">
        <f>VLOOKUP($AB20,[1]MO!$C$17:$K$24,5,FALSE)</f>
        <v>3</v>
      </c>
      <c r="AD20" s="23">
        <f>VLOOKUP($AB20,[1]MO!$C$17:$K$24,6,FALSE)</f>
        <v>97616.02</v>
      </c>
      <c r="AE20" s="35">
        <f>VLOOKUP($AB20,[1]MO!$C$17:$K$24,8,FALSE)</f>
        <v>5.3125553391181158E-4</v>
      </c>
      <c r="AF20" s="35">
        <f>VLOOKUP($AB20,[1]MO!$C$17:$K$24,9,FALSE)</f>
        <v>4.3685589353059651E-4</v>
      </c>
      <c r="AG20" s="8"/>
      <c r="AH20" s="23">
        <f>VLOOKUP($AB20,[2]MO!$C$17:$K$23,5,FALSE)</f>
        <v>36</v>
      </c>
      <c r="AI20" s="23">
        <f>VLOOKUP($AB20,[2]MO!$C$17:$K$23,6,FALSE)</f>
        <v>1864832.8599999999</v>
      </c>
      <c r="AJ20" s="35">
        <f>VLOOKUP($AB20,[2]MO!$C$17:$K$23,8,FALSE)</f>
        <v>9.4876660341555979E-4</v>
      </c>
      <c r="AK20" s="35">
        <f>VLOOKUP($AB20,[2]MO!$C$17:$K$23,9,FALSE)</f>
        <v>1.9747414835425991E-3</v>
      </c>
      <c r="AL20" s="8"/>
      <c r="AM20" s="23">
        <f>VLOOKUP($AB20,[3]MO!$C$17:$K$23,5,FALSE)</f>
        <v>7</v>
      </c>
      <c r="AN20" s="23">
        <f>VLOOKUP($AB20,[3]MO!$C$17:$K$23,6,FALSE)</f>
        <v>1220781</v>
      </c>
      <c r="AO20" s="35">
        <f>VLOOKUP($AB20,[3]MO!$C$17:$K$23,8,FALSE)</f>
        <v>7.0900435531246831E-4</v>
      </c>
      <c r="AP20" s="35">
        <f>VLOOKUP($AB20,[3]MO!$C$17:$K$23,9,FALSE)</f>
        <v>3.3794268155988775E-3</v>
      </c>
      <c r="AQ20" s="8"/>
      <c r="AR20" s="23">
        <f>VLOOKUP($AB20,[4]MO!$C$17:$K$23,5,FALSE)</f>
        <v>29</v>
      </c>
      <c r="AS20" s="23">
        <f>VLOOKUP($AB20,[4]MO!$C$17:$K$23,6,FALSE)</f>
        <v>1861333.11</v>
      </c>
      <c r="AT20" s="35">
        <f>VLOOKUP($AB20,[4]MO!$C$17:$K$23,8,FALSE)</f>
        <v>3.4149788035798398E-3</v>
      </c>
      <c r="AU20" s="35">
        <f>VLOOKUP($AB20,[4]MO!$C$17:$K$23,9,FALSE)</f>
        <v>6.7825226274829649E-3</v>
      </c>
      <c r="AV20" s="8"/>
      <c r="AW20" s="23">
        <f>VLOOKUP($AB20,[5]MO!$C$17:$K$23,5,FALSE)</f>
        <v>28</v>
      </c>
      <c r="AX20" s="23">
        <f>VLOOKUP($AB20,[5]MO!$C$17:$K$23,6,FALSE)</f>
        <v>1869233.48</v>
      </c>
      <c r="AY20" s="35">
        <f>VLOOKUP($AB20,[5]MO!$C$17:$K$23,8,FALSE)</f>
        <v>3.1107654705032775E-3</v>
      </c>
      <c r="AZ20" s="35">
        <f>VLOOKUP($AB20,[5]MO!$C$17:$K$23,9,FALSE)</f>
        <v>6.7091850872996244E-3</v>
      </c>
      <c r="BB20" s="36">
        <f t="shared" si="1"/>
        <v>0</v>
      </c>
      <c r="BC20" s="36">
        <f t="shared" si="0"/>
        <v>0</v>
      </c>
      <c r="BD20" s="35">
        <f t="shared" si="0"/>
        <v>3.125553391181157E-5</v>
      </c>
      <c r="BE20" s="35">
        <f t="shared" si="0"/>
        <v>3.685589353059649E-5</v>
      </c>
      <c r="BF20" s="23"/>
      <c r="BG20" s="36">
        <f t="shared" si="0"/>
        <v>0</v>
      </c>
      <c r="BH20" s="36">
        <f t="shared" si="0"/>
        <v>-0.14000000013038516</v>
      </c>
      <c r="BI20" s="35">
        <f t="shared" si="0"/>
        <v>4.8766603415559815E-5</v>
      </c>
      <c r="BJ20" s="35">
        <f t="shared" si="0"/>
        <v>-2.5258516457400942E-5</v>
      </c>
      <c r="BK20" s="23"/>
      <c r="BL20" s="36">
        <f t="shared" si="0"/>
        <v>0</v>
      </c>
      <c r="BM20" s="36">
        <f t="shared" si="0"/>
        <v>0</v>
      </c>
      <c r="BN20" s="35">
        <f t="shared" si="0"/>
        <v>9.0043553124683146E-6</v>
      </c>
      <c r="BO20" s="35">
        <f t="shared" si="0"/>
        <v>-2.0573184401122269E-5</v>
      </c>
      <c r="BP20" s="23"/>
      <c r="BQ20" s="36">
        <f t="shared" si="0"/>
        <v>0</v>
      </c>
      <c r="BR20" s="36">
        <f t="shared" si="0"/>
        <v>0.11000000010244548</v>
      </c>
      <c r="BS20" s="35">
        <f t="shared" si="0"/>
        <v>1.4978803579839949E-5</v>
      </c>
      <c r="BT20" s="35">
        <f t="shared" si="0"/>
        <v>-1.7477372517034698E-5</v>
      </c>
      <c r="BU20" s="23"/>
      <c r="BV20" s="36">
        <f t="shared" si="0"/>
        <v>0</v>
      </c>
      <c r="BW20" s="36">
        <f t="shared" si="0"/>
        <v>0.47999999998137355</v>
      </c>
      <c r="BX20" s="35">
        <f t="shared" si="0"/>
        <v>1.0765470503277651E-5</v>
      </c>
      <c r="BY20" s="35">
        <f t="shared" si="0"/>
        <v>9.1850872996242228E-6</v>
      </c>
    </row>
    <row r="21" spans="1:77" x14ac:dyDescent="0.2">
      <c r="A21" s="1" t="s">
        <v>27</v>
      </c>
      <c r="B21" s="13" t="s">
        <v>13</v>
      </c>
      <c r="C21" s="23">
        <v>5647</v>
      </c>
      <c r="D21" s="28">
        <v>223451306.13</v>
      </c>
      <c r="E21" s="17">
        <v>1</v>
      </c>
      <c r="F21" s="17">
        <v>1</v>
      </c>
      <c r="G21" s="8"/>
      <c r="H21" s="23">
        <v>37944</v>
      </c>
      <c r="I21" s="28">
        <v>944342779</v>
      </c>
      <c r="J21" s="17">
        <v>1</v>
      </c>
      <c r="K21" s="17">
        <v>1</v>
      </c>
      <c r="L21" s="8"/>
      <c r="M21" s="23">
        <v>9873</v>
      </c>
      <c r="N21" s="28">
        <v>361239070</v>
      </c>
      <c r="O21" s="17">
        <v>1</v>
      </c>
      <c r="P21" s="17">
        <v>1</v>
      </c>
      <c r="Q21" s="8"/>
      <c r="R21" s="23">
        <v>8492</v>
      </c>
      <c r="S21" s="28">
        <v>274430800</v>
      </c>
      <c r="T21" s="17">
        <v>1</v>
      </c>
      <c r="U21" s="17">
        <v>1</v>
      </c>
      <c r="V21" s="8"/>
      <c r="W21" s="23">
        <v>9001</v>
      </c>
      <c r="X21" s="28">
        <v>278608125</v>
      </c>
      <c r="Y21" s="17">
        <v>1</v>
      </c>
      <c r="Z21" s="17">
        <v>1</v>
      </c>
      <c r="AA21" s="8"/>
      <c r="AB21" s="34" t="s">
        <v>13</v>
      </c>
      <c r="AC21" s="23">
        <f>VLOOKUP($AB21,[1]MO!$C$17:$K$24,5,FALSE)</f>
        <v>5647</v>
      </c>
      <c r="AD21" s="23">
        <f>VLOOKUP($AB21,[1]MO!$C$17:$K$24,6,FALSE)</f>
        <v>223451306.13</v>
      </c>
      <c r="AE21" s="35">
        <f>VLOOKUP($AB21,[1]MO!$C$17:$K$24,8,FALSE)</f>
        <v>0.99999999999999989</v>
      </c>
      <c r="AF21" s="35">
        <f>VLOOKUP($AB21,[1]MO!$C$17:$K$24,9,FALSE)</f>
        <v>0.99999999999999989</v>
      </c>
      <c r="AG21" s="8"/>
      <c r="AH21" s="23">
        <f>VLOOKUP($AB21,[2]MO!$C$17:$K$23,5,FALSE)</f>
        <v>37944</v>
      </c>
      <c r="AI21" s="23">
        <f>VLOOKUP($AB21,[2]MO!$C$17:$K$23,6,FALSE)</f>
        <v>944342778.81000006</v>
      </c>
      <c r="AJ21" s="35">
        <f>VLOOKUP($AB21,[2]MO!$C$17:$K$23,8,FALSE)</f>
        <v>1.0000000000000002</v>
      </c>
      <c r="AK21" s="35">
        <f>VLOOKUP($AB21,[2]MO!$C$17:$K$23,9,FALSE)</f>
        <v>0.99999999999999989</v>
      </c>
      <c r="AL21" s="8"/>
      <c r="AM21" s="23">
        <f>VLOOKUP($AB21,[3]MO!$C$17:$K$23,5,FALSE)</f>
        <v>9873</v>
      </c>
      <c r="AN21" s="23">
        <f>VLOOKUP($AB21,[3]MO!$C$17:$K$23,6,FALSE)</f>
        <v>361239070</v>
      </c>
      <c r="AO21" s="35">
        <f>VLOOKUP($AB21,[3]MO!$C$17:$K$23,8,FALSE)</f>
        <v>1</v>
      </c>
      <c r="AP21" s="35">
        <f>VLOOKUP($AB21,[3]MO!$C$17:$K$23,9,FALSE)</f>
        <v>1</v>
      </c>
      <c r="AQ21" s="8"/>
      <c r="AR21" s="23">
        <f>VLOOKUP($AB21,[4]MO!$C$17:$K$23,5,FALSE)</f>
        <v>8492</v>
      </c>
      <c r="AS21" s="23">
        <f>VLOOKUP($AB21,[4]MO!$C$17:$K$23,6,FALSE)</f>
        <v>274430799.90000004</v>
      </c>
      <c r="AT21" s="35">
        <f>VLOOKUP($AB21,[4]MO!$C$17:$K$23,8,FALSE)</f>
        <v>1</v>
      </c>
      <c r="AU21" s="35">
        <f>VLOOKUP($AB21,[4]MO!$C$17:$K$23,9,FALSE)</f>
        <v>1</v>
      </c>
      <c r="AV21" s="8"/>
      <c r="AW21" s="23">
        <f>VLOOKUP($AB21,[5]MO!$C$17:$K$23,5,FALSE)</f>
        <v>9001</v>
      </c>
      <c r="AX21" s="23">
        <f>VLOOKUP($AB21,[5]MO!$C$17:$K$23,6,FALSE)</f>
        <v>278608125.38</v>
      </c>
      <c r="AY21" s="35">
        <f>VLOOKUP($AB21,[5]MO!$C$17:$K$23,8,FALSE)</f>
        <v>1</v>
      </c>
      <c r="AZ21" s="35">
        <f>VLOOKUP($AB21,[5]MO!$C$17:$K$23,9,FALSE)</f>
        <v>1</v>
      </c>
      <c r="BB21" s="36">
        <f t="shared" si="1"/>
        <v>0</v>
      </c>
      <c r="BC21" s="36">
        <f t="shared" si="0"/>
        <v>0</v>
      </c>
      <c r="BD21" s="35">
        <f t="shared" si="0"/>
        <v>0</v>
      </c>
      <c r="BE21" s="35">
        <f t="shared" si="0"/>
        <v>0</v>
      </c>
      <c r="BF21" s="23"/>
      <c r="BG21" s="36">
        <f t="shared" si="0"/>
        <v>0</v>
      </c>
      <c r="BH21" s="36">
        <f t="shared" si="0"/>
        <v>-0.18999993801116943</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-9.9999964237213135E-2</v>
      </c>
      <c r="BS21" s="35">
        <f t="shared" si="3"/>
        <v>0</v>
      </c>
      <c r="BT21" s="35">
        <f t="shared" si="3"/>
        <v>0</v>
      </c>
      <c r="BU21" s="23"/>
      <c r="BV21" s="36">
        <f t="shared" ref="BV21:BY21" si="4">AW21-W21</f>
        <v>0</v>
      </c>
      <c r="BW21" s="36">
        <f t="shared" si="4"/>
        <v>0.37999999523162842</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N14" activePane="bottomRight" state="frozen"/>
      <selection pane="bottomRight" activeCell="T20" sqref="T20"/>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545" priority="21" operator="lessThan">
      <formula>-1</formula>
    </cfRule>
  </conditionalFormatting>
  <conditionalFormatting sqref="BD6:BE21">
    <cfRule type="cellIs" dxfId="544" priority="19" operator="lessThan">
      <formula>-0.01</formula>
    </cfRule>
    <cfRule type="cellIs" dxfId="543" priority="20" operator="greaterThan">
      <formula>0.01</formula>
    </cfRule>
  </conditionalFormatting>
  <conditionalFormatting sqref="BB6:BC21">
    <cfRule type="cellIs" dxfId="542" priority="17" operator="lessThan">
      <formula>-1</formula>
    </cfRule>
    <cfRule type="cellIs" dxfId="541" priority="18" operator="greaterThan">
      <formula>1</formula>
    </cfRule>
  </conditionalFormatting>
  <conditionalFormatting sqref="BI6:BJ21">
    <cfRule type="cellIs" dxfId="540" priority="15" operator="lessThan">
      <formula>-0.01</formula>
    </cfRule>
    <cfRule type="cellIs" dxfId="539" priority="16" operator="greaterThan">
      <formula>0.01</formula>
    </cfRule>
  </conditionalFormatting>
  <conditionalFormatting sqref="BG6:BH21">
    <cfRule type="cellIs" dxfId="538" priority="13" operator="lessThan">
      <formula>-1</formula>
    </cfRule>
    <cfRule type="cellIs" dxfId="537" priority="14" operator="greaterThan">
      <formula>1</formula>
    </cfRule>
  </conditionalFormatting>
  <conditionalFormatting sqref="BN6:BO21">
    <cfRule type="cellIs" dxfId="536" priority="11" operator="lessThan">
      <formula>-0.01</formula>
    </cfRule>
    <cfRule type="cellIs" dxfId="535" priority="12" operator="greaterThan">
      <formula>0.01</formula>
    </cfRule>
  </conditionalFormatting>
  <conditionalFormatting sqref="BL6:BM21">
    <cfRule type="cellIs" dxfId="534" priority="9" operator="lessThan">
      <formula>-1</formula>
    </cfRule>
    <cfRule type="cellIs" dxfId="533" priority="10" operator="greaterThan">
      <formula>1</formula>
    </cfRule>
  </conditionalFormatting>
  <conditionalFormatting sqref="BS6:BT21">
    <cfRule type="cellIs" dxfId="532" priority="7" operator="lessThan">
      <formula>-0.01</formula>
    </cfRule>
    <cfRule type="cellIs" dxfId="531" priority="8" operator="greaterThan">
      <formula>0.01</formula>
    </cfRule>
  </conditionalFormatting>
  <conditionalFormatting sqref="BQ6:BR21">
    <cfRule type="cellIs" dxfId="530" priority="5" operator="lessThan">
      <formula>-1</formula>
    </cfRule>
    <cfRule type="cellIs" dxfId="529" priority="6" operator="greaterThan">
      <formula>1</formula>
    </cfRule>
  </conditionalFormatting>
  <conditionalFormatting sqref="BX6:BY21">
    <cfRule type="cellIs" dxfId="528" priority="3" operator="lessThan">
      <formula>-0.01</formula>
    </cfRule>
    <cfRule type="cellIs" dxfId="527" priority="4" operator="greaterThan">
      <formula>0.01</formula>
    </cfRule>
  </conditionalFormatting>
  <conditionalFormatting sqref="BV6:BW21">
    <cfRule type="cellIs" dxfId="526" priority="1" operator="lessThan">
      <formula>-1</formula>
    </cfRule>
    <cfRule type="cellIs" dxfId="525" priority="2" operator="greaterThan">
      <formula>1</formula>
    </cfRule>
  </conditionalFormatting>
  <pageMargins left="0.7" right="0.7" top="0.75" bottom="0.75" header="0.3" footer="0.3"/>
  <pageSetup paperSize="5" scale="12"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BY37"/>
  <sheetViews>
    <sheetView topLeftCell="AY1" zoomScale="80" zoomScaleNormal="80" workbookViewId="0">
      <selection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55</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6946</v>
      </c>
      <c r="D6" s="28">
        <v>691993632.60000002</v>
      </c>
      <c r="E6" s="17">
        <v>0.79600000000000004</v>
      </c>
      <c r="F6" s="17">
        <v>0.81020000000000003</v>
      </c>
      <c r="G6" s="8"/>
      <c r="H6" s="23">
        <v>30897</v>
      </c>
      <c r="I6" s="28">
        <v>3346186308</v>
      </c>
      <c r="J6" s="17">
        <v>0.79820000000000002</v>
      </c>
      <c r="K6" s="17">
        <v>0.80379999999999996</v>
      </c>
      <c r="L6" s="8"/>
      <c r="M6" s="23">
        <v>12494</v>
      </c>
      <c r="N6" s="28">
        <v>1082628139</v>
      </c>
      <c r="O6" s="17">
        <v>0.84509999999999996</v>
      </c>
      <c r="P6" s="17">
        <v>0.83860000000000001</v>
      </c>
      <c r="Q6" s="8"/>
      <c r="R6" s="23">
        <v>26195</v>
      </c>
      <c r="S6" s="28">
        <v>2593695052</v>
      </c>
      <c r="T6" s="17">
        <v>0.80659999999999998</v>
      </c>
      <c r="U6" s="17">
        <v>0.81359999999999999</v>
      </c>
      <c r="V6" s="8"/>
      <c r="W6" s="23">
        <v>43082</v>
      </c>
      <c r="X6" s="28">
        <v>5258608309</v>
      </c>
      <c r="Y6" s="17">
        <v>0.88629999999999998</v>
      </c>
      <c r="Z6" s="17">
        <v>0.90249999999999997</v>
      </c>
      <c r="AA6" s="8"/>
      <c r="AB6" s="34" t="s">
        <v>80</v>
      </c>
      <c r="AC6" s="23">
        <f>VLOOKUP($AB6,[1]MS!$C$8:$K$14,5,FALSE)</f>
        <v>6946</v>
      </c>
      <c r="AD6" s="23">
        <f>VLOOKUP($AB6,[1]MS!$C$8:$K$14,6,FALSE)</f>
        <v>691993632.60000002</v>
      </c>
      <c r="AE6" s="35">
        <f>VLOOKUP($AB6,[1]MS!$C$8:$K$14,8,FALSE)</f>
        <v>0.79601191840476737</v>
      </c>
      <c r="AF6" s="35">
        <f>VLOOKUP($AB6,[1]MS!$C$8:$K$14,9,FALSE)</f>
        <v>0.81022994666486758</v>
      </c>
      <c r="AG6" s="8"/>
      <c r="AH6" s="23">
        <f>VLOOKUP($AB6,[2]MS!$C$8:$K$23,5,FALSE)</f>
        <v>30897</v>
      </c>
      <c r="AI6" s="23">
        <f>VLOOKUP($AB6,[2]MS!$C$8:$K$23,6,FALSE)</f>
        <v>3346186307.8299999</v>
      </c>
      <c r="AJ6" s="35">
        <f>VLOOKUP($AB6,[2]MS!$C$8:$K$23,8,FALSE)</f>
        <v>0.79820708897385551</v>
      </c>
      <c r="AK6" s="35">
        <f>VLOOKUP($AB6,[2]MS!$C$8:$K$23,9,FALSE)</f>
        <v>0.80383061256356247</v>
      </c>
      <c r="AL6" s="8"/>
      <c r="AM6" s="23">
        <f>VLOOKUP($AB6,[3]MS!$C$8:$K$14,5,FALSE)</f>
        <v>12494</v>
      </c>
      <c r="AN6" s="23">
        <f>VLOOKUP($AB6,[3]MS!$C$8:$K$14,6,FALSE)</f>
        <v>1082628139</v>
      </c>
      <c r="AO6" s="35">
        <f>VLOOKUP($AB6,[3]MS!$C$8:$K$14,8,FALSE)</f>
        <v>0.84510281385281383</v>
      </c>
      <c r="AP6" s="35">
        <f>VLOOKUP($AB6,[3]MS!$C$8:$K$14,9,FALSE)</f>
        <v>0.83863709533852782</v>
      </c>
      <c r="AQ6" s="8"/>
      <c r="AR6" s="23">
        <f>VLOOKUP($AB6,[4]MS!$C$8:$K$14,5,FALSE)</f>
        <v>26195</v>
      </c>
      <c r="AS6" s="23">
        <f>VLOOKUP($AB6,[4]MS!$C$8:$K$14,6,FALSE)</f>
        <v>2593695051.7800002</v>
      </c>
      <c r="AT6" s="35">
        <f>VLOOKUP($AB6,[4]MS!$C$8:$K$14,8,FALSE)</f>
        <v>0.80662047729022324</v>
      </c>
      <c r="AU6" s="35">
        <f>VLOOKUP($AB6,[4]MS!$C$8:$K$14,9,FALSE)</f>
        <v>0.81357203230330055</v>
      </c>
      <c r="AV6" s="8"/>
      <c r="AW6" s="23">
        <f>VLOOKUP($AB6,[5]MS!$C$8:$K$14,5,FALSE)</f>
        <v>43082</v>
      </c>
      <c r="AX6" s="23">
        <f>VLOOKUP($AB6,[5]MS!$C$8:$K$14,6,FALSE)</f>
        <v>5258608309</v>
      </c>
      <c r="AY6" s="35">
        <f>VLOOKUP($AB6,[5]MS!$C$8:$K$14,8,FALSE)</f>
        <v>0.88631500987491774</v>
      </c>
      <c r="AZ6" s="35">
        <f>VLOOKUP($AB6,[5]MS!$C$8:$K$14,9,FALSE)</f>
        <v>0.90250744829103458</v>
      </c>
      <c r="BB6" s="36">
        <f>AC6-C6</f>
        <v>0</v>
      </c>
      <c r="BC6" s="36">
        <f t="shared" ref="BC6:BY21" si="0">AD6-D6</f>
        <v>0</v>
      </c>
      <c r="BD6" s="35">
        <f t="shared" si="0"/>
        <v>1.1918404767330415E-5</v>
      </c>
      <c r="BE6" s="35">
        <f t="shared" si="0"/>
        <v>2.9946664867552819E-5</v>
      </c>
      <c r="BF6" s="23"/>
      <c r="BG6" s="36">
        <f t="shared" si="0"/>
        <v>0</v>
      </c>
      <c r="BH6" s="36">
        <f t="shared" si="0"/>
        <v>-0.17000007629394531</v>
      </c>
      <c r="BI6" s="35">
        <f t="shared" si="0"/>
        <v>7.0889738554846815E-6</v>
      </c>
      <c r="BJ6" s="35">
        <f t="shared" si="0"/>
        <v>3.0612563562515405E-5</v>
      </c>
      <c r="BK6" s="23"/>
      <c r="BL6" s="36">
        <f t="shared" si="0"/>
        <v>0</v>
      </c>
      <c r="BM6" s="36">
        <f t="shared" si="0"/>
        <v>0</v>
      </c>
      <c r="BN6" s="35">
        <f t="shared" si="0"/>
        <v>2.8138528138654806E-6</v>
      </c>
      <c r="BO6" s="35">
        <f t="shared" si="0"/>
        <v>3.7095338527803889E-5</v>
      </c>
      <c r="BP6" s="23"/>
      <c r="BQ6" s="36">
        <f t="shared" si="0"/>
        <v>0</v>
      </c>
      <c r="BR6" s="36">
        <f t="shared" si="0"/>
        <v>-0.21999979019165039</v>
      </c>
      <c r="BS6" s="35">
        <f t="shared" si="0"/>
        <v>2.0477290223253064E-5</v>
      </c>
      <c r="BT6" s="35">
        <f t="shared" si="0"/>
        <v>-2.7967696699437994E-5</v>
      </c>
      <c r="BU6" s="23"/>
      <c r="BV6" s="36">
        <f t="shared" si="0"/>
        <v>0</v>
      </c>
      <c r="BW6" s="36">
        <f t="shared" si="0"/>
        <v>0</v>
      </c>
      <c r="BX6" s="35">
        <f t="shared" si="0"/>
        <v>1.5009874917759625E-5</v>
      </c>
      <c r="BY6" s="35">
        <f t="shared" si="0"/>
        <v>7.4482910346063136E-6</v>
      </c>
    </row>
    <row r="7" spans="1:77" x14ac:dyDescent="0.2">
      <c r="A7" s="1" t="s">
        <v>22</v>
      </c>
      <c r="B7" s="2" t="s">
        <v>8</v>
      </c>
      <c r="C7" s="23">
        <v>607</v>
      </c>
      <c r="D7" s="28">
        <v>50381581.899999999</v>
      </c>
      <c r="E7" s="17">
        <v>6.9599999999999995E-2</v>
      </c>
      <c r="F7" s="17">
        <v>5.8999999999999997E-2</v>
      </c>
      <c r="G7" s="8"/>
      <c r="H7" s="23">
        <v>2240</v>
      </c>
      <c r="I7" s="28">
        <v>217555057</v>
      </c>
      <c r="J7" s="17">
        <v>5.79E-2</v>
      </c>
      <c r="K7" s="17">
        <v>5.2299999999999999E-2</v>
      </c>
      <c r="L7" s="8"/>
      <c r="M7" s="23">
        <v>725</v>
      </c>
      <c r="N7" s="28">
        <v>59392293</v>
      </c>
      <c r="O7" s="17">
        <v>4.9000000000000002E-2</v>
      </c>
      <c r="P7" s="17">
        <v>4.5999999999999999E-2</v>
      </c>
      <c r="Q7" s="8"/>
      <c r="R7" s="23">
        <v>2226</v>
      </c>
      <c r="S7" s="28">
        <v>199205553</v>
      </c>
      <c r="T7" s="17">
        <v>6.8599999999999994E-2</v>
      </c>
      <c r="U7" s="17">
        <v>6.25E-2</v>
      </c>
      <c r="V7" s="8"/>
      <c r="W7" s="23">
        <v>2008</v>
      </c>
      <c r="X7" s="28">
        <v>203406497</v>
      </c>
      <c r="Y7" s="17">
        <v>4.1300000000000003E-2</v>
      </c>
      <c r="Z7" s="17">
        <v>3.49E-2</v>
      </c>
      <c r="AA7" s="8"/>
      <c r="AB7" s="34" t="s">
        <v>8</v>
      </c>
      <c r="AC7" s="23">
        <f>VLOOKUP($AB7,[1]MS!$C$8:$K$14,5,FALSE)</f>
        <v>607</v>
      </c>
      <c r="AD7" s="23">
        <f>VLOOKUP($AB7,[1]MS!$C$8:$K$14,6,FALSE)</f>
        <v>50381581.899999999</v>
      </c>
      <c r="AE7" s="35">
        <f>VLOOKUP($AB7,[1]MS!$C$8:$K$14,8,FALSE)</f>
        <v>6.9562227824891132E-2</v>
      </c>
      <c r="AF7" s="35">
        <f>VLOOKUP($AB7,[1]MS!$C$8:$K$14,9,FALSE)</f>
        <v>5.8989945127608752E-2</v>
      </c>
      <c r="AG7" s="8"/>
      <c r="AH7" s="23">
        <f>VLOOKUP($AB7,[2]MS!$C$8:$K$23,5,FALSE)</f>
        <v>2240</v>
      </c>
      <c r="AI7" s="23">
        <f>VLOOKUP($AB7,[2]MS!$C$8:$K$23,6,FALSE)</f>
        <v>217555057.31999999</v>
      </c>
      <c r="AJ7" s="35">
        <f>VLOOKUP($AB7,[2]MS!$C$8:$K$23,8,FALSE)</f>
        <v>5.7869174330887674E-2</v>
      </c>
      <c r="AK7" s="35">
        <f>VLOOKUP($AB7,[2]MS!$C$8:$K$23,9,FALSE)</f>
        <v>5.2261708973773323E-2</v>
      </c>
      <c r="AL7" s="8"/>
      <c r="AM7" s="23">
        <f>VLOOKUP($AB7,[3]MS!$C$8:$K$14,5,FALSE)</f>
        <v>725</v>
      </c>
      <c r="AN7" s="23">
        <f>VLOOKUP($AB7,[3]MS!$C$8:$K$14,6,FALSE)</f>
        <v>59392293</v>
      </c>
      <c r="AO7" s="35">
        <f>VLOOKUP($AB7,[3]MS!$C$8:$K$14,8,FALSE)</f>
        <v>4.9039502164502168E-2</v>
      </c>
      <c r="AP7" s="35">
        <f>VLOOKUP($AB7,[3]MS!$C$8:$K$14,9,FALSE)</f>
        <v>4.6007099107013678E-2</v>
      </c>
      <c r="AQ7" s="8"/>
      <c r="AR7" s="23">
        <f>VLOOKUP($AB7,[4]MS!$C$8:$K$14,5,FALSE)</f>
        <v>2226</v>
      </c>
      <c r="AS7" s="23">
        <f>VLOOKUP($AB7,[4]MS!$C$8:$K$14,6,FALSE)</f>
        <v>199205553.28</v>
      </c>
      <c r="AT7" s="35">
        <f>VLOOKUP($AB7,[4]MS!$C$8:$K$14,8,FALSE)</f>
        <v>6.8545034642032335E-2</v>
      </c>
      <c r="AU7" s="35">
        <f>VLOOKUP($AB7,[4]MS!$C$8:$K$14,9,FALSE)</f>
        <v>6.2485397701973103E-2</v>
      </c>
      <c r="AV7" s="8"/>
      <c r="AW7" s="23">
        <f>VLOOKUP($AB7,[5]MS!$C$8:$K$14,5,FALSE)</f>
        <v>2008</v>
      </c>
      <c r="AX7" s="23">
        <f>VLOOKUP($AB7,[5]MS!$C$8:$K$14,6,FALSE)</f>
        <v>203406496.59</v>
      </c>
      <c r="AY7" s="35">
        <f>VLOOKUP($AB7,[5]MS!$C$8:$K$14,8,FALSE)</f>
        <v>4.1310072416063201E-2</v>
      </c>
      <c r="AZ7" s="35">
        <f>VLOOKUP($AB7,[5]MS!$C$8:$K$14,9,FALSE)</f>
        <v>3.4909593454426638E-2</v>
      </c>
      <c r="BB7" s="36">
        <f t="shared" ref="BB7:BB21" si="1">AC7-C7</f>
        <v>0</v>
      </c>
      <c r="BC7" s="36">
        <f t="shared" si="0"/>
        <v>0</v>
      </c>
      <c r="BD7" s="35">
        <f t="shared" si="0"/>
        <v>-3.7772175108863326E-5</v>
      </c>
      <c r="BE7" s="35">
        <f t="shared" si="0"/>
        <v>-1.0054872391244973E-5</v>
      </c>
      <c r="BF7" s="23"/>
      <c r="BG7" s="36">
        <f t="shared" si="0"/>
        <v>0</v>
      </c>
      <c r="BH7" s="36">
        <f t="shared" si="0"/>
        <v>0.31999999284744263</v>
      </c>
      <c r="BI7" s="35">
        <f t="shared" si="0"/>
        <v>-3.0825669112326259E-5</v>
      </c>
      <c r="BJ7" s="35">
        <f t="shared" si="0"/>
        <v>-3.8291026226676406E-5</v>
      </c>
      <c r="BK7" s="23"/>
      <c r="BL7" s="36">
        <f t="shared" si="0"/>
        <v>0</v>
      </c>
      <c r="BM7" s="36">
        <f t="shared" si="0"/>
        <v>0</v>
      </c>
      <c r="BN7" s="35">
        <f t="shared" si="0"/>
        <v>3.9502164502165649E-5</v>
      </c>
      <c r="BO7" s="35">
        <f t="shared" si="0"/>
        <v>7.0991070136791623E-6</v>
      </c>
      <c r="BP7" s="23"/>
      <c r="BQ7" s="36">
        <f t="shared" si="0"/>
        <v>0</v>
      </c>
      <c r="BR7" s="36">
        <f t="shared" si="0"/>
        <v>0.2800000011920929</v>
      </c>
      <c r="BS7" s="35">
        <f t="shared" si="0"/>
        <v>-5.4965357967659556E-5</v>
      </c>
      <c r="BT7" s="35">
        <f t="shared" si="0"/>
        <v>-1.4602298026897276E-5</v>
      </c>
      <c r="BU7" s="23"/>
      <c r="BV7" s="36">
        <f t="shared" si="0"/>
        <v>0</v>
      </c>
      <c r="BW7" s="36">
        <f t="shared" si="0"/>
        <v>-0.40999999642372131</v>
      </c>
      <c r="BX7" s="35">
        <f t="shared" si="0"/>
        <v>1.0072416063197642E-5</v>
      </c>
      <c r="BY7" s="35">
        <f t="shared" si="0"/>
        <v>9.5934544266373933E-6</v>
      </c>
    </row>
    <row r="8" spans="1:77" x14ac:dyDescent="0.2">
      <c r="A8" s="1" t="s">
        <v>23</v>
      </c>
      <c r="B8" s="2" t="s">
        <v>9</v>
      </c>
      <c r="C8" s="23">
        <v>480</v>
      </c>
      <c r="D8" s="28">
        <v>42042428.590000004</v>
      </c>
      <c r="E8" s="17">
        <v>5.5E-2</v>
      </c>
      <c r="F8" s="17">
        <v>4.9200000000000001E-2</v>
      </c>
      <c r="G8" s="8"/>
      <c r="H8" s="23">
        <v>1484</v>
      </c>
      <c r="I8" s="28">
        <v>145501865</v>
      </c>
      <c r="J8" s="17">
        <v>3.8300000000000001E-2</v>
      </c>
      <c r="K8" s="17">
        <v>3.5000000000000003E-2</v>
      </c>
      <c r="L8" s="8"/>
      <c r="M8" s="23">
        <v>513</v>
      </c>
      <c r="N8" s="28">
        <v>44179152</v>
      </c>
      <c r="O8" s="17">
        <v>3.4700000000000002E-2</v>
      </c>
      <c r="P8" s="17">
        <v>3.4200000000000001E-2</v>
      </c>
      <c r="Q8" s="8"/>
      <c r="R8" s="23">
        <v>1277</v>
      </c>
      <c r="S8" s="28">
        <v>123456408</v>
      </c>
      <c r="T8" s="17">
        <v>3.9300000000000002E-2</v>
      </c>
      <c r="U8" s="17">
        <v>3.8699999999999998E-2</v>
      </c>
      <c r="V8" s="8"/>
      <c r="W8" s="23">
        <v>1389</v>
      </c>
      <c r="X8" s="28">
        <v>142495758</v>
      </c>
      <c r="Y8" s="17">
        <v>2.86E-2</v>
      </c>
      <c r="Z8" s="17">
        <v>2.4500000000000001E-2</v>
      </c>
      <c r="AA8" s="8"/>
      <c r="AB8" s="34" t="s">
        <v>9</v>
      </c>
      <c r="AC8" s="23">
        <f>VLOOKUP($AB8,[1]MS!$C$8:$K$14,5,FALSE)</f>
        <v>480</v>
      </c>
      <c r="AD8" s="23">
        <f>VLOOKUP($AB8,[1]MS!$C$8:$K$14,6,FALSE)</f>
        <v>42042428.590000004</v>
      </c>
      <c r="AE8" s="35">
        <f>VLOOKUP($AB8,[1]MS!$C$8:$K$14,8,FALSE)</f>
        <v>5.5008022003208798E-2</v>
      </c>
      <c r="AF8" s="35">
        <f>VLOOKUP($AB8,[1]MS!$C$8:$K$14,9,FALSE)</f>
        <v>4.9225936582898554E-2</v>
      </c>
      <c r="AG8" s="8"/>
      <c r="AH8" s="23">
        <f>VLOOKUP($AB8,[2]MS!$C$8:$K$23,5,FALSE)</f>
        <v>1484</v>
      </c>
      <c r="AI8" s="23">
        <f>VLOOKUP($AB8,[2]MS!$C$8:$K$23,6,FALSE)</f>
        <v>145501864.59</v>
      </c>
      <c r="AJ8" s="35">
        <f>VLOOKUP($AB8,[2]MS!$C$8:$K$23,8,FALSE)</f>
        <v>3.8338327994213085E-2</v>
      </c>
      <c r="AK8" s="35">
        <f>VLOOKUP($AB8,[2]MS!$C$8:$K$23,9,FALSE)</f>
        <v>3.4952881335040778E-2</v>
      </c>
      <c r="AL8" s="8"/>
      <c r="AM8" s="23">
        <f>VLOOKUP($AB8,[3]MS!$C$8:$K$14,5,FALSE)</f>
        <v>513</v>
      </c>
      <c r="AN8" s="23">
        <f>VLOOKUP($AB8,[3]MS!$C$8:$K$14,6,FALSE)</f>
        <v>44179152</v>
      </c>
      <c r="AO8" s="35">
        <f>VLOOKUP($AB8,[3]MS!$C$8:$K$14,8,FALSE)</f>
        <v>3.4699675324675328E-2</v>
      </c>
      <c r="AP8" s="35">
        <f>VLOOKUP($AB8,[3]MS!$C$8:$K$14,9,FALSE)</f>
        <v>3.4222531609072938E-2</v>
      </c>
      <c r="AQ8" s="8"/>
      <c r="AR8" s="23">
        <f>VLOOKUP($AB8,[4]MS!$C$8:$K$14,5,FALSE)</f>
        <v>1277</v>
      </c>
      <c r="AS8" s="23">
        <f>VLOOKUP($AB8,[4]MS!$C$8:$K$14,6,FALSE)</f>
        <v>123456408.47</v>
      </c>
      <c r="AT8" s="35">
        <f>VLOOKUP($AB8,[4]MS!$C$8:$K$14,8,FALSE)</f>
        <v>3.93225558121632E-2</v>
      </c>
      <c r="AU8" s="35">
        <f>VLOOKUP($AB8,[4]MS!$C$8:$K$14,9,FALSE)</f>
        <v>3.8724938412044205E-2</v>
      </c>
      <c r="AV8" s="8"/>
      <c r="AW8" s="23">
        <f>VLOOKUP($AB8,[5]MS!$C$8:$K$14,5,FALSE)</f>
        <v>1389</v>
      </c>
      <c r="AX8" s="23">
        <f>VLOOKUP($AB8,[5]MS!$C$8:$K$14,6,FALSE)</f>
        <v>142495758.49000001</v>
      </c>
      <c r="AY8" s="35">
        <f>VLOOKUP($AB8,[5]MS!$C$8:$K$14,8,FALSE)</f>
        <v>2.8575543120473997E-2</v>
      </c>
      <c r="AZ8" s="35">
        <f>VLOOKUP($AB8,[5]MS!$C$8:$K$14,9,FALSE)</f>
        <v>2.4455801959427786E-2</v>
      </c>
      <c r="BB8" s="36">
        <f t="shared" si="1"/>
        <v>0</v>
      </c>
      <c r="BC8" s="36">
        <f t="shared" si="0"/>
        <v>0</v>
      </c>
      <c r="BD8" s="35">
        <f t="shared" si="0"/>
        <v>8.0220032087977011E-6</v>
      </c>
      <c r="BE8" s="35">
        <f t="shared" si="0"/>
        <v>2.5936582898553051E-5</v>
      </c>
      <c r="BF8" s="23"/>
      <c r="BG8" s="36">
        <f t="shared" si="0"/>
        <v>0</v>
      </c>
      <c r="BH8" s="36">
        <f t="shared" si="0"/>
        <v>-0.40999999642372131</v>
      </c>
      <c r="BI8" s="35">
        <f t="shared" si="0"/>
        <v>3.8327994213084582E-5</v>
      </c>
      <c r="BJ8" s="35">
        <f t="shared" si="0"/>
        <v>-4.7118664959225343E-5</v>
      </c>
      <c r="BK8" s="23"/>
      <c r="BL8" s="36">
        <f t="shared" si="0"/>
        <v>0</v>
      </c>
      <c r="BM8" s="36">
        <f t="shared" si="0"/>
        <v>0</v>
      </c>
      <c r="BN8" s="35">
        <f t="shared" si="0"/>
        <v>-3.2467532467411742E-7</v>
      </c>
      <c r="BO8" s="35">
        <f t="shared" si="0"/>
        <v>2.2531609072937164E-5</v>
      </c>
      <c r="BP8" s="23"/>
      <c r="BQ8" s="36">
        <f t="shared" si="0"/>
        <v>0</v>
      </c>
      <c r="BR8" s="36">
        <f t="shared" si="0"/>
        <v>0.4699999988079071</v>
      </c>
      <c r="BS8" s="35">
        <f t="shared" si="0"/>
        <v>2.2555812163198297E-5</v>
      </c>
      <c r="BT8" s="35">
        <f t="shared" si="0"/>
        <v>2.4938412044206437E-5</v>
      </c>
      <c r="BU8" s="23"/>
      <c r="BV8" s="36">
        <f t="shared" si="0"/>
        <v>0</v>
      </c>
      <c r="BW8" s="36">
        <f t="shared" si="0"/>
        <v>0.49000000953674316</v>
      </c>
      <c r="BX8" s="35">
        <f t="shared" si="0"/>
        <v>-2.44568795260032E-5</v>
      </c>
      <c r="BY8" s="35">
        <f t="shared" si="0"/>
        <v>-4.4198040572214492E-5</v>
      </c>
    </row>
    <row r="9" spans="1:77" x14ac:dyDescent="0.2">
      <c r="A9" s="1" t="s">
        <v>24</v>
      </c>
      <c r="B9" s="2" t="s">
        <v>10</v>
      </c>
      <c r="C9" s="23">
        <v>169</v>
      </c>
      <c r="D9" s="28">
        <v>17264705.859999999</v>
      </c>
      <c r="E9" s="17">
        <v>1.9400000000000001E-2</v>
      </c>
      <c r="F9" s="17">
        <v>2.0199999999999999E-2</v>
      </c>
      <c r="G9" s="8"/>
      <c r="H9" s="23">
        <v>1437</v>
      </c>
      <c r="I9" s="28">
        <v>162659362</v>
      </c>
      <c r="J9" s="17">
        <v>3.7100000000000001E-2</v>
      </c>
      <c r="K9" s="17">
        <v>3.9100000000000003E-2</v>
      </c>
      <c r="L9" s="8"/>
      <c r="M9" s="23">
        <v>350</v>
      </c>
      <c r="N9" s="28">
        <v>40849281</v>
      </c>
      <c r="O9" s="17">
        <v>2.3699999999999999E-2</v>
      </c>
      <c r="P9" s="17">
        <v>3.1600000000000003E-2</v>
      </c>
      <c r="Q9" s="8"/>
      <c r="R9" s="23">
        <v>194</v>
      </c>
      <c r="S9" s="28">
        <v>21686297</v>
      </c>
      <c r="T9" s="17">
        <v>6.0000000000000001E-3</v>
      </c>
      <c r="U9" s="17">
        <v>6.7999999999999996E-3</v>
      </c>
      <c r="V9" s="8"/>
      <c r="W9" s="23">
        <v>361</v>
      </c>
      <c r="X9" s="28">
        <v>41911151</v>
      </c>
      <c r="Y9" s="17">
        <v>7.4000000000000003E-3</v>
      </c>
      <c r="Z9" s="17">
        <v>7.1999999999999998E-3</v>
      </c>
      <c r="AA9" s="8"/>
      <c r="AB9" s="34" t="s">
        <v>10</v>
      </c>
      <c r="AC9" s="23">
        <f>VLOOKUP($AB9,[1]MS!$C$8:$K$14,5,FALSE)</f>
        <v>169</v>
      </c>
      <c r="AD9" s="23">
        <f>VLOOKUP($AB9,[1]MS!$C$8:$K$14,6,FALSE)</f>
        <v>17264705.859999999</v>
      </c>
      <c r="AE9" s="35">
        <f>VLOOKUP($AB9,[1]MS!$C$8:$K$14,8,FALSE)</f>
        <v>1.9367407746963099E-2</v>
      </c>
      <c r="AF9" s="35">
        <f>VLOOKUP($AB9,[1]MS!$C$8:$K$14,9,FALSE)</f>
        <v>2.0214610437345265E-2</v>
      </c>
      <c r="AG9" s="8"/>
      <c r="AH9" s="23">
        <f>VLOOKUP($AB9,[2]MS!$C$8:$K$23,5,FALSE)</f>
        <v>1437</v>
      </c>
      <c r="AI9" s="23">
        <f>VLOOKUP($AB9,[2]MS!$C$8:$K$23,6,FALSE)</f>
        <v>162659362.13</v>
      </c>
      <c r="AJ9" s="35">
        <f>VLOOKUP($AB9,[2]MS!$C$8:$K$23,8,FALSE)</f>
        <v>3.7124108711377495E-2</v>
      </c>
      <c r="AK9" s="35">
        <f>VLOOKUP($AB9,[2]MS!$C$8:$K$23,9,FALSE)</f>
        <v>3.907450532392738E-2</v>
      </c>
      <c r="AL9" s="8"/>
      <c r="AM9" s="23">
        <f>VLOOKUP($AB9,[3]MS!$C$8:$K$14,5,FALSE)</f>
        <v>350</v>
      </c>
      <c r="AN9" s="23">
        <f>VLOOKUP($AB9,[3]MS!$C$8:$K$14,6,FALSE)</f>
        <v>40849281</v>
      </c>
      <c r="AO9" s="35">
        <f>VLOOKUP($AB9,[3]MS!$C$8:$K$14,8,FALSE)</f>
        <v>2.3674242424242424E-2</v>
      </c>
      <c r="AP9" s="35">
        <f>VLOOKUP($AB9,[3]MS!$C$8:$K$14,9,FALSE)</f>
        <v>3.1643110991139048E-2</v>
      </c>
      <c r="AQ9" s="8"/>
      <c r="AR9" s="23">
        <f>VLOOKUP($AB9,[4]MS!$C$8:$K$14,5,FALSE)</f>
        <v>194</v>
      </c>
      <c r="AS9" s="23">
        <f>VLOOKUP($AB9,[4]MS!$C$8:$K$14,6,FALSE)</f>
        <v>21686297.079999998</v>
      </c>
      <c r="AT9" s="35">
        <f>VLOOKUP($AB9,[4]MS!$C$8:$K$14,8,FALSE)</f>
        <v>5.9738260200153962E-3</v>
      </c>
      <c r="AU9" s="35">
        <f>VLOOKUP($AB9,[4]MS!$C$8:$K$14,9,FALSE)</f>
        <v>6.8024052312550968E-3</v>
      </c>
      <c r="AV9" s="8"/>
      <c r="AW9" s="23">
        <f>VLOOKUP($AB9,[5]MS!$C$8:$K$14,5,FALSE)</f>
        <v>361</v>
      </c>
      <c r="AX9" s="23">
        <f>VLOOKUP($AB9,[5]MS!$C$8:$K$14,6,FALSE)</f>
        <v>41911151.490000002</v>
      </c>
      <c r="AY9" s="35">
        <f>VLOOKUP($AB9,[5]MS!$C$8:$K$14,8,FALSE)</f>
        <v>7.4267610269914417E-3</v>
      </c>
      <c r="AZ9" s="35">
        <f>VLOOKUP($AB9,[5]MS!$C$8:$K$14,9,FALSE)</f>
        <v>7.1929917886148637E-3</v>
      </c>
      <c r="BB9" s="36">
        <f t="shared" si="1"/>
        <v>0</v>
      </c>
      <c r="BC9" s="36">
        <f t="shared" si="0"/>
        <v>0</v>
      </c>
      <c r="BD9" s="35">
        <f t="shared" si="0"/>
        <v>-3.2592253036901886E-5</v>
      </c>
      <c r="BE9" s="35">
        <f t="shared" si="0"/>
        <v>1.4610437345265875E-5</v>
      </c>
      <c r="BF9" s="23"/>
      <c r="BG9" s="36">
        <f t="shared" si="0"/>
        <v>0</v>
      </c>
      <c r="BH9" s="36">
        <f t="shared" si="0"/>
        <v>0.12999999523162842</v>
      </c>
      <c r="BI9" s="35">
        <f t="shared" si="0"/>
        <v>2.4108711377493486E-5</v>
      </c>
      <c r="BJ9" s="35">
        <f t="shared" si="0"/>
        <v>-2.5494676072622402E-5</v>
      </c>
      <c r="BK9" s="23"/>
      <c r="BL9" s="36">
        <f t="shared" si="0"/>
        <v>0</v>
      </c>
      <c r="BM9" s="36">
        <f t="shared" si="0"/>
        <v>0</v>
      </c>
      <c r="BN9" s="35">
        <f t="shared" si="0"/>
        <v>-2.5757575757574813E-5</v>
      </c>
      <c r="BO9" s="35">
        <f t="shared" si="0"/>
        <v>4.3110991139044819E-5</v>
      </c>
      <c r="BP9" s="23"/>
      <c r="BQ9" s="36">
        <f t="shared" si="0"/>
        <v>0</v>
      </c>
      <c r="BR9" s="36">
        <f t="shared" si="0"/>
        <v>7.9999998211860657E-2</v>
      </c>
      <c r="BS9" s="35">
        <f t="shared" si="0"/>
        <v>-2.6173979984603878E-5</v>
      </c>
      <c r="BT9" s="35">
        <f t="shared" si="0"/>
        <v>2.4052312550971316E-6</v>
      </c>
      <c r="BU9" s="23"/>
      <c r="BV9" s="36">
        <f t="shared" si="0"/>
        <v>0</v>
      </c>
      <c r="BW9" s="36">
        <f t="shared" si="0"/>
        <v>0.49000000208616257</v>
      </c>
      <c r="BX9" s="35">
        <f t="shared" si="0"/>
        <v>2.6761026991441346E-5</v>
      </c>
      <c r="BY9" s="35">
        <f t="shared" si="0"/>
        <v>-7.0082113851361455E-6</v>
      </c>
    </row>
    <row r="10" spans="1:77" x14ac:dyDescent="0.2">
      <c r="A10" s="1" t="s">
        <v>25</v>
      </c>
      <c r="B10" s="2" t="s">
        <v>11</v>
      </c>
      <c r="C10" s="23">
        <v>373</v>
      </c>
      <c r="D10" s="28">
        <v>35624140.780000001</v>
      </c>
      <c r="E10" s="17">
        <v>4.2799999999999998E-2</v>
      </c>
      <c r="F10" s="17">
        <v>4.1700000000000001E-2</v>
      </c>
      <c r="G10" s="8"/>
      <c r="H10" s="23">
        <v>1622</v>
      </c>
      <c r="I10" s="28">
        <v>168791882</v>
      </c>
      <c r="J10" s="17">
        <v>4.19E-2</v>
      </c>
      <c r="K10" s="17">
        <v>4.0599999999999997E-2</v>
      </c>
      <c r="L10" s="8"/>
      <c r="M10" s="23">
        <v>496</v>
      </c>
      <c r="N10" s="28">
        <v>41410076</v>
      </c>
      <c r="O10" s="17">
        <v>3.3599999999999998E-2</v>
      </c>
      <c r="P10" s="17">
        <v>3.2099999999999997E-2</v>
      </c>
      <c r="Q10" s="8"/>
      <c r="R10" s="23">
        <v>953</v>
      </c>
      <c r="S10" s="28">
        <v>84302266</v>
      </c>
      <c r="T10" s="17">
        <v>2.9399999999999999E-2</v>
      </c>
      <c r="U10" s="17">
        <v>2.64E-2</v>
      </c>
      <c r="V10" s="8"/>
      <c r="W10" s="23">
        <v>950</v>
      </c>
      <c r="X10" s="28">
        <v>90665132</v>
      </c>
      <c r="Y10" s="17">
        <v>1.95E-2</v>
      </c>
      <c r="Z10" s="17">
        <v>1.5599999999999999E-2</v>
      </c>
      <c r="AA10" s="8"/>
      <c r="AB10" s="34" t="s">
        <v>11</v>
      </c>
      <c r="AC10" s="23">
        <f>VLOOKUP($AB10,[1]MS!$C$8:$K$14,5,FALSE)</f>
        <v>373</v>
      </c>
      <c r="AD10" s="23">
        <f>VLOOKUP($AB10,[1]MS!$C$8:$K$14,6,FALSE)</f>
        <v>35624140.780000001</v>
      </c>
      <c r="AE10" s="35">
        <f>VLOOKUP($AB10,[1]MS!$C$8:$K$14,8,FALSE)</f>
        <v>4.2745817098326838E-2</v>
      </c>
      <c r="AF10" s="35">
        <f>VLOOKUP($AB10,[1]MS!$C$8:$K$14,9,FALSE)</f>
        <v>4.1710998951988237E-2</v>
      </c>
      <c r="AG10" s="8"/>
      <c r="AH10" s="23">
        <f>VLOOKUP($AB10,[2]MS!$C$8:$K$23,5,FALSE)</f>
        <v>1622</v>
      </c>
      <c r="AI10" s="23">
        <f>VLOOKUP($AB10,[2]MS!$C$8:$K$23,6,FALSE)</f>
        <v>168791881.55000001</v>
      </c>
      <c r="AJ10" s="35">
        <f>VLOOKUP($AB10,[2]MS!$C$8:$K$23,8,FALSE)</f>
        <v>4.1903482484240986E-2</v>
      </c>
      <c r="AK10" s="35">
        <f>VLOOKUP($AB10,[2]MS!$C$8:$K$23,9,FALSE)</f>
        <v>4.0547676985170991E-2</v>
      </c>
      <c r="AL10" s="8"/>
      <c r="AM10" s="23">
        <f>VLOOKUP($AB10,[3]MS!$C$8:$K$14,5,FALSE)</f>
        <v>496</v>
      </c>
      <c r="AN10" s="23">
        <f>VLOOKUP($AB10,[3]MS!$C$8:$K$14,6,FALSE)</f>
        <v>41410076</v>
      </c>
      <c r="AO10" s="35">
        <f>VLOOKUP($AB10,[3]MS!$C$8:$K$14,8,FALSE)</f>
        <v>3.3549783549783552E-2</v>
      </c>
      <c r="AP10" s="35">
        <f>VLOOKUP($AB10,[3]MS!$C$8:$K$14,9,FALSE)</f>
        <v>3.2077520067476911E-2</v>
      </c>
      <c r="AQ10" s="8"/>
      <c r="AR10" s="23">
        <f>VLOOKUP($AB10,[4]MS!$C$8:$K$14,5,FALSE)</f>
        <v>953</v>
      </c>
      <c r="AS10" s="23">
        <f>VLOOKUP($AB10,[4]MS!$C$8:$K$14,6,FALSE)</f>
        <v>84302266.079999998</v>
      </c>
      <c r="AT10" s="35">
        <f>VLOOKUP($AB10,[4]MS!$C$8:$K$14,8,FALSE)</f>
        <v>2.9345650500384911E-2</v>
      </c>
      <c r="AU10" s="35">
        <f>VLOOKUP($AB10,[4]MS!$C$8:$K$14,9,FALSE)</f>
        <v>2.6443342248507605E-2</v>
      </c>
      <c r="AV10" s="8"/>
      <c r="AW10" s="23">
        <f>VLOOKUP($AB10,[5]MS!$C$8:$K$14,5,FALSE)</f>
        <v>950</v>
      </c>
      <c r="AX10" s="23">
        <f>VLOOKUP($AB10,[5]MS!$C$8:$K$14,6,FALSE)</f>
        <v>90665131.819999993</v>
      </c>
      <c r="AY10" s="35">
        <f>VLOOKUP($AB10,[5]MS!$C$8:$K$14,8,FALSE)</f>
        <v>1.9544107965766951E-2</v>
      </c>
      <c r="AZ10" s="35">
        <f>VLOOKUP($AB10,[5]MS!$C$8:$K$14,9,FALSE)</f>
        <v>1.5560382511813065E-2</v>
      </c>
      <c r="BB10" s="36">
        <f t="shared" si="1"/>
        <v>0</v>
      </c>
      <c r="BC10" s="36">
        <f t="shared" si="0"/>
        <v>0</v>
      </c>
      <c r="BD10" s="35">
        <f t="shared" si="0"/>
        <v>-5.4182901673159589E-5</v>
      </c>
      <c r="BE10" s="35">
        <f t="shared" si="0"/>
        <v>1.0998951988236416E-5</v>
      </c>
      <c r="BF10" s="23"/>
      <c r="BG10" s="36">
        <f t="shared" si="0"/>
        <v>0</v>
      </c>
      <c r="BH10" s="36">
        <f t="shared" si="0"/>
        <v>-0.44999998807907104</v>
      </c>
      <c r="BI10" s="35">
        <f t="shared" si="0"/>
        <v>3.482484240986683E-6</v>
      </c>
      <c r="BJ10" s="35">
        <f t="shared" si="0"/>
        <v>-5.2323014829006032E-5</v>
      </c>
      <c r="BK10" s="23"/>
      <c r="BL10" s="36">
        <f t="shared" si="0"/>
        <v>0</v>
      </c>
      <c r="BM10" s="36">
        <f t="shared" si="0"/>
        <v>0</v>
      </c>
      <c r="BN10" s="35">
        <f t="shared" si="0"/>
        <v>-5.0216450216446218E-5</v>
      </c>
      <c r="BO10" s="35">
        <f t="shared" si="0"/>
        <v>-2.2479932523085389E-5</v>
      </c>
      <c r="BP10" s="23"/>
      <c r="BQ10" s="36">
        <f t="shared" si="0"/>
        <v>0</v>
      </c>
      <c r="BR10" s="36">
        <f t="shared" si="0"/>
        <v>7.9999998211860657E-2</v>
      </c>
      <c r="BS10" s="35">
        <f t="shared" si="0"/>
        <v>-5.434949961508756E-5</v>
      </c>
      <c r="BT10" s="35">
        <f t="shared" si="0"/>
        <v>4.3342248507605152E-5</v>
      </c>
      <c r="BU10" s="23"/>
      <c r="BV10" s="36">
        <f t="shared" si="0"/>
        <v>0</v>
      </c>
      <c r="BW10" s="36">
        <f t="shared" si="0"/>
        <v>-0.18000000715255737</v>
      </c>
      <c r="BX10" s="35">
        <f t="shared" si="0"/>
        <v>4.4107965766950613E-5</v>
      </c>
      <c r="BY10" s="35">
        <f t="shared" si="0"/>
        <v>-3.9617488186934058E-5</v>
      </c>
    </row>
    <row r="11" spans="1:77" x14ac:dyDescent="0.2">
      <c r="A11" s="1" t="s">
        <v>26</v>
      </c>
      <c r="B11" s="13" t="s">
        <v>12</v>
      </c>
      <c r="C11" s="23">
        <v>151</v>
      </c>
      <c r="D11" s="28">
        <v>16764179.279999999</v>
      </c>
      <c r="E11" s="17">
        <v>1.7299999999999999E-2</v>
      </c>
      <c r="F11" s="17">
        <v>1.9599999999999999E-2</v>
      </c>
      <c r="G11" s="8"/>
      <c r="H11" s="23">
        <v>1028</v>
      </c>
      <c r="I11" s="28">
        <v>122105818</v>
      </c>
      <c r="J11" s="17">
        <v>2.6599999999999999E-2</v>
      </c>
      <c r="K11" s="17">
        <v>2.93E-2</v>
      </c>
      <c r="L11" s="8"/>
      <c r="M11" s="23">
        <v>206</v>
      </c>
      <c r="N11" s="28">
        <v>22478635</v>
      </c>
      <c r="O11" s="17">
        <v>1.3899999999999999E-2</v>
      </c>
      <c r="P11" s="17">
        <v>1.7399999999999999E-2</v>
      </c>
      <c r="Q11" s="8"/>
      <c r="R11" s="23">
        <v>1630</v>
      </c>
      <c r="S11" s="28">
        <v>165688118</v>
      </c>
      <c r="T11" s="17">
        <v>5.0200000000000002E-2</v>
      </c>
      <c r="U11" s="17">
        <v>5.1999999999999998E-2</v>
      </c>
      <c r="V11" s="8"/>
      <c r="W11" s="23">
        <v>818</v>
      </c>
      <c r="X11" s="28">
        <v>89577873</v>
      </c>
      <c r="Y11" s="17">
        <v>1.6799999999999999E-2</v>
      </c>
      <c r="Z11" s="17">
        <v>1.54E-2</v>
      </c>
      <c r="AA11" s="8"/>
      <c r="AB11" s="34" t="s">
        <v>12</v>
      </c>
      <c r="AC11" s="23">
        <f>VLOOKUP($AB11,[1]MS!$C$8:$K$14,5,FALSE)</f>
        <v>151</v>
      </c>
      <c r="AD11" s="23">
        <f>VLOOKUP($AB11,[1]MS!$C$8:$K$14,6,FALSE)</f>
        <v>16764179.280000001</v>
      </c>
      <c r="AE11" s="35">
        <f>VLOOKUP($AB11,[1]MS!$C$8:$K$14,8,FALSE)</f>
        <v>1.7304606921842769E-2</v>
      </c>
      <c r="AF11" s="35">
        <f>VLOOKUP($AB11,[1]MS!$C$8:$K$14,9,FALSE)</f>
        <v>1.9628562235291698E-2</v>
      </c>
      <c r="AG11" s="8"/>
      <c r="AH11" s="23">
        <f>VLOOKUP($AB11,[2]MS!$C$8:$K$23,5,FALSE)</f>
        <v>1028</v>
      </c>
      <c r="AI11" s="23">
        <f>VLOOKUP($AB11,[2]MS!$C$8:$K$23,6,FALSE)</f>
        <v>122105817.5</v>
      </c>
      <c r="AJ11" s="35">
        <f>VLOOKUP($AB11,[2]MS!$C$8:$K$23,8,FALSE)</f>
        <v>2.6557817505425234E-2</v>
      </c>
      <c r="AK11" s="35">
        <f>VLOOKUP($AB11,[2]MS!$C$8:$K$23,9,FALSE)</f>
        <v>2.9332614818524956E-2</v>
      </c>
      <c r="AL11" s="8"/>
      <c r="AM11" s="23">
        <f>VLOOKUP($AB11,[3]MS!$C$8:$K$14,5,FALSE)</f>
        <v>206</v>
      </c>
      <c r="AN11" s="23">
        <f>VLOOKUP($AB11,[3]MS!$C$8:$K$14,6,FALSE)</f>
        <v>22478635</v>
      </c>
      <c r="AO11" s="35">
        <f>VLOOKUP($AB11,[3]MS!$C$8:$K$14,8,FALSE)</f>
        <v>1.3933982683982684E-2</v>
      </c>
      <c r="AP11" s="35">
        <f>VLOOKUP($AB11,[3]MS!$C$8:$K$14,9,FALSE)</f>
        <v>1.7412642886769608E-2</v>
      </c>
      <c r="AQ11" s="8"/>
      <c r="AR11" s="23">
        <f>VLOOKUP($AB11,[4]MS!$C$8:$K$14,5,FALSE)</f>
        <v>1630</v>
      </c>
      <c r="AS11" s="23">
        <f>VLOOKUP($AB11,[4]MS!$C$8:$K$14,6,FALSE)</f>
        <v>165688117.68000001</v>
      </c>
      <c r="AT11" s="35">
        <f>VLOOKUP($AB11,[4]MS!$C$8:$K$14,8,FALSE)</f>
        <v>5.0192455735180906E-2</v>
      </c>
      <c r="AU11" s="35">
        <f>VLOOKUP($AB11,[4]MS!$C$8:$K$14,9,FALSE)</f>
        <v>5.197188410291953E-2</v>
      </c>
      <c r="AV11" s="8"/>
      <c r="AW11" s="23">
        <f>VLOOKUP($AB11,[5]MS!$C$8:$K$14,5,FALSE)</f>
        <v>818</v>
      </c>
      <c r="AX11" s="23">
        <f>VLOOKUP($AB11,[5]MS!$C$8:$K$14,6,FALSE)</f>
        <v>89577873.170000002</v>
      </c>
      <c r="AY11" s="35">
        <f>VLOOKUP($AB11,[5]MS!$C$8:$K$14,8,FALSE)</f>
        <v>1.6828505595786702E-2</v>
      </c>
      <c r="AZ11" s="35">
        <f>VLOOKUP($AB11,[5]MS!$C$8:$K$14,9,FALSE)</f>
        <v>1.5373781994683002E-2</v>
      </c>
      <c r="BB11" s="36">
        <f t="shared" si="1"/>
        <v>0</v>
      </c>
      <c r="BC11" s="36">
        <f t="shared" si="0"/>
        <v>0</v>
      </c>
      <c r="BD11" s="35">
        <f t="shared" si="0"/>
        <v>4.6069218427695346E-6</v>
      </c>
      <c r="BE11" s="35">
        <f t="shared" si="0"/>
        <v>2.8562235291698657E-5</v>
      </c>
      <c r="BF11" s="23"/>
      <c r="BG11" s="36">
        <f t="shared" si="0"/>
        <v>0</v>
      </c>
      <c r="BH11" s="36">
        <f t="shared" si="0"/>
        <v>-0.5</v>
      </c>
      <c r="BI11" s="35">
        <f t="shared" si="0"/>
        <v>-4.2182494574764806E-5</v>
      </c>
      <c r="BJ11" s="35">
        <f t="shared" si="0"/>
        <v>3.2614818524956402E-5</v>
      </c>
      <c r="BK11" s="23"/>
      <c r="BL11" s="36">
        <f t="shared" si="0"/>
        <v>0</v>
      </c>
      <c r="BM11" s="36">
        <f t="shared" si="0"/>
        <v>0</v>
      </c>
      <c r="BN11" s="35">
        <f t="shared" si="0"/>
        <v>3.3982683982684836E-5</v>
      </c>
      <c r="BO11" s="35">
        <f t="shared" si="0"/>
        <v>1.2642886769609341E-5</v>
      </c>
      <c r="BP11" s="23"/>
      <c r="BQ11" s="36">
        <f t="shared" si="0"/>
        <v>0</v>
      </c>
      <c r="BR11" s="36">
        <f t="shared" si="0"/>
        <v>-0.31999999284744263</v>
      </c>
      <c r="BS11" s="35">
        <f t="shared" si="0"/>
        <v>-7.5442648190954253E-6</v>
      </c>
      <c r="BT11" s="35">
        <f t="shared" si="0"/>
        <v>-2.8115897080467633E-5</v>
      </c>
      <c r="BU11" s="23"/>
      <c r="BV11" s="36">
        <f t="shared" si="0"/>
        <v>0</v>
      </c>
      <c r="BW11" s="36">
        <f t="shared" si="0"/>
        <v>0.17000000178813934</v>
      </c>
      <c r="BX11" s="35">
        <f t="shared" si="0"/>
        <v>2.8505595786702809E-5</v>
      </c>
      <c r="BY11" s="35">
        <f t="shared" si="0"/>
        <v>-2.6218005316998305E-5</v>
      </c>
    </row>
    <row r="12" spans="1:77" x14ac:dyDescent="0.2">
      <c r="A12" s="1" t="s">
        <v>27</v>
      </c>
      <c r="B12" s="13" t="s">
        <v>13</v>
      </c>
      <c r="C12" s="23">
        <v>8726</v>
      </c>
      <c r="D12" s="28">
        <v>854070669.00999999</v>
      </c>
      <c r="E12" s="17">
        <v>1</v>
      </c>
      <c r="F12" s="17">
        <v>1</v>
      </c>
      <c r="G12" s="8"/>
      <c r="H12" s="23">
        <v>38708</v>
      </c>
      <c r="I12" s="28">
        <v>4162800291</v>
      </c>
      <c r="J12" s="17">
        <v>1</v>
      </c>
      <c r="K12" s="17">
        <v>1</v>
      </c>
      <c r="L12" s="8"/>
      <c r="M12" s="23">
        <v>14784</v>
      </c>
      <c r="N12" s="28">
        <v>1290937576</v>
      </c>
      <c r="O12" s="17">
        <v>1</v>
      </c>
      <c r="P12" s="17">
        <v>1</v>
      </c>
      <c r="Q12" s="8"/>
      <c r="R12" s="23">
        <v>32475</v>
      </c>
      <c r="S12" s="28">
        <v>3188033694</v>
      </c>
      <c r="T12" s="17">
        <v>1</v>
      </c>
      <c r="U12" s="17">
        <v>1</v>
      </c>
      <c r="V12" s="8"/>
      <c r="W12" s="23">
        <v>48608</v>
      </c>
      <c r="X12" s="28">
        <v>5826664721</v>
      </c>
      <c r="Y12" s="17">
        <v>1</v>
      </c>
      <c r="Z12" s="17">
        <v>1</v>
      </c>
      <c r="AA12" s="8"/>
      <c r="AB12" s="34" t="s">
        <v>13</v>
      </c>
      <c r="AC12" s="23">
        <f>VLOOKUP($AB12,[1]MS!$C$8:$K$14,5,FALSE)</f>
        <v>8726</v>
      </c>
      <c r="AD12" s="23">
        <f>VLOOKUP($AB12,[1]MS!$C$8:$K$14,6,FALSE)</f>
        <v>854070669.00999999</v>
      </c>
      <c r="AE12" s="35">
        <f>VLOOKUP($AB12,[1]MS!$C$8:$K$14,8,FALSE)</f>
        <v>0.99999999999999989</v>
      </c>
      <c r="AF12" s="35">
        <f>VLOOKUP($AB12,[1]MS!$C$8:$K$14,9,FALSE)</f>
        <v>1.0000000000000002</v>
      </c>
      <c r="AG12" s="8"/>
      <c r="AH12" s="23">
        <f>VLOOKUP($AB12,[2]MS!$C$8:$K$23,5,FALSE)</f>
        <v>38708</v>
      </c>
      <c r="AI12" s="23">
        <f>VLOOKUP($AB12,[2]MS!$C$8:$K$23,6,FALSE)</f>
        <v>4162800290.9200006</v>
      </c>
      <c r="AJ12" s="35">
        <f>VLOOKUP($AB12,[2]MS!$C$8:$K$23,8,FALSE)</f>
        <v>1</v>
      </c>
      <c r="AK12" s="35">
        <f>VLOOKUP($AB12,[2]MS!$C$8:$K$23,9,FALSE)</f>
        <v>1</v>
      </c>
      <c r="AL12" s="8"/>
      <c r="AM12" s="23">
        <f>VLOOKUP($AB12,[3]MS!$C$8:$K$14,5,FALSE)</f>
        <v>14784</v>
      </c>
      <c r="AN12" s="23">
        <f>VLOOKUP($AB12,[3]MS!$C$8:$K$14,6,FALSE)</f>
        <v>1290937576</v>
      </c>
      <c r="AO12" s="35">
        <f>VLOOKUP($AB12,[3]MS!$C$8:$K$14,8,FALSE)</f>
        <v>1</v>
      </c>
      <c r="AP12" s="35">
        <f>VLOOKUP($AB12,[3]MS!$C$8:$K$14,9,FALSE)</f>
        <v>1</v>
      </c>
      <c r="AQ12" s="8"/>
      <c r="AR12" s="23">
        <f>VLOOKUP($AB12,[4]MS!$C$8:$K$14,5,FALSE)</f>
        <v>32475</v>
      </c>
      <c r="AS12" s="23">
        <f>VLOOKUP($AB12,[4]MS!$C$8:$K$14,6,FALSE)</f>
        <v>3188033694.3699999</v>
      </c>
      <c r="AT12" s="35">
        <f>VLOOKUP($AB12,[4]MS!$C$8:$K$14,8,FALSE)</f>
        <v>1</v>
      </c>
      <c r="AU12" s="35">
        <f>VLOOKUP($AB12,[4]MS!$C$8:$K$14,9,FALSE)</f>
        <v>1</v>
      </c>
      <c r="AV12" s="8"/>
      <c r="AW12" s="23">
        <f>VLOOKUP($AB12,[5]MS!$C$8:$K$14,5,FALSE)</f>
        <v>48608</v>
      </c>
      <c r="AX12" s="23">
        <f>VLOOKUP($AB12,[5]MS!$C$8:$K$14,6,FALSE)</f>
        <v>5826664720.5600004</v>
      </c>
      <c r="AY12" s="35">
        <f>VLOOKUP($AB12,[5]MS!$C$8:$K$14,8,FALSE)</f>
        <v>1</v>
      </c>
      <c r="AZ12" s="35">
        <f>VLOOKUP($AB12,[5]MS!$C$8:$K$14,9,FALSE)</f>
        <v>1</v>
      </c>
      <c r="BB12" s="36">
        <f t="shared" si="1"/>
        <v>0</v>
      </c>
      <c r="BC12" s="36">
        <f t="shared" si="0"/>
        <v>0</v>
      </c>
      <c r="BD12" s="35">
        <f t="shared" si="0"/>
        <v>0</v>
      </c>
      <c r="BE12" s="35">
        <f t="shared" si="0"/>
        <v>0</v>
      </c>
      <c r="BF12" s="23"/>
      <c r="BG12" s="36">
        <f t="shared" si="0"/>
        <v>0</v>
      </c>
      <c r="BH12" s="36">
        <f t="shared" si="0"/>
        <v>-7.9999446868896484E-2</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0.36999988555908203</v>
      </c>
      <c r="BS12" s="35">
        <f t="shared" si="0"/>
        <v>0</v>
      </c>
      <c r="BT12" s="35">
        <f t="shared" si="0"/>
        <v>0</v>
      </c>
      <c r="BU12" s="23"/>
      <c r="BV12" s="36">
        <f t="shared" si="0"/>
        <v>0</v>
      </c>
      <c r="BW12" s="36">
        <f t="shared" si="0"/>
        <v>-0.43999958038330078</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1169</v>
      </c>
      <c r="D15" s="30">
        <v>23725849.530000001</v>
      </c>
      <c r="E15" s="19">
        <v>0.90759999999999996</v>
      </c>
      <c r="F15" s="19">
        <v>0.90090000000000003</v>
      </c>
      <c r="H15" s="25">
        <v>2737</v>
      </c>
      <c r="I15" s="30">
        <v>68620591</v>
      </c>
      <c r="J15" s="19">
        <v>0.89649999999999996</v>
      </c>
      <c r="K15" s="19">
        <v>0.88759999999999994</v>
      </c>
      <c r="M15" s="25">
        <v>893</v>
      </c>
      <c r="N15" s="30">
        <v>28275415</v>
      </c>
      <c r="O15" s="19">
        <v>0.90200000000000002</v>
      </c>
      <c r="P15" s="19">
        <v>0.89529999999999998</v>
      </c>
      <c r="R15" s="25">
        <v>837</v>
      </c>
      <c r="S15" s="30">
        <v>24338268</v>
      </c>
      <c r="T15" s="19">
        <v>0.89039999999999997</v>
      </c>
      <c r="U15" s="19">
        <v>0.89659999999999995</v>
      </c>
      <c r="W15" s="25">
        <v>2004</v>
      </c>
      <c r="X15" s="30">
        <v>66874612</v>
      </c>
      <c r="Y15" s="19">
        <v>0.93169999999999997</v>
      </c>
      <c r="Z15" s="19">
        <v>0.90049999999999997</v>
      </c>
      <c r="AB15" s="34" t="s">
        <v>80</v>
      </c>
      <c r="AC15" s="23">
        <f>VLOOKUP($AB15,[1]MS!$C$17:$K$24,5,FALSE)</f>
        <v>1169</v>
      </c>
      <c r="AD15" s="23">
        <f>VLOOKUP($AB15,[1]MS!$C$17:$K$24,6,FALSE)</f>
        <v>23725849.529999997</v>
      </c>
      <c r="AE15" s="35">
        <f>VLOOKUP($AB15,[1]MS!$C$17:$K$24,8,FALSE)</f>
        <v>0.90760869565217395</v>
      </c>
      <c r="AF15" s="35">
        <f>VLOOKUP($AB15,[1]MS!$C$17:$K$24,9,FALSE)</f>
        <v>0.9009426181606297</v>
      </c>
      <c r="AH15" s="23">
        <f>VLOOKUP($AB15,[2]MS!$C$17:$K$23,5,FALSE)</f>
        <v>2737</v>
      </c>
      <c r="AI15" s="23">
        <f>VLOOKUP($AB15,[2]MS!$C$17:$K$23,6,FALSE)</f>
        <v>68620590.950000003</v>
      </c>
      <c r="AJ15" s="35">
        <f>VLOOKUP($AB15,[2]MS!$C$17:$K$23,8,FALSE)</f>
        <v>0.89649525057320667</v>
      </c>
      <c r="AK15" s="35">
        <f>VLOOKUP($AB15,[2]MS!$C$17:$K$23,9,FALSE)</f>
        <v>0.88761261026227423</v>
      </c>
      <c r="AM15" s="23">
        <f>VLOOKUP($AB15,[3]MS!$C$17:$K$23,5,FALSE)</f>
        <v>893</v>
      </c>
      <c r="AN15" s="23">
        <f>VLOOKUP($AB15,[3]MS!$C$17:$K$23,6,FALSE)</f>
        <v>28275415</v>
      </c>
      <c r="AO15" s="35">
        <f>VLOOKUP($AB15,[3]MS!$C$17:$K$23,8,FALSE)</f>
        <v>0.90202020202020206</v>
      </c>
      <c r="AP15" s="35">
        <f>VLOOKUP($AB15,[3]MS!$C$17:$K$23,9,FALSE)</f>
        <v>0.8953497341475708</v>
      </c>
      <c r="AQ15" s="23"/>
      <c r="AR15" s="23">
        <f>VLOOKUP($AB15,[4]MS!$C$17:$K$23,5,FALSE)</f>
        <v>837</v>
      </c>
      <c r="AS15" s="23">
        <f>VLOOKUP($AB15,[4]MS!$C$17:$K$23,6,FALSE)</f>
        <v>24338268</v>
      </c>
      <c r="AT15" s="35">
        <f>VLOOKUP($AB15,[4]MS!$C$17:$K$23,8,FALSE)</f>
        <v>0.8904255319148936</v>
      </c>
      <c r="AU15" s="35">
        <f>VLOOKUP($AB15,[4]MS!$C$17:$K$23,9,FALSE)</f>
        <v>0.8966255439305999</v>
      </c>
      <c r="AW15" s="23">
        <f>VLOOKUP($AB15,[5]MS!$C$17:$K$23,5,FALSE)</f>
        <v>2004</v>
      </c>
      <c r="AX15" s="23">
        <f>VLOOKUP($AB15,[5]MS!$C$17:$K$23,6,FALSE)</f>
        <v>66874612.390000001</v>
      </c>
      <c r="AY15" s="35">
        <f>VLOOKUP($AB15,[5]MS!$C$17:$K$23,8,FALSE)</f>
        <v>0.9316596931659693</v>
      </c>
      <c r="AZ15" s="35">
        <f>VLOOKUP($AB15,[5]MS!$C$17:$K$23,9,FALSE)</f>
        <v>0.90046854130689546</v>
      </c>
      <c r="BB15" s="36">
        <f t="shared" si="1"/>
        <v>0</v>
      </c>
      <c r="BC15" s="36">
        <f t="shared" si="0"/>
        <v>0</v>
      </c>
      <c r="BD15" s="35">
        <f t="shared" si="0"/>
        <v>8.6956521739844916E-6</v>
      </c>
      <c r="BE15" s="35">
        <f t="shared" si="0"/>
        <v>4.2618160629670498E-5</v>
      </c>
      <c r="BF15" s="23"/>
      <c r="BG15" s="36">
        <f t="shared" si="0"/>
        <v>0</v>
      </c>
      <c r="BH15" s="36">
        <f t="shared" si="0"/>
        <v>-4.9999997019767761E-2</v>
      </c>
      <c r="BI15" s="35">
        <f t="shared" si="0"/>
        <v>-4.7494267932934875E-6</v>
      </c>
      <c r="BJ15" s="35">
        <f t="shared" si="0"/>
        <v>1.2610262274281858E-5</v>
      </c>
      <c r="BK15" s="23"/>
      <c r="BL15" s="36">
        <f t="shared" si="0"/>
        <v>0</v>
      </c>
      <c r="BM15" s="36">
        <f t="shared" si="0"/>
        <v>0</v>
      </c>
      <c r="BN15" s="35">
        <f t="shared" si="0"/>
        <v>2.0202020202031434E-5</v>
      </c>
      <c r="BO15" s="35">
        <f t="shared" si="0"/>
        <v>4.9734147570812404E-5</v>
      </c>
      <c r="BP15" s="23"/>
      <c r="BQ15" s="36">
        <f t="shared" si="0"/>
        <v>0</v>
      </c>
      <c r="BR15" s="36">
        <f t="shared" si="0"/>
        <v>0</v>
      </c>
      <c r="BS15" s="35">
        <f t="shared" si="0"/>
        <v>2.5531914893628382E-5</v>
      </c>
      <c r="BT15" s="35">
        <f t="shared" si="0"/>
        <v>2.5543930599947196E-5</v>
      </c>
      <c r="BU15" s="23"/>
      <c r="BV15" s="36">
        <f t="shared" si="0"/>
        <v>0</v>
      </c>
      <c r="BW15" s="36">
        <f t="shared" si="0"/>
        <v>0.39000000059604645</v>
      </c>
      <c r="BX15" s="35">
        <f t="shared" si="0"/>
        <v>-4.0306834030667815E-5</v>
      </c>
      <c r="BY15" s="35">
        <f t="shared" si="0"/>
        <v>-3.1458693104502444E-5</v>
      </c>
    </row>
    <row r="16" spans="1:77" x14ac:dyDescent="0.2">
      <c r="A16" s="1" t="s">
        <v>22</v>
      </c>
      <c r="B16" s="13" t="s">
        <v>8</v>
      </c>
      <c r="C16" s="25">
        <v>33</v>
      </c>
      <c r="D16" s="30">
        <v>657920.5</v>
      </c>
      <c r="E16" s="19">
        <v>2.5600000000000001E-2</v>
      </c>
      <c r="F16" s="19">
        <v>2.5000000000000001E-2</v>
      </c>
      <c r="H16" s="25">
        <v>116</v>
      </c>
      <c r="I16" s="30">
        <v>3074615</v>
      </c>
      <c r="J16" s="19">
        <v>3.7999999999999999E-2</v>
      </c>
      <c r="K16" s="19">
        <v>3.9800000000000002E-2</v>
      </c>
      <c r="M16" s="25">
        <v>29</v>
      </c>
      <c r="N16" s="30">
        <v>851956</v>
      </c>
      <c r="O16" s="19">
        <v>2.93E-2</v>
      </c>
      <c r="P16" s="19">
        <v>2.7E-2</v>
      </c>
      <c r="R16" s="25">
        <v>27</v>
      </c>
      <c r="S16" s="30">
        <v>641945</v>
      </c>
      <c r="T16" s="19">
        <v>2.87E-2</v>
      </c>
      <c r="U16" s="19">
        <v>2.3699999999999999E-2</v>
      </c>
      <c r="W16" s="25">
        <v>32</v>
      </c>
      <c r="X16" s="30">
        <v>2286822</v>
      </c>
      <c r="Y16" s="19">
        <v>1.49E-2</v>
      </c>
      <c r="Z16" s="19">
        <v>3.0800000000000001E-2</v>
      </c>
      <c r="AB16" s="34" t="s">
        <v>8</v>
      </c>
      <c r="AC16" s="23">
        <f>VLOOKUP($AB16,[1]MS!$C$17:$K$24,5,FALSE)</f>
        <v>33</v>
      </c>
      <c r="AD16" s="23">
        <f>VLOOKUP($AB16,[1]MS!$C$17:$K$24,6,FALSE)</f>
        <v>657920.5</v>
      </c>
      <c r="AE16" s="35">
        <f>VLOOKUP($AB16,[1]MS!$C$17:$K$24,8,FALSE)</f>
        <v>2.562111801242236E-2</v>
      </c>
      <c r="AF16" s="35">
        <f>VLOOKUP($AB16,[1]MS!$C$17:$K$24,9,FALSE)</f>
        <v>2.498324104525966E-2</v>
      </c>
      <c r="AH16" s="23">
        <f>VLOOKUP($AB16,[2]MS!$C$17:$K$23,5,FALSE)</f>
        <v>116</v>
      </c>
      <c r="AI16" s="23">
        <f>VLOOKUP($AB16,[2]MS!$C$17:$K$23,6,FALSE)</f>
        <v>3074615.4899999998</v>
      </c>
      <c r="AJ16" s="35">
        <f>VLOOKUP($AB16,[2]MS!$C$17:$K$23,8,FALSE)</f>
        <v>3.7995414346544382E-2</v>
      </c>
      <c r="AK16" s="35">
        <f>VLOOKUP($AB16,[2]MS!$C$17:$K$23,9,FALSE)</f>
        <v>3.9770387326163371E-2</v>
      </c>
      <c r="AM16" s="23">
        <f>VLOOKUP($AB16,[3]MS!$C$17:$K$23,5,FALSE)</f>
        <v>29</v>
      </c>
      <c r="AN16" s="23">
        <f>VLOOKUP($AB16,[3]MS!$C$17:$K$23,6,FALSE)</f>
        <v>851956</v>
      </c>
      <c r="AO16" s="35">
        <f>VLOOKUP($AB16,[3]MS!$C$17:$K$23,8,FALSE)</f>
        <v>2.9292929292929294E-2</v>
      </c>
      <c r="AP16" s="35">
        <f>VLOOKUP($AB16,[3]MS!$C$17:$K$23,9,FALSE)</f>
        <v>2.6977449424011209E-2</v>
      </c>
      <c r="AR16" s="23">
        <f>VLOOKUP($AB16,[4]MS!$C$17:$K$23,5,FALSE)</f>
        <v>27</v>
      </c>
      <c r="AS16" s="23">
        <f>VLOOKUP($AB16,[4]MS!$C$17:$K$23,6,FALSE)</f>
        <v>641945.31000000006</v>
      </c>
      <c r="AT16" s="35">
        <f>VLOOKUP($AB16,[4]MS!$C$17:$K$23,8,FALSE)</f>
        <v>2.8723404255319149E-2</v>
      </c>
      <c r="AU16" s="35">
        <f>VLOOKUP($AB16,[4]MS!$C$17:$K$23,9,FALSE)</f>
        <v>2.364936415164989E-2</v>
      </c>
      <c r="AW16" s="23">
        <f>VLOOKUP($AB16,[5]MS!$C$17:$K$23,5,FALSE)</f>
        <v>32</v>
      </c>
      <c r="AX16" s="23">
        <f>VLOOKUP($AB16,[5]MS!$C$17:$K$23,6,FALSE)</f>
        <v>2286821.96</v>
      </c>
      <c r="AY16" s="35">
        <f>VLOOKUP($AB16,[5]MS!$C$17:$K$23,8,FALSE)</f>
        <v>1.4876801487680148E-2</v>
      </c>
      <c r="AZ16" s="35">
        <f>VLOOKUP($AB16,[5]MS!$C$17:$K$23,9,FALSE)</f>
        <v>3.0792122166493439E-2</v>
      </c>
      <c r="BB16" s="36">
        <f t="shared" si="1"/>
        <v>0</v>
      </c>
      <c r="BC16" s="36">
        <f t="shared" si="0"/>
        <v>0</v>
      </c>
      <c r="BD16" s="35">
        <f t="shared" si="0"/>
        <v>2.1118012422358806E-5</v>
      </c>
      <c r="BE16" s="35">
        <f t="shared" si="0"/>
        <v>-1.6758954740341003E-5</v>
      </c>
      <c r="BF16" s="23"/>
      <c r="BG16" s="36">
        <f t="shared" si="0"/>
        <v>0</v>
      </c>
      <c r="BH16" s="36">
        <f t="shared" si="0"/>
        <v>0.48999999975785613</v>
      </c>
      <c r="BI16" s="35">
        <f t="shared" si="0"/>
        <v>-4.5856534556174E-6</v>
      </c>
      <c r="BJ16" s="35">
        <f t="shared" si="0"/>
        <v>-2.9612673836630632E-5</v>
      </c>
      <c r="BK16" s="23"/>
      <c r="BL16" s="36">
        <f t="shared" si="0"/>
        <v>0</v>
      </c>
      <c r="BM16" s="36">
        <f t="shared" si="0"/>
        <v>0</v>
      </c>
      <c r="BN16" s="35">
        <f t="shared" si="0"/>
        <v>-7.0707070707054509E-6</v>
      </c>
      <c r="BO16" s="35">
        <f t="shared" si="0"/>
        <v>-2.2550575988791038E-5</v>
      </c>
      <c r="BP16" s="23"/>
      <c r="BQ16" s="36">
        <f t="shared" si="0"/>
        <v>0</v>
      </c>
      <c r="BR16" s="36">
        <f t="shared" si="0"/>
        <v>0.31000000005587935</v>
      </c>
      <c r="BS16" s="35">
        <f t="shared" si="0"/>
        <v>2.3404255319148942E-5</v>
      </c>
      <c r="BT16" s="35">
        <f t="shared" si="0"/>
        <v>-5.0635848350109175E-5</v>
      </c>
      <c r="BU16" s="23"/>
      <c r="BV16" s="36">
        <f t="shared" si="0"/>
        <v>0</v>
      </c>
      <c r="BW16" s="36">
        <f t="shared" si="0"/>
        <v>-4.0000000037252903E-2</v>
      </c>
      <c r="BX16" s="35">
        <f t="shared" si="0"/>
        <v>-2.3198512319851788E-5</v>
      </c>
      <c r="BY16" s="35">
        <f t="shared" si="0"/>
        <v>-7.8778335065622651E-6</v>
      </c>
    </row>
    <row r="17" spans="1:77" x14ac:dyDescent="0.2">
      <c r="A17" s="1" t="s">
        <v>23</v>
      </c>
      <c r="B17" s="13" t="s">
        <v>9</v>
      </c>
      <c r="C17" s="25">
        <v>29</v>
      </c>
      <c r="D17" s="30">
        <v>461458.88</v>
      </c>
      <c r="E17" s="19">
        <v>2.2499999999999999E-2</v>
      </c>
      <c r="F17" s="19">
        <v>1.7500000000000002E-2</v>
      </c>
      <c r="H17" s="25">
        <v>56</v>
      </c>
      <c r="I17" s="30">
        <v>1654782</v>
      </c>
      <c r="J17" s="19">
        <v>1.83E-2</v>
      </c>
      <c r="K17" s="19">
        <v>2.1399999999999999E-2</v>
      </c>
      <c r="M17" s="25">
        <v>30</v>
      </c>
      <c r="N17" s="30">
        <v>1057356</v>
      </c>
      <c r="O17" s="19">
        <v>3.0300000000000001E-2</v>
      </c>
      <c r="P17" s="19">
        <v>3.3500000000000002E-2</v>
      </c>
      <c r="R17" s="25">
        <v>34</v>
      </c>
      <c r="S17" s="30">
        <v>929422</v>
      </c>
      <c r="T17" s="19">
        <v>3.6200000000000003E-2</v>
      </c>
      <c r="U17" s="19">
        <v>3.4200000000000001E-2</v>
      </c>
      <c r="W17" s="25">
        <v>20</v>
      </c>
      <c r="X17" s="30">
        <v>1036044</v>
      </c>
      <c r="Y17" s="19">
        <v>9.2999999999999992E-3</v>
      </c>
      <c r="Z17" s="19">
        <v>1.4E-2</v>
      </c>
      <c r="AB17" s="34" t="s">
        <v>9</v>
      </c>
      <c r="AC17" s="23">
        <f>VLOOKUP($AB17,[1]MS!$C$17:$K$24,5,FALSE)</f>
        <v>29</v>
      </c>
      <c r="AD17" s="23">
        <f>VLOOKUP($AB17,[1]MS!$C$17:$K$24,6,FALSE)</f>
        <v>461458.88</v>
      </c>
      <c r="AE17" s="35">
        <f>VLOOKUP($AB17,[1]MS!$C$17:$K$24,8,FALSE)</f>
        <v>2.251552795031056E-2</v>
      </c>
      <c r="AF17" s="35">
        <f>VLOOKUP($AB17,[1]MS!$C$17:$K$24,9,FALSE)</f>
        <v>1.7522996215371844E-2</v>
      </c>
      <c r="AH17" s="23">
        <f>VLOOKUP($AB17,[2]MS!$C$17:$K$23,5,FALSE)</f>
        <v>56</v>
      </c>
      <c r="AI17" s="23">
        <f>VLOOKUP($AB17,[2]MS!$C$17:$K$23,6,FALSE)</f>
        <v>1654781.6800000002</v>
      </c>
      <c r="AJ17" s="35">
        <f>VLOOKUP($AB17,[2]MS!$C$17:$K$23,8,FALSE)</f>
        <v>1.8342613822469701E-2</v>
      </c>
      <c r="AK17" s="35">
        <f>VLOOKUP($AB17,[2]MS!$C$17:$K$23,9,FALSE)</f>
        <v>2.1404728027906782E-2</v>
      </c>
      <c r="AM17" s="23">
        <f>VLOOKUP($AB17,[3]MS!$C$17:$K$23,5,FALSE)</f>
        <v>30</v>
      </c>
      <c r="AN17" s="23">
        <f>VLOOKUP($AB17,[3]MS!$C$17:$K$23,6,FALSE)</f>
        <v>1057356</v>
      </c>
      <c r="AO17" s="35">
        <f>VLOOKUP($AB17,[3]MS!$C$17:$K$23,8,FALSE)</f>
        <v>3.0303030303030304E-2</v>
      </c>
      <c r="AP17" s="35">
        <f>VLOOKUP($AB17,[3]MS!$C$17:$K$23,9,FALSE)</f>
        <v>3.3481503755093921E-2</v>
      </c>
      <c r="AR17" s="23">
        <f>VLOOKUP($AB17,[4]MS!$C$17:$K$23,5,FALSE)</f>
        <v>34</v>
      </c>
      <c r="AS17" s="23">
        <f>VLOOKUP($AB17,[4]MS!$C$17:$K$23,6,FALSE)</f>
        <v>929422.41</v>
      </c>
      <c r="AT17" s="35">
        <f>VLOOKUP($AB17,[4]MS!$C$17:$K$23,8,FALSE)</f>
        <v>3.6170212765957444E-2</v>
      </c>
      <c r="AU17" s="35">
        <f>VLOOKUP($AB17,[4]MS!$C$17:$K$23,9,FALSE)</f>
        <v>3.4240064819219637E-2</v>
      </c>
      <c r="AW17" s="23">
        <f>VLOOKUP($AB17,[5]MS!$C$17:$K$23,5,FALSE)</f>
        <v>20</v>
      </c>
      <c r="AX17" s="23">
        <f>VLOOKUP($AB17,[5]MS!$C$17:$K$23,6,FALSE)</f>
        <v>1036043.72</v>
      </c>
      <c r="AY17" s="35">
        <f>VLOOKUP($AB17,[5]MS!$C$17:$K$23,8,FALSE)</f>
        <v>9.2980009298000935E-3</v>
      </c>
      <c r="AZ17" s="35">
        <f>VLOOKUP($AB17,[5]MS!$C$17:$K$23,9,FALSE)</f>
        <v>1.3950357900213763E-2</v>
      </c>
      <c r="BB17" s="36">
        <f t="shared" si="1"/>
        <v>0</v>
      </c>
      <c r="BC17" s="36">
        <f t="shared" si="0"/>
        <v>0</v>
      </c>
      <c r="BD17" s="35">
        <f t="shared" si="0"/>
        <v>1.5527950310560701E-5</v>
      </c>
      <c r="BE17" s="35">
        <f t="shared" si="0"/>
        <v>2.299621537184271E-5</v>
      </c>
      <c r="BF17" s="23"/>
      <c r="BG17" s="36">
        <f t="shared" si="0"/>
        <v>0</v>
      </c>
      <c r="BH17" s="36">
        <f t="shared" si="0"/>
        <v>-0.31999999983236194</v>
      </c>
      <c r="BI17" s="35">
        <f t="shared" si="0"/>
        <v>4.2613822469700358E-5</v>
      </c>
      <c r="BJ17" s="35">
        <f t="shared" si="0"/>
        <v>4.7280279067835052E-6</v>
      </c>
      <c r="BK17" s="23"/>
      <c r="BL17" s="36">
        <f t="shared" si="0"/>
        <v>0</v>
      </c>
      <c r="BM17" s="36">
        <f t="shared" si="0"/>
        <v>0</v>
      </c>
      <c r="BN17" s="35">
        <f t="shared" si="0"/>
        <v>3.0303030303033274E-6</v>
      </c>
      <c r="BO17" s="35">
        <f t="shared" si="0"/>
        <v>-1.8496244906081316E-5</v>
      </c>
      <c r="BP17" s="23"/>
      <c r="BQ17" s="36">
        <f t="shared" si="0"/>
        <v>0</v>
      </c>
      <c r="BR17" s="36">
        <f t="shared" si="0"/>
        <v>0.41000000003259629</v>
      </c>
      <c r="BS17" s="35">
        <f t="shared" si="0"/>
        <v>-2.9787234042559507E-5</v>
      </c>
      <c r="BT17" s="35">
        <f t="shared" si="0"/>
        <v>4.006481921963595E-5</v>
      </c>
      <c r="BU17" s="23"/>
      <c r="BV17" s="36">
        <f t="shared" si="0"/>
        <v>0</v>
      </c>
      <c r="BW17" s="36">
        <f t="shared" si="0"/>
        <v>-0.28000000002793968</v>
      </c>
      <c r="BX17" s="35">
        <f t="shared" si="0"/>
        <v>-1.9990701999057087E-6</v>
      </c>
      <c r="BY17" s="35">
        <f t="shared" si="0"/>
        <v>-4.9642099786237348E-5</v>
      </c>
    </row>
    <row r="18" spans="1:77" x14ac:dyDescent="0.2">
      <c r="A18" s="1" t="s">
        <v>24</v>
      </c>
      <c r="B18" s="13" t="s">
        <v>10</v>
      </c>
      <c r="C18" s="25">
        <v>8</v>
      </c>
      <c r="D18" s="30">
        <v>217467.02</v>
      </c>
      <c r="E18" s="19">
        <v>6.1999999999999998E-3</v>
      </c>
      <c r="F18" s="19">
        <v>8.3000000000000001E-3</v>
      </c>
      <c r="H18" s="25">
        <v>48</v>
      </c>
      <c r="I18" s="30">
        <v>1401952</v>
      </c>
      <c r="J18" s="19">
        <v>1.5699999999999999E-2</v>
      </c>
      <c r="K18" s="19">
        <v>1.8100000000000002E-2</v>
      </c>
      <c r="M18" s="25">
        <v>8</v>
      </c>
      <c r="N18" s="30">
        <v>440659</v>
      </c>
      <c r="O18" s="19">
        <v>8.0999999999999996E-3</v>
      </c>
      <c r="P18" s="19">
        <v>1.4E-2</v>
      </c>
      <c r="R18" s="25">
        <v>6</v>
      </c>
      <c r="S18" s="30">
        <v>158021</v>
      </c>
      <c r="T18" s="19">
        <v>6.4000000000000003E-3</v>
      </c>
      <c r="U18" s="19">
        <v>5.7999999999999996E-3</v>
      </c>
      <c r="W18" s="25">
        <v>20</v>
      </c>
      <c r="X18" s="30">
        <v>464873</v>
      </c>
      <c r="Y18" s="19">
        <v>9.2999999999999992E-3</v>
      </c>
      <c r="Z18" s="19">
        <v>6.3E-3</v>
      </c>
      <c r="AB18" s="34" t="s">
        <v>10</v>
      </c>
      <c r="AC18" s="23">
        <f>VLOOKUP($AB18,[1]MS!$C$17:$K$24,5,FALSE)</f>
        <v>8</v>
      </c>
      <c r="AD18" s="23">
        <f>VLOOKUP($AB18,[1]MS!$C$17:$K$24,6,FALSE)</f>
        <v>217467.02</v>
      </c>
      <c r="AE18" s="35">
        <f>VLOOKUP($AB18,[1]MS!$C$17:$K$24,8,FALSE)</f>
        <v>6.2111801242236021E-3</v>
      </c>
      <c r="AF18" s="35">
        <f>VLOOKUP($AB18,[1]MS!$C$17:$K$24,9,FALSE)</f>
        <v>8.2578837109564193E-3</v>
      </c>
      <c r="AH18" s="23">
        <f>VLOOKUP($AB18,[2]MS!$C$17:$K$23,5,FALSE)</f>
        <v>48</v>
      </c>
      <c r="AI18" s="23">
        <f>VLOOKUP($AB18,[2]MS!$C$17:$K$23,6,FALSE)</f>
        <v>1401951.86</v>
      </c>
      <c r="AJ18" s="35">
        <f>VLOOKUP($AB18,[2]MS!$C$17:$K$23,8,FALSE)</f>
        <v>1.5722240419259743E-2</v>
      </c>
      <c r="AK18" s="35">
        <f>VLOOKUP($AB18,[2]MS!$C$17:$K$23,9,FALSE)</f>
        <v>1.8134354902646761E-2</v>
      </c>
      <c r="AM18" s="23">
        <f>VLOOKUP($AB18,[3]MS!$C$17:$K$23,5,FALSE)</f>
        <v>8</v>
      </c>
      <c r="AN18" s="23">
        <f>VLOOKUP($AB18,[3]MS!$C$17:$K$23,6,FALSE)</f>
        <v>440659</v>
      </c>
      <c r="AO18" s="35">
        <f>VLOOKUP($AB18,[3]MS!$C$17:$K$23,8,FALSE)</f>
        <v>8.0808080808080808E-3</v>
      </c>
      <c r="AP18" s="35">
        <f>VLOOKUP($AB18,[3]MS!$C$17:$K$23,9,FALSE)</f>
        <v>1.3953603103605532E-2</v>
      </c>
      <c r="AR18" s="23">
        <f>VLOOKUP($AB18,[4]MS!$C$17:$K$23,5,FALSE)</f>
        <v>6</v>
      </c>
      <c r="AS18" s="23">
        <f>VLOOKUP($AB18,[4]MS!$C$17:$K$23,6,FALSE)</f>
        <v>158021.18</v>
      </c>
      <c r="AT18" s="35">
        <f>VLOOKUP($AB18,[4]MS!$C$17:$K$23,8,FALSE)</f>
        <v>6.382978723404255E-3</v>
      </c>
      <c r="AU18" s="35">
        <f>VLOOKUP($AB18,[4]MS!$C$17:$K$23,9,FALSE)</f>
        <v>5.8215246241045265E-3</v>
      </c>
      <c r="AW18" s="23">
        <f>VLOOKUP($AB18,[5]MS!$C$17:$K$23,5,FALSE)</f>
        <v>20</v>
      </c>
      <c r="AX18" s="23">
        <f>VLOOKUP($AB18,[5]MS!$C$17:$K$23,6,FALSE)</f>
        <v>464872.9</v>
      </c>
      <c r="AY18" s="35">
        <f>VLOOKUP($AB18,[5]MS!$C$17:$K$23,8,FALSE)</f>
        <v>9.2980009298000935E-3</v>
      </c>
      <c r="AZ18" s="35">
        <f>VLOOKUP($AB18,[5]MS!$C$17:$K$23,9,FALSE)</f>
        <v>6.2595267052149911E-3</v>
      </c>
      <c r="BB18" s="36">
        <f t="shared" si="1"/>
        <v>0</v>
      </c>
      <c r="BC18" s="36">
        <f t="shared" si="0"/>
        <v>0</v>
      </c>
      <c r="BD18" s="35">
        <f t="shared" si="0"/>
        <v>1.1180124223602282E-5</v>
      </c>
      <c r="BE18" s="35">
        <f t="shared" si="0"/>
        <v>-4.2116289043580765E-5</v>
      </c>
      <c r="BF18" s="23"/>
      <c r="BG18" s="36">
        <f t="shared" si="0"/>
        <v>0</v>
      </c>
      <c r="BH18" s="36">
        <f t="shared" si="0"/>
        <v>-0.13999999989755452</v>
      </c>
      <c r="BI18" s="35">
        <f t="shared" si="0"/>
        <v>2.2240419259744737E-5</v>
      </c>
      <c r="BJ18" s="35">
        <f t="shared" si="0"/>
        <v>3.435490264675975E-5</v>
      </c>
      <c r="BK18" s="23"/>
      <c r="BL18" s="36">
        <f t="shared" si="0"/>
        <v>0</v>
      </c>
      <c r="BM18" s="36">
        <f t="shared" si="0"/>
        <v>0</v>
      </c>
      <c r="BN18" s="35">
        <f t="shared" si="0"/>
        <v>-1.919191919191876E-5</v>
      </c>
      <c r="BO18" s="35">
        <f t="shared" si="0"/>
        <v>-4.6396896394467965E-5</v>
      </c>
      <c r="BP18" s="23"/>
      <c r="BQ18" s="36">
        <f t="shared" si="0"/>
        <v>0</v>
      </c>
      <c r="BR18" s="36">
        <f t="shared" si="0"/>
        <v>0.17999999999301508</v>
      </c>
      <c r="BS18" s="35">
        <f t="shared" si="0"/>
        <v>-1.7021276595745316E-5</v>
      </c>
      <c r="BT18" s="35">
        <f t="shared" si="0"/>
        <v>2.1524624104526935E-5</v>
      </c>
      <c r="BU18" s="23"/>
      <c r="BV18" s="36">
        <f t="shared" si="0"/>
        <v>0</v>
      </c>
      <c r="BW18" s="36">
        <f t="shared" si="0"/>
        <v>-9.9999999976716936E-2</v>
      </c>
      <c r="BX18" s="35">
        <f t="shared" si="0"/>
        <v>-1.9990701999057087E-6</v>
      </c>
      <c r="BY18" s="35">
        <f t="shared" si="0"/>
        <v>-4.0473294785008974E-5</v>
      </c>
    </row>
    <row r="19" spans="1:77" x14ac:dyDescent="0.2">
      <c r="A19" s="1" t="s">
        <v>25</v>
      </c>
      <c r="B19" s="13" t="s">
        <v>11</v>
      </c>
      <c r="C19" s="25">
        <v>47</v>
      </c>
      <c r="D19" s="30">
        <v>1209190.3</v>
      </c>
      <c r="E19" s="19">
        <v>3.6499999999999998E-2</v>
      </c>
      <c r="F19" s="19">
        <v>4.5900000000000003E-2</v>
      </c>
      <c r="H19" s="25">
        <v>92</v>
      </c>
      <c r="I19" s="30">
        <v>2428527</v>
      </c>
      <c r="J19" s="19">
        <v>3.0099999999999998E-2</v>
      </c>
      <c r="K19" s="19">
        <v>3.1399999999999997E-2</v>
      </c>
      <c r="M19" s="25">
        <v>30</v>
      </c>
      <c r="N19" s="30">
        <v>954915</v>
      </c>
      <c r="O19" s="19">
        <v>3.0300000000000001E-2</v>
      </c>
      <c r="P19" s="19">
        <v>3.0200000000000001E-2</v>
      </c>
      <c r="R19" s="25">
        <v>29</v>
      </c>
      <c r="S19" s="30">
        <v>851802</v>
      </c>
      <c r="T19" s="19">
        <v>3.09E-2</v>
      </c>
      <c r="U19" s="19">
        <v>3.1399999999999997E-2</v>
      </c>
      <c r="W19" s="25">
        <v>67</v>
      </c>
      <c r="X19" s="30">
        <v>2721718</v>
      </c>
      <c r="Y19" s="19">
        <v>3.1199999999999999E-2</v>
      </c>
      <c r="Z19" s="19">
        <v>3.6700000000000003E-2</v>
      </c>
      <c r="AB19" s="34" t="s">
        <v>11</v>
      </c>
      <c r="AC19" s="23">
        <f>VLOOKUP($AB19,[1]MS!$C$17:$K$24,5,FALSE)</f>
        <v>47</v>
      </c>
      <c r="AD19" s="23">
        <f>VLOOKUP($AB19,[1]MS!$C$17:$K$24,6,FALSE)</f>
        <v>1209190.3</v>
      </c>
      <c r="AE19" s="35">
        <f>VLOOKUP($AB19,[1]MS!$C$17:$K$24,8,FALSE)</f>
        <v>3.6490683229813664E-2</v>
      </c>
      <c r="AF19" s="35">
        <f>VLOOKUP($AB19,[1]MS!$C$17:$K$24,9,FALSE)</f>
        <v>4.5916630861160039E-2</v>
      </c>
      <c r="AH19" s="23">
        <f>VLOOKUP($AB19,[2]MS!$C$17:$K$23,5,FALSE)</f>
        <v>92</v>
      </c>
      <c r="AI19" s="23">
        <f>VLOOKUP($AB19,[2]MS!$C$17:$K$23,6,FALSE)</f>
        <v>2428527.0699999994</v>
      </c>
      <c r="AJ19" s="35">
        <f>VLOOKUP($AB19,[2]MS!$C$17:$K$23,8,FALSE)</f>
        <v>3.013429413691451E-2</v>
      </c>
      <c r="AK19" s="35">
        <f>VLOOKUP($AB19,[2]MS!$C$17:$K$23,9,FALSE)</f>
        <v>3.1413184029061354E-2</v>
      </c>
      <c r="AM19" s="23">
        <f>VLOOKUP($AB19,[3]MS!$C$17:$K$23,5,FALSE)</f>
        <v>30</v>
      </c>
      <c r="AN19" s="23">
        <f>VLOOKUP($AB19,[3]MS!$C$17:$K$23,6,FALSE)</f>
        <v>954915</v>
      </c>
      <c r="AO19" s="35">
        <f>VLOOKUP($AB19,[3]MS!$C$17:$K$23,8,FALSE)</f>
        <v>3.0303030303030304E-2</v>
      </c>
      <c r="AP19" s="35">
        <f>VLOOKUP($AB19,[3]MS!$C$17:$K$23,9,FALSE)</f>
        <v>3.0237677904410159E-2</v>
      </c>
      <c r="AR19" s="23">
        <f>VLOOKUP($AB19,[4]MS!$C$17:$K$23,5,FALSE)</f>
        <v>29</v>
      </c>
      <c r="AS19" s="23">
        <f>VLOOKUP($AB19,[4]MS!$C$17:$K$23,6,FALSE)</f>
        <v>851801.87</v>
      </c>
      <c r="AT19" s="35">
        <f>VLOOKUP($AB19,[4]MS!$C$17:$K$23,8,FALSE)</f>
        <v>3.0851063829787233E-2</v>
      </c>
      <c r="AU19" s="35">
        <f>VLOOKUP($AB19,[4]MS!$C$17:$K$23,9,FALSE)</f>
        <v>3.1380512163390266E-2</v>
      </c>
      <c r="AW19" s="23">
        <f>VLOOKUP($AB19,[5]MS!$C$17:$K$23,5,FALSE)</f>
        <v>67</v>
      </c>
      <c r="AX19" s="23">
        <f>VLOOKUP($AB19,[5]MS!$C$17:$K$23,6,FALSE)</f>
        <v>2721717.9</v>
      </c>
      <c r="AY19" s="35">
        <f>VLOOKUP($AB19,[5]MS!$C$17:$K$23,8,FALSE)</f>
        <v>3.1148303114830311E-2</v>
      </c>
      <c r="AZ19" s="35">
        <f>VLOOKUP($AB19,[5]MS!$C$17:$K$23,9,FALSE)</f>
        <v>3.6648008260132314E-2</v>
      </c>
      <c r="BB19" s="36">
        <f t="shared" si="1"/>
        <v>0</v>
      </c>
      <c r="BC19" s="36">
        <f t="shared" si="0"/>
        <v>0</v>
      </c>
      <c r="BD19" s="35">
        <f t="shared" si="0"/>
        <v>-9.316770186333645E-6</v>
      </c>
      <c r="BE19" s="35">
        <f t="shared" si="0"/>
        <v>1.6630861160035759E-5</v>
      </c>
      <c r="BF19" s="23"/>
      <c r="BG19" s="36">
        <f t="shared" si="0"/>
        <v>0</v>
      </c>
      <c r="BH19" s="36">
        <f t="shared" si="0"/>
        <v>6.9999999366700649E-2</v>
      </c>
      <c r="BI19" s="35">
        <f t="shared" si="0"/>
        <v>3.4294136914511664E-5</v>
      </c>
      <c r="BJ19" s="35">
        <f t="shared" si="0"/>
        <v>1.3184029061356906E-5</v>
      </c>
      <c r="BK19" s="23"/>
      <c r="BL19" s="36">
        <f t="shared" si="0"/>
        <v>0</v>
      </c>
      <c r="BM19" s="36">
        <f t="shared" si="0"/>
        <v>0</v>
      </c>
      <c r="BN19" s="35">
        <f t="shared" si="0"/>
        <v>3.0303030303033274E-6</v>
      </c>
      <c r="BO19" s="35">
        <f t="shared" si="0"/>
        <v>3.7677904410157725E-5</v>
      </c>
      <c r="BP19" s="23"/>
      <c r="BQ19" s="36">
        <f t="shared" si="0"/>
        <v>0</v>
      </c>
      <c r="BR19" s="36">
        <f t="shared" si="0"/>
        <v>-0.13000000000465661</v>
      </c>
      <c r="BS19" s="35">
        <f t="shared" si="0"/>
        <v>-4.8936170212766916E-5</v>
      </c>
      <c r="BT19" s="35">
        <f t="shared" si="0"/>
        <v>-1.9487836609731468E-5</v>
      </c>
      <c r="BU19" s="23"/>
      <c r="BV19" s="36">
        <f t="shared" si="0"/>
        <v>0</v>
      </c>
      <c r="BW19" s="36">
        <f t="shared" si="0"/>
        <v>-0.10000000009313226</v>
      </c>
      <c r="BX19" s="35">
        <f t="shared" si="0"/>
        <v>-5.1696885169687928E-5</v>
      </c>
      <c r="BY19" s="35">
        <f t="shared" si="0"/>
        <v>-5.199173986768918E-5</v>
      </c>
    </row>
    <row r="20" spans="1:77" x14ac:dyDescent="0.2">
      <c r="A20" s="1" t="s">
        <v>26</v>
      </c>
      <c r="B20" s="13" t="s">
        <v>12</v>
      </c>
      <c r="C20" s="23">
        <v>2</v>
      </c>
      <c r="D20" s="28">
        <v>62587.3</v>
      </c>
      <c r="E20" s="17">
        <v>1.6000000000000001E-3</v>
      </c>
      <c r="F20" s="17">
        <v>2.3999999999999998E-3</v>
      </c>
      <c r="G20" s="8"/>
      <c r="H20" s="23">
        <v>4</v>
      </c>
      <c r="I20" s="28">
        <v>128699</v>
      </c>
      <c r="J20" s="17">
        <v>1.2999999999999999E-3</v>
      </c>
      <c r="K20" s="17">
        <v>1.6999999999999999E-3</v>
      </c>
      <c r="L20" s="8"/>
      <c r="M20" s="23">
        <v>0</v>
      </c>
      <c r="N20" s="28">
        <v>0</v>
      </c>
      <c r="O20" s="17">
        <v>0</v>
      </c>
      <c r="P20" s="17">
        <v>0</v>
      </c>
      <c r="Q20" s="8"/>
      <c r="R20" s="23">
        <v>7</v>
      </c>
      <c r="S20" s="28">
        <v>224836</v>
      </c>
      <c r="T20" s="17">
        <v>7.4000000000000003E-3</v>
      </c>
      <c r="U20" s="17">
        <v>8.3000000000000001E-3</v>
      </c>
      <c r="V20" s="8"/>
      <c r="W20" s="23">
        <v>8</v>
      </c>
      <c r="X20" s="28">
        <v>882393</v>
      </c>
      <c r="Y20" s="17">
        <v>3.7000000000000002E-3</v>
      </c>
      <c r="Z20" s="17">
        <v>1.1900000000000001E-2</v>
      </c>
      <c r="AA20" s="8"/>
      <c r="AB20" s="34" t="s">
        <v>12</v>
      </c>
      <c r="AC20" s="23">
        <f>VLOOKUP($AB20,[1]MS!$C$17:$K$24,5,FALSE)</f>
        <v>2</v>
      </c>
      <c r="AD20" s="23">
        <f>VLOOKUP($AB20,[1]MS!$C$17:$K$24,6,FALSE)</f>
        <v>62587.3</v>
      </c>
      <c r="AE20" s="35">
        <f>VLOOKUP($AB20,[1]MS!$C$17:$K$24,8,FALSE)</f>
        <v>1.5527950310559005E-3</v>
      </c>
      <c r="AF20" s="35">
        <f>VLOOKUP($AB20,[1]MS!$C$17:$K$24,9,FALSE)</f>
        <v>2.3766300066223505E-3</v>
      </c>
      <c r="AG20" s="8"/>
      <c r="AH20" s="23">
        <f>VLOOKUP($AB20,[2]MS!$C$17:$K$23,5,FALSE)</f>
        <v>4</v>
      </c>
      <c r="AI20" s="23">
        <f>VLOOKUP($AB20,[2]MS!$C$17:$K$23,6,FALSE)</f>
        <v>128699.31</v>
      </c>
      <c r="AJ20" s="35">
        <f>VLOOKUP($AB20,[2]MS!$C$17:$K$23,8,FALSE)</f>
        <v>1.3101867016049786E-3</v>
      </c>
      <c r="AK20" s="35">
        <f>VLOOKUP($AB20,[2]MS!$C$17:$K$23,9,FALSE)</f>
        <v>1.6647354519475121E-3</v>
      </c>
      <c r="AL20" s="8"/>
      <c r="AM20" s="23" t="e">
        <f>VLOOKUP($AB20,[3]MS!$C$17:$K$23,5,FALSE)</f>
        <v>#N/A</v>
      </c>
      <c r="AN20" s="23" t="e">
        <f>VLOOKUP($AB20,[3]MS!$C$17:$K$23,6,FALSE)</f>
        <v>#N/A</v>
      </c>
      <c r="AO20" s="35" t="e">
        <f>VLOOKUP($AB20,[3]MS!$C$17:$K$23,8,FALSE)</f>
        <v>#N/A</v>
      </c>
      <c r="AP20" s="35" t="e">
        <f>VLOOKUP($AB20,[3]MS!$C$17:$K$23,9,FALSE)</f>
        <v>#N/A</v>
      </c>
      <c r="AQ20" s="8"/>
      <c r="AR20" s="23">
        <f>VLOOKUP($AB20,[4]MS!$C$17:$K$23,5,FALSE)</f>
        <v>7</v>
      </c>
      <c r="AS20" s="23">
        <f>VLOOKUP($AB20,[4]MS!$C$17:$K$23,6,FALSE)</f>
        <v>224835.93</v>
      </c>
      <c r="AT20" s="35">
        <f>VLOOKUP($AB20,[4]MS!$C$17:$K$23,8,FALSE)</f>
        <v>7.4468085106382982E-3</v>
      </c>
      <c r="AU20" s="35">
        <f>VLOOKUP($AB20,[4]MS!$C$17:$K$23,9,FALSE)</f>
        <v>8.2829903110357844E-3</v>
      </c>
      <c r="AV20" s="8"/>
      <c r="AW20" s="23">
        <f>VLOOKUP($AB20,[5]MS!$C$17:$K$23,5,FALSE)</f>
        <v>8</v>
      </c>
      <c r="AX20" s="23">
        <f>VLOOKUP($AB20,[5]MS!$C$17:$K$23,6,FALSE)</f>
        <v>882392.78</v>
      </c>
      <c r="AY20" s="35">
        <f>VLOOKUP($AB20,[5]MS!$C$17:$K$23,8,FALSE)</f>
        <v>3.7192003719200371E-3</v>
      </c>
      <c r="AZ20" s="35">
        <f>VLOOKUP($AB20,[5]MS!$C$17:$K$23,9,FALSE)</f>
        <v>1.1881443661049927E-2</v>
      </c>
      <c r="BB20" s="36">
        <f t="shared" si="1"/>
        <v>0</v>
      </c>
      <c r="BC20" s="36">
        <f t="shared" si="0"/>
        <v>0</v>
      </c>
      <c r="BD20" s="35">
        <f t="shared" si="0"/>
        <v>-4.7204968944099561E-5</v>
      </c>
      <c r="BE20" s="35">
        <f t="shared" si="0"/>
        <v>-2.3369993377649317E-5</v>
      </c>
      <c r="BF20" s="23"/>
      <c r="BG20" s="36">
        <f t="shared" si="0"/>
        <v>0</v>
      </c>
      <c r="BH20" s="36">
        <f t="shared" si="0"/>
        <v>0.30999999999767169</v>
      </c>
      <c r="BI20" s="35">
        <f t="shared" si="0"/>
        <v>1.0186701604978678E-5</v>
      </c>
      <c r="BJ20" s="35">
        <f t="shared" si="0"/>
        <v>-3.5264548052487852E-5</v>
      </c>
      <c r="BK20" s="23"/>
      <c r="BL20" s="36" t="e">
        <f t="shared" si="0"/>
        <v>#N/A</v>
      </c>
      <c r="BM20" s="36" t="e">
        <f t="shared" si="0"/>
        <v>#N/A</v>
      </c>
      <c r="BN20" s="35" t="e">
        <f t="shared" si="0"/>
        <v>#N/A</v>
      </c>
      <c r="BO20" s="35" t="e">
        <f t="shared" si="0"/>
        <v>#N/A</v>
      </c>
      <c r="BP20" s="23"/>
      <c r="BQ20" s="36">
        <f t="shared" si="0"/>
        <v>0</v>
      </c>
      <c r="BR20" s="36">
        <f t="shared" si="0"/>
        <v>-7.0000000006984919E-2</v>
      </c>
      <c r="BS20" s="35">
        <f t="shared" si="0"/>
        <v>4.6808510638297884E-5</v>
      </c>
      <c r="BT20" s="35">
        <f t="shared" si="0"/>
        <v>-1.7009688964215661E-5</v>
      </c>
      <c r="BU20" s="23"/>
      <c r="BV20" s="36">
        <f t="shared" si="0"/>
        <v>0</v>
      </c>
      <c r="BW20" s="36">
        <f t="shared" si="0"/>
        <v>-0.21999999997206032</v>
      </c>
      <c r="BX20" s="35">
        <f t="shared" si="0"/>
        <v>1.9200371920036902E-5</v>
      </c>
      <c r="BY20" s="35">
        <f t="shared" si="0"/>
        <v>-1.8556338950074039E-5</v>
      </c>
    </row>
    <row r="21" spans="1:77" x14ac:dyDescent="0.2">
      <c r="A21" s="1" t="s">
        <v>27</v>
      </c>
      <c r="B21" s="13" t="s">
        <v>13</v>
      </c>
      <c r="C21" s="23">
        <v>1288</v>
      </c>
      <c r="D21" s="28">
        <v>26334473.530000001</v>
      </c>
      <c r="E21" s="17">
        <v>1</v>
      </c>
      <c r="F21" s="17">
        <v>1</v>
      </c>
      <c r="G21" s="8"/>
      <c r="H21" s="23">
        <v>3053</v>
      </c>
      <c r="I21" s="28">
        <v>77309166</v>
      </c>
      <c r="J21" s="17">
        <v>1</v>
      </c>
      <c r="K21" s="17">
        <v>1</v>
      </c>
      <c r="L21" s="8"/>
      <c r="M21" s="23">
        <v>990</v>
      </c>
      <c r="N21" s="28">
        <v>31580302</v>
      </c>
      <c r="O21" s="17">
        <v>1</v>
      </c>
      <c r="P21" s="17">
        <v>1</v>
      </c>
      <c r="Q21" s="8"/>
      <c r="R21" s="23">
        <v>940</v>
      </c>
      <c r="S21" s="28">
        <v>27144295</v>
      </c>
      <c r="T21" s="17">
        <v>1</v>
      </c>
      <c r="U21" s="17">
        <v>1</v>
      </c>
      <c r="V21" s="8"/>
      <c r="W21" s="23">
        <v>2151</v>
      </c>
      <c r="X21" s="28">
        <v>74266462</v>
      </c>
      <c r="Y21" s="17">
        <v>1</v>
      </c>
      <c r="Z21" s="17">
        <v>1</v>
      </c>
      <c r="AA21" s="8"/>
      <c r="AB21" s="34" t="s">
        <v>13</v>
      </c>
      <c r="AC21" s="23">
        <f>VLOOKUP($AB21,[1]MS!$C$17:$K$24,5,FALSE)</f>
        <v>1288</v>
      </c>
      <c r="AD21" s="23">
        <f>VLOOKUP($AB21,[1]MS!$C$17:$K$24,6,FALSE)</f>
        <v>26334473.529999997</v>
      </c>
      <c r="AE21" s="35">
        <f>VLOOKUP($AB21,[1]MS!$C$17:$K$24,8,FALSE)</f>
        <v>1</v>
      </c>
      <c r="AF21" s="35">
        <f>VLOOKUP($AB21,[1]MS!$C$17:$K$24,9,FALSE)</f>
        <v>1</v>
      </c>
      <c r="AG21" s="8"/>
      <c r="AH21" s="23">
        <f>VLOOKUP($AB21,[2]MS!$C$17:$K$23,5,FALSE)</f>
        <v>3053</v>
      </c>
      <c r="AI21" s="23">
        <f>VLOOKUP($AB21,[2]MS!$C$17:$K$23,6,FALSE)</f>
        <v>77309166.359999999</v>
      </c>
      <c r="AJ21" s="35">
        <f>VLOOKUP($AB21,[2]MS!$C$17:$K$23,8,FALSE)</f>
        <v>1</v>
      </c>
      <c r="AK21" s="35">
        <f>VLOOKUP($AB21,[2]MS!$C$17:$K$23,9,FALSE)</f>
        <v>1</v>
      </c>
      <c r="AL21" s="8"/>
      <c r="AM21" s="23">
        <f>VLOOKUP($AB21,[3]MS!$C$17:$K$23,5,FALSE)</f>
        <v>990</v>
      </c>
      <c r="AN21" s="23">
        <f>VLOOKUP($AB21,[3]MS!$C$17:$K$23,6,FALSE)</f>
        <v>31580302</v>
      </c>
      <c r="AO21" s="35">
        <f>VLOOKUP($AB21,[3]MS!$C$17:$K$23,8,FALSE)</f>
        <v>1</v>
      </c>
      <c r="AP21" s="35">
        <f>VLOOKUP($AB21,[3]MS!$C$17:$K$23,9,FALSE)</f>
        <v>1</v>
      </c>
      <c r="AQ21" s="8"/>
      <c r="AR21" s="23">
        <f>VLOOKUP($AB21,[4]MS!$C$17:$K$23,5,FALSE)</f>
        <v>940</v>
      </c>
      <c r="AS21" s="23">
        <f>VLOOKUP($AB21,[4]MS!$C$17:$K$23,6,FALSE)</f>
        <v>27144294.699999999</v>
      </c>
      <c r="AT21" s="35">
        <f>VLOOKUP($AB21,[4]MS!$C$17:$K$23,8,FALSE)</f>
        <v>0.99999999999999989</v>
      </c>
      <c r="AU21" s="35">
        <f>VLOOKUP($AB21,[4]MS!$C$17:$K$23,9,FALSE)</f>
        <v>0.99999999999999989</v>
      </c>
      <c r="AV21" s="8"/>
      <c r="AW21" s="23">
        <f>VLOOKUP($AB21,[5]MS!$C$17:$K$23,5,FALSE)</f>
        <v>2151</v>
      </c>
      <c r="AX21" s="23">
        <f>VLOOKUP($AB21,[5]MS!$C$17:$K$23,6,FALSE)</f>
        <v>74266461.650000006</v>
      </c>
      <c r="AY21" s="35">
        <f>VLOOKUP($AB21,[5]MS!$C$17:$K$23,8,FALSE)</f>
        <v>1</v>
      </c>
      <c r="AZ21" s="35">
        <f>VLOOKUP($AB21,[5]MS!$C$17:$K$23,9,FALSE)</f>
        <v>1</v>
      </c>
      <c r="BB21" s="36">
        <f t="shared" si="1"/>
        <v>0</v>
      </c>
      <c r="BC21" s="36">
        <f t="shared" si="0"/>
        <v>0</v>
      </c>
      <c r="BD21" s="35">
        <f t="shared" si="0"/>
        <v>0</v>
      </c>
      <c r="BE21" s="35">
        <f t="shared" si="0"/>
        <v>0</v>
      </c>
      <c r="BF21" s="23"/>
      <c r="BG21" s="36">
        <f t="shared" si="0"/>
        <v>0</v>
      </c>
      <c r="BH21" s="36">
        <f t="shared" si="0"/>
        <v>0.35999999940395355</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-0.30000000074505806</v>
      </c>
      <c r="BS21" s="35">
        <f t="shared" si="3"/>
        <v>0</v>
      </c>
      <c r="BT21" s="35">
        <f t="shared" si="3"/>
        <v>0</v>
      </c>
      <c r="BU21" s="23"/>
      <c r="BV21" s="36">
        <f t="shared" ref="BV21:BY21" si="4">AW21-W21</f>
        <v>0</v>
      </c>
      <c r="BW21" s="36">
        <f t="shared" si="4"/>
        <v>-0.34999999403953552</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N14" activePane="bottomRight" state="frozen"/>
      <selection pane="bottomRight" activeCell="U10" sqref="U10:U12"/>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524" priority="21" operator="lessThan">
      <formula>-1</formula>
    </cfRule>
  </conditionalFormatting>
  <conditionalFormatting sqref="BD6:BE21">
    <cfRule type="cellIs" dxfId="523" priority="19" operator="lessThan">
      <formula>-0.01</formula>
    </cfRule>
    <cfRule type="cellIs" dxfId="522" priority="20" operator="greaterThan">
      <formula>0.01</formula>
    </cfRule>
  </conditionalFormatting>
  <conditionalFormatting sqref="BB6:BC21">
    <cfRule type="cellIs" dxfId="521" priority="17" operator="lessThan">
      <formula>-1</formula>
    </cfRule>
    <cfRule type="cellIs" dxfId="520" priority="18" operator="greaterThan">
      <formula>1</formula>
    </cfRule>
  </conditionalFormatting>
  <conditionalFormatting sqref="BI6:BJ21">
    <cfRule type="cellIs" dxfId="519" priority="15" operator="lessThan">
      <formula>-0.01</formula>
    </cfRule>
    <cfRule type="cellIs" dxfId="518" priority="16" operator="greaterThan">
      <formula>0.01</formula>
    </cfRule>
  </conditionalFormatting>
  <conditionalFormatting sqref="BG6:BH21">
    <cfRule type="cellIs" dxfId="517" priority="13" operator="lessThan">
      <formula>-1</formula>
    </cfRule>
    <cfRule type="cellIs" dxfId="516" priority="14" operator="greaterThan">
      <formula>1</formula>
    </cfRule>
  </conditionalFormatting>
  <conditionalFormatting sqref="BN6:BO21">
    <cfRule type="cellIs" dxfId="515" priority="11" operator="lessThan">
      <formula>-0.01</formula>
    </cfRule>
    <cfRule type="cellIs" dxfId="514" priority="12" operator="greaterThan">
      <formula>0.01</formula>
    </cfRule>
  </conditionalFormatting>
  <conditionalFormatting sqref="BL6:BM21">
    <cfRule type="cellIs" dxfId="513" priority="9" operator="lessThan">
      <formula>-1</formula>
    </cfRule>
    <cfRule type="cellIs" dxfId="512" priority="10" operator="greaterThan">
      <formula>1</formula>
    </cfRule>
  </conditionalFormatting>
  <conditionalFormatting sqref="BS6:BT21">
    <cfRule type="cellIs" dxfId="511" priority="7" operator="lessThan">
      <formula>-0.01</formula>
    </cfRule>
    <cfRule type="cellIs" dxfId="510" priority="8" operator="greaterThan">
      <formula>0.01</formula>
    </cfRule>
  </conditionalFormatting>
  <conditionalFormatting sqref="BQ6:BR21">
    <cfRule type="cellIs" dxfId="509" priority="5" operator="lessThan">
      <formula>-1</formula>
    </cfRule>
    <cfRule type="cellIs" dxfId="508" priority="6" operator="greaterThan">
      <formula>1</formula>
    </cfRule>
  </conditionalFormatting>
  <conditionalFormatting sqref="BX6:BY21">
    <cfRule type="cellIs" dxfId="507" priority="3" operator="lessThan">
      <formula>-0.01</formula>
    </cfRule>
    <cfRule type="cellIs" dxfId="506" priority="4" operator="greaterThan">
      <formula>0.01</formula>
    </cfRule>
  </conditionalFormatting>
  <conditionalFormatting sqref="BV6:BW21">
    <cfRule type="cellIs" dxfId="505" priority="1" operator="lessThan">
      <formula>-1</formula>
    </cfRule>
    <cfRule type="cellIs" dxfId="504" priority="2" operator="greaterThan">
      <formula>1</formula>
    </cfRule>
  </conditionalFormatting>
  <pageMargins left="0.7" right="0.7" top="0.75" bottom="0.75" header="0.3" footer="0.3"/>
  <pageSetup paperSize="5" scale="1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BY37"/>
  <sheetViews>
    <sheetView zoomScale="80" zoomScaleNormal="80" workbookViewId="0">
      <pane xSplit="2" ySplit="3" topLeftCell="AY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56</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4251</v>
      </c>
      <c r="D6" s="28">
        <v>627838547.58000004</v>
      </c>
      <c r="E6" s="17">
        <v>0.94030000000000002</v>
      </c>
      <c r="F6" s="17">
        <v>0.93220000000000003</v>
      </c>
      <c r="G6" s="8"/>
      <c r="H6" s="23">
        <v>19025</v>
      </c>
      <c r="I6" s="28">
        <v>2877171231</v>
      </c>
      <c r="J6" s="17">
        <v>0.9214</v>
      </c>
      <c r="K6" s="17">
        <v>0.90590000000000004</v>
      </c>
      <c r="L6" s="8"/>
      <c r="M6" s="23">
        <v>4549</v>
      </c>
      <c r="N6" s="28">
        <v>562623418</v>
      </c>
      <c r="O6" s="17">
        <v>0.92930000000000001</v>
      </c>
      <c r="P6" s="17">
        <v>0.91049999999999998</v>
      </c>
      <c r="Q6" s="8"/>
      <c r="R6" s="23">
        <v>11461</v>
      </c>
      <c r="S6" s="28">
        <v>1618536023</v>
      </c>
      <c r="T6" s="17">
        <v>0.92030000000000001</v>
      </c>
      <c r="U6" s="17">
        <v>0.90400000000000003</v>
      </c>
      <c r="V6" s="8"/>
      <c r="W6" s="23">
        <v>37053</v>
      </c>
      <c r="X6" s="28">
        <v>5206990212</v>
      </c>
      <c r="Y6" s="17">
        <v>0.96260000000000001</v>
      </c>
      <c r="Z6" s="17">
        <v>0.96020000000000005</v>
      </c>
      <c r="AA6" s="8"/>
      <c r="AB6" s="34" t="s">
        <v>80</v>
      </c>
      <c r="AC6" s="23">
        <f>VLOOKUP($AB6,[1]MT!$C$8:$K$14,5,FALSE)</f>
        <v>4251</v>
      </c>
      <c r="AD6" s="23">
        <f>VLOOKUP($AB6,[1]MT!$C$8:$K$14,6,FALSE)</f>
        <v>627838547.58000004</v>
      </c>
      <c r="AE6" s="35">
        <f>VLOOKUP($AB6,[1]MT!$C$8:$K$14,8,FALSE)</f>
        <v>0.94027869940278697</v>
      </c>
      <c r="AF6" s="35">
        <f>VLOOKUP($AB6,[1]MT!$C$8:$K$14,9,FALSE)</f>
        <v>0.93224141345600531</v>
      </c>
      <c r="AG6" s="8"/>
      <c r="AH6" s="23">
        <f>VLOOKUP($AB6,[2]MT!$C$8:$K$23,5,FALSE)</f>
        <v>19025</v>
      </c>
      <c r="AI6" s="23">
        <f>VLOOKUP($AB6,[2]MT!$C$8:$K$23,6,FALSE)</f>
        <v>2877171231.0100002</v>
      </c>
      <c r="AJ6" s="35">
        <f>VLOOKUP($AB6,[2]MT!$C$8:$K$23,8,FALSE)</f>
        <v>0.92144137162783935</v>
      </c>
      <c r="AK6" s="35">
        <f>VLOOKUP($AB6,[2]MT!$C$8:$K$23,9,FALSE)</f>
        <v>0.90594299664165501</v>
      </c>
      <c r="AL6" s="8"/>
      <c r="AM6" s="23">
        <f>VLOOKUP($AB6,[3]MT!$C$8:$K$14,5,FALSE)</f>
        <v>4549</v>
      </c>
      <c r="AN6" s="23">
        <f>VLOOKUP($AB6,[3]MT!$C$8:$K$14,6,FALSE)</f>
        <v>562623418</v>
      </c>
      <c r="AO6" s="35">
        <f>VLOOKUP($AB6,[3]MT!$C$8:$K$14,8,FALSE)</f>
        <v>0.92931562819203273</v>
      </c>
      <c r="AP6" s="35">
        <f>VLOOKUP($AB6,[3]MT!$C$8:$K$14,9,FALSE)</f>
        <v>0.91054049937979742</v>
      </c>
      <c r="AQ6" s="8"/>
      <c r="AR6" s="23">
        <f>VLOOKUP($AB6,[4]MT!$C$8:$K$14,5,FALSE)</f>
        <v>11461</v>
      </c>
      <c r="AS6" s="23">
        <f>VLOOKUP($AB6,[4]MT!$C$8:$K$14,6,FALSE)</f>
        <v>1618536022.6700001</v>
      </c>
      <c r="AT6" s="35">
        <f>VLOOKUP($AB6,[4]MT!$C$8:$K$14,8,FALSE)</f>
        <v>0.92034048020557291</v>
      </c>
      <c r="AU6" s="35">
        <f>VLOOKUP($AB6,[4]MT!$C$8:$K$14,9,FALSE)</f>
        <v>0.90395728878796278</v>
      </c>
      <c r="AV6" s="8"/>
      <c r="AW6" s="23">
        <f>VLOOKUP($AB6,[5]MT!$C$8:$K$14,5,FALSE)</f>
        <v>37053</v>
      </c>
      <c r="AX6" s="23">
        <f>VLOOKUP($AB6,[5]MT!$C$8:$K$14,6,FALSE)</f>
        <v>5206990211.9700003</v>
      </c>
      <c r="AY6" s="35">
        <f>VLOOKUP($AB6,[5]MT!$C$8:$K$14,8,FALSE)</f>
        <v>0.96256559463812541</v>
      </c>
      <c r="AZ6" s="35">
        <f>VLOOKUP($AB6,[5]MT!$C$8:$K$14,9,FALSE)</f>
        <v>0.96018872046060588</v>
      </c>
      <c r="BB6" s="36">
        <f>AC6-C6</f>
        <v>0</v>
      </c>
      <c r="BC6" s="36">
        <f t="shared" ref="BC6:BY21" si="0">AD6-D6</f>
        <v>0</v>
      </c>
      <c r="BD6" s="35">
        <f t="shared" si="0"/>
        <v>-2.1300597213058658E-5</v>
      </c>
      <c r="BE6" s="35">
        <f t="shared" si="0"/>
        <v>4.1413456005279237E-5</v>
      </c>
      <c r="BF6" s="23"/>
      <c r="BG6" s="36">
        <f t="shared" si="0"/>
        <v>0</v>
      </c>
      <c r="BH6" s="36">
        <f t="shared" si="0"/>
        <v>1.0000228881835937E-2</v>
      </c>
      <c r="BI6" s="35">
        <f t="shared" si="0"/>
        <v>4.1371627839348335E-5</v>
      </c>
      <c r="BJ6" s="35">
        <f t="shared" si="0"/>
        <v>4.2996641654968748E-5</v>
      </c>
      <c r="BK6" s="23"/>
      <c r="BL6" s="36">
        <f t="shared" si="0"/>
        <v>0</v>
      </c>
      <c r="BM6" s="36">
        <f t="shared" si="0"/>
        <v>0</v>
      </c>
      <c r="BN6" s="35">
        <f t="shared" si="0"/>
        <v>1.5628192032712818E-5</v>
      </c>
      <c r="BO6" s="35">
        <f t="shared" si="0"/>
        <v>4.0499379797442892E-5</v>
      </c>
      <c r="BP6" s="23"/>
      <c r="BQ6" s="36">
        <f t="shared" si="0"/>
        <v>0</v>
      </c>
      <c r="BR6" s="36">
        <f t="shared" si="0"/>
        <v>-0.32999992370605469</v>
      </c>
      <c r="BS6" s="35">
        <f t="shared" si="0"/>
        <v>4.048020557290144E-5</v>
      </c>
      <c r="BT6" s="35">
        <f t="shared" si="0"/>
        <v>-4.2711212037249702E-5</v>
      </c>
      <c r="BU6" s="23"/>
      <c r="BV6" s="36">
        <f t="shared" si="0"/>
        <v>0</v>
      </c>
      <c r="BW6" s="36">
        <f t="shared" si="0"/>
        <v>-2.9999732971191406E-2</v>
      </c>
      <c r="BX6" s="35">
        <f t="shared" si="0"/>
        <v>-3.440536187460097E-5</v>
      </c>
      <c r="BY6" s="35">
        <f t="shared" si="0"/>
        <v>-1.1279539394171145E-5</v>
      </c>
    </row>
    <row r="7" spans="1:77" x14ac:dyDescent="0.2">
      <c r="A7" s="1" t="s">
        <v>22</v>
      </c>
      <c r="B7" s="2" t="s">
        <v>8</v>
      </c>
      <c r="C7" s="23">
        <v>87</v>
      </c>
      <c r="D7" s="28">
        <v>13947146.4</v>
      </c>
      <c r="E7" s="17">
        <v>1.9199999999999998E-2</v>
      </c>
      <c r="F7" s="17">
        <v>2.07E-2</v>
      </c>
      <c r="G7" s="8"/>
      <c r="H7" s="23">
        <v>487</v>
      </c>
      <c r="I7" s="28">
        <v>70969391</v>
      </c>
      <c r="J7" s="17">
        <v>2.3599999999999999E-2</v>
      </c>
      <c r="K7" s="17">
        <v>2.24E-2</v>
      </c>
      <c r="L7" s="8"/>
      <c r="M7" s="23">
        <v>107</v>
      </c>
      <c r="N7" s="28">
        <v>14372701</v>
      </c>
      <c r="O7" s="17">
        <v>2.1899999999999999E-2</v>
      </c>
      <c r="P7" s="17">
        <v>2.3300000000000001E-2</v>
      </c>
      <c r="Q7" s="8"/>
      <c r="R7" s="23">
        <v>365</v>
      </c>
      <c r="S7" s="28">
        <v>49773546</v>
      </c>
      <c r="T7" s="17">
        <v>2.93E-2</v>
      </c>
      <c r="U7" s="17">
        <v>2.7799999999999998E-2</v>
      </c>
      <c r="V7" s="8"/>
      <c r="W7" s="23">
        <v>520</v>
      </c>
      <c r="X7" s="28">
        <v>71215301</v>
      </c>
      <c r="Y7" s="17">
        <v>1.35E-2</v>
      </c>
      <c r="Z7" s="17">
        <v>1.3100000000000001E-2</v>
      </c>
      <c r="AA7" s="8"/>
      <c r="AB7" s="34" t="s">
        <v>8</v>
      </c>
      <c r="AC7" s="23">
        <f>VLOOKUP($AB7,[1]MT!$C$8:$K$14,5,FALSE)</f>
        <v>87</v>
      </c>
      <c r="AD7" s="23">
        <f>VLOOKUP($AB7,[1]MT!$C$8:$K$14,6,FALSE)</f>
        <v>13947146.4</v>
      </c>
      <c r="AE7" s="35">
        <f>VLOOKUP($AB7,[1]MT!$C$8:$K$14,8,FALSE)</f>
        <v>1.9243530192435302E-2</v>
      </c>
      <c r="AF7" s="35">
        <f>VLOOKUP($AB7,[1]MT!$C$8:$K$14,9,FALSE)</f>
        <v>2.0709316947375059E-2</v>
      </c>
      <c r="AG7" s="8"/>
      <c r="AH7" s="23">
        <f>VLOOKUP($AB7,[2]MT!$C$8:$K$23,5,FALSE)</f>
        <v>487</v>
      </c>
      <c r="AI7" s="23">
        <f>VLOOKUP($AB7,[2]MT!$C$8:$K$23,6,FALSE)</f>
        <v>70969391.049999997</v>
      </c>
      <c r="AJ7" s="35">
        <f>VLOOKUP($AB7,[2]MT!$C$8:$K$23,8,FALSE)</f>
        <v>2.3586961786215915E-2</v>
      </c>
      <c r="AK7" s="35">
        <f>VLOOKUP($AB7,[2]MT!$C$8:$K$23,9,FALSE)</f>
        <v>2.2346331738865834E-2</v>
      </c>
      <c r="AL7" s="8"/>
      <c r="AM7" s="23">
        <f>VLOOKUP($AB7,[3]MT!$C$8:$K$14,5,FALSE)</f>
        <v>107</v>
      </c>
      <c r="AN7" s="23">
        <f>VLOOKUP($AB7,[3]MT!$C$8:$K$14,6,FALSE)</f>
        <v>14372701</v>
      </c>
      <c r="AO7" s="35">
        <f>VLOOKUP($AB7,[3]MT!$C$8:$K$14,8,FALSE)</f>
        <v>2.1859039836567926E-2</v>
      </c>
      <c r="AP7" s="35">
        <f>VLOOKUP($AB7,[3]MT!$C$8:$K$14,9,FALSE)</f>
        <v>2.3260543246666838E-2</v>
      </c>
      <c r="AQ7" s="8"/>
      <c r="AR7" s="23">
        <f>VLOOKUP($AB7,[4]MT!$C$8:$K$14,5,FALSE)</f>
        <v>365</v>
      </c>
      <c r="AS7" s="23">
        <f>VLOOKUP($AB7,[4]MT!$C$8:$K$14,6,FALSE)</f>
        <v>49773546.460000001</v>
      </c>
      <c r="AT7" s="35">
        <f>VLOOKUP($AB7,[4]MT!$C$8:$K$14,8,FALSE)</f>
        <v>2.931020637597366E-2</v>
      </c>
      <c r="AU7" s="35">
        <f>VLOOKUP($AB7,[4]MT!$C$8:$K$14,9,FALSE)</f>
        <v>2.7798677002641457E-2</v>
      </c>
      <c r="AV7" s="8"/>
      <c r="AW7" s="23">
        <f>VLOOKUP($AB7,[5]MT!$C$8:$K$14,5,FALSE)</f>
        <v>520</v>
      </c>
      <c r="AX7" s="23">
        <f>VLOOKUP($AB7,[5]MT!$C$8:$K$14,6,FALSE)</f>
        <v>71215301.489999995</v>
      </c>
      <c r="AY7" s="35">
        <f>VLOOKUP($AB7,[5]MT!$C$8:$K$14,8,FALSE)</f>
        <v>1.3508598742661193E-2</v>
      </c>
      <c r="AZ7" s="35">
        <f>VLOOKUP($AB7,[5]MT!$C$8:$K$14,9,FALSE)</f>
        <v>1.3132371376021581E-2</v>
      </c>
      <c r="BB7" s="36">
        <f t="shared" ref="BB7:BB21" si="1">AC7-C7</f>
        <v>0</v>
      </c>
      <c r="BC7" s="36">
        <f t="shared" si="0"/>
        <v>0</v>
      </c>
      <c r="BD7" s="35">
        <f t="shared" si="0"/>
        <v>4.3530192435303761E-5</v>
      </c>
      <c r="BE7" s="35">
        <f t="shared" si="0"/>
        <v>9.3169473750591425E-6</v>
      </c>
      <c r="BF7" s="23"/>
      <c r="BG7" s="36">
        <f t="shared" si="0"/>
        <v>0</v>
      </c>
      <c r="BH7" s="36">
        <f t="shared" si="0"/>
        <v>4.9999997019767761E-2</v>
      </c>
      <c r="BI7" s="35">
        <f t="shared" si="0"/>
        <v>-1.3038213784084124E-5</v>
      </c>
      <c r="BJ7" s="35">
        <f t="shared" si="0"/>
        <v>-5.3668261134166145E-5</v>
      </c>
      <c r="BK7" s="23"/>
      <c r="BL7" s="36">
        <f t="shared" si="0"/>
        <v>0</v>
      </c>
      <c r="BM7" s="36">
        <f t="shared" si="0"/>
        <v>0</v>
      </c>
      <c r="BN7" s="35">
        <f t="shared" si="0"/>
        <v>-4.0960163432073038E-5</v>
      </c>
      <c r="BO7" s="35">
        <f t="shared" si="0"/>
        <v>-3.9456753333163425E-5</v>
      </c>
      <c r="BP7" s="23"/>
      <c r="BQ7" s="36">
        <f t="shared" si="0"/>
        <v>0</v>
      </c>
      <c r="BR7" s="36">
        <f t="shared" si="0"/>
        <v>0.46000000089406967</v>
      </c>
      <c r="BS7" s="35">
        <f t="shared" si="0"/>
        <v>1.0206375973660642E-5</v>
      </c>
      <c r="BT7" s="35">
        <f t="shared" si="0"/>
        <v>-1.3229973585410226E-6</v>
      </c>
      <c r="BU7" s="23"/>
      <c r="BV7" s="36">
        <f t="shared" si="0"/>
        <v>0</v>
      </c>
      <c r="BW7" s="36">
        <f t="shared" si="0"/>
        <v>0.48999999463558197</v>
      </c>
      <c r="BX7" s="35">
        <f t="shared" si="0"/>
        <v>8.5987426611932455E-6</v>
      </c>
      <c r="BY7" s="35">
        <f t="shared" si="0"/>
        <v>3.2371376021579981E-5</v>
      </c>
    </row>
    <row r="8" spans="1:77" x14ac:dyDescent="0.2">
      <c r="A8" s="1" t="s">
        <v>23</v>
      </c>
      <c r="B8" s="2" t="s">
        <v>9</v>
      </c>
      <c r="C8" s="23">
        <v>68</v>
      </c>
      <c r="D8" s="28">
        <v>11616792.060000001</v>
      </c>
      <c r="E8" s="17">
        <v>1.4999999999999999E-2</v>
      </c>
      <c r="F8" s="17">
        <v>1.7299999999999999E-2</v>
      </c>
      <c r="G8" s="8"/>
      <c r="H8" s="23">
        <v>276</v>
      </c>
      <c r="I8" s="28">
        <v>46829713</v>
      </c>
      <c r="J8" s="17">
        <v>1.34E-2</v>
      </c>
      <c r="K8" s="17">
        <v>1.4800000000000001E-2</v>
      </c>
      <c r="L8" s="8"/>
      <c r="M8" s="23">
        <v>86</v>
      </c>
      <c r="N8" s="28">
        <v>13826998</v>
      </c>
      <c r="O8" s="17">
        <v>1.7600000000000001E-2</v>
      </c>
      <c r="P8" s="17">
        <v>2.24E-2</v>
      </c>
      <c r="Q8" s="8"/>
      <c r="R8" s="23">
        <v>182</v>
      </c>
      <c r="S8" s="28">
        <v>28695562</v>
      </c>
      <c r="T8" s="17">
        <v>1.46E-2</v>
      </c>
      <c r="U8" s="17">
        <v>1.6E-2</v>
      </c>
      <c r="V8" s="8"/>
      <c r="W8" s="23">
        <v>351</v>
      </c>
      <c r="X8" s="28">
        <v>51154002</v>
      </c>
      <c r="Y8" s="17">
        <v>9.1000000000000004E-3</v>
      </c>
      <c r="Z8" s="17">
        <v>9.4000000000000004E-3</v>
      </c>
      <c r="AA8" s="8"/>
      <c r="AB8" s="34" t="s">
        <v>9</v>
      </c>
      <c r="AC8" s="23">
        <f>VLOOKUP($AB8,[1]MT!$C$8:$K$14,5,FALSE)</f>
        <v>68</v>
      </c>
      <c r="AD8" s="23">
        <f>VLOOKUP($AB8,[1]MT!$C$8:$K$14,6,FALSE)</f>
        <v>11616792.060000001</v>
      </c>
      <c r="AE8" s="35">
        <f>VLOOKUP($AB8,[1]MT!$C$8:$K$14,8,FALSE)</f>
        <v>1.5040920150409202E-2</v>
      </c>
      <c r="AF8" s="35">
        <f>VLOOKUP($AB8,[1]MT!$C$8:$K$14,9,FALSE)</f>
        <v>1.7249107579618582E-2</v>
      </c>
      <c r="AG8" s="8"/>
      <c r="AH8" s="23">
        <f>VLOOKUP($AB8,[2]MT!$C$8:$K$23,5,FALSE)</f>
        <v>276</v>
      </c>
      <c r="AI8" s="23">
        <f>VLOOKUP($AB8,[2]MT!$C$8:$K$23,6,FALSE)</f>
        <v>46829712.859999999</v>
      </c>
      <c r="AJ8" s="35">
        <f>VLOOKUP($AB8,[2]MT!$C$8:$K$23,8,FALSE)</f>
        <v>1.336755945173633E-2</v>
      </c>
      <c r="AK8" s="35">
        <f>VLOOKUP($AB8,[2]MT!$C$8:$K$23,9,FALSE)</f>
        <v>1.4745403381975214E-2</v>
      </c>
      <c r="AL8" s="8"/>
      <c r="AM8" s="23">
        <f>VLOOKUP($AB8,[3]MT!$C$8:$K$14,5,FALSE)</f>
        <v>86</v>
      </c>
      <c r="AN8" s="23">
        <f>VLOOKUP($AB8,[3]MT!$C$8:$K$14,6,FALSE)</f>
        <v>13826998</v>
      </c>
      <c r="AO8" s="35">
        <f>VLOOKUP($AB8,[3]MT!$C$8:$K$14,8,FALSE)</f>
        <v>1.7568947906026557E-2</v>
      </c>
      <c r="AP8" s="35">
        <f>VLOOKUP($AB8,[3]MT!$C$8:$K$14,9,FALSE)</f>
        <v>2.2377386473883779E-2</v>
      </c>
      <c r="AQ8" s="8"/>
      <c r="AR8" s="23">
        <f>VLOOKUP($AB8,[4]MT!$C$8:$K$14,5,FALSE)</f>
        <v>182</v>
      </c>
      <c r="AS8" s="23">
        <f>VLOOKUP($AB8,[4]MT!$C$8:$K$14,6,FALSE)</f>
        <v>28695562.030000001</v>
      </c>
      <c r="AT8" s="35">
        <f>VLOOKUP($AB8,[4]MT!$C$8:$K$14,8,FALSE)</f>
        <v>1.4614952220348511E-2</v>
      </c>
      <c r="AU8" s="35">
        <f>VLOOKUP($AB8,[4]MT!$C$8:$K$14,9,FALSE)</f>
        <v>1.602655862431452E-2</v>
      </c>
      <c r="AV8" s="8"/>
      <c r="AW8" s="23">
        <f>VLOOKUP($AB8,[5]MT!$C$8:$K$14,5,FALSE)</f>
        <v>351</v>
      </c>
      <c r="AX8" s="23">
        <f>VLOOKUP($AB8,[5]MT!$C$8:$K$14,6,FALSE)</f>
        <v>51154001.920000002</v>
      </c>
      <c r="AY8" s="35">
        <f>VLOOKUP($AB8,[5]MT!$C$8:$K$14,8,FALSE)</f>
        <v>9.118304151296306E-3</v>
      </c>
      <c r="AZ8" s="35">
        <f>VLOOKUP($AB8,[5]MT!$C$8:$K$14,9,FALSE)</f>
        <v>9.4329917381237374E-3</v>
      </c>
      <c r="BB8" s="36">
        <f t="shared" si="1"/>
        <v>0</v>
      </c>
      <c r="BC8" s="36">
        <f t="shared" si="0"/>
        <v>0</v>
      </c>
      <c r="BD8" s="35">
        <f t="shared" si="0"/>
        <v>4.0920150409202299E-5</v>
      </c>
      <c r="BE8" s="35">
        <f t="shared" si="0"/>
        <v>-5.0892420381417475E-5</v>
      </c>
      <c r="BF8" s="23"/>
      <c r="BG8" s="36">
        <f t="shared" si="0"/>
        <v>0</v>
      </c>
      <c r="BH8" s="36">
        <f t="shared" si="0"/>
        <v>-0.14000000059604645</v>
      </c>
      <c r="BI8" s="35">
        <f t="shared" si="0"/>
        <v>-3.2440548263670474E-5</v>
      </c>
      <c r="BJ8" s="35">
        <f t="shared" si="0"/>
        <v>-5.4596618024786367E-5</v>
      </c>
      <c r="BK8" s="23"/>
      <c r="BL8" s="36">
        <f t="shared" si="0"/>
        <v>0</v>
      </c>
      <c r="BM8" s="36">
        <f t="shared" si="0"/>
        <v>0</v>
      </c>
      <c r="BN8" s="35">
        <f t="shared" si="0"/>
        <v>-3.1052093973443773E-5</v>
      </c>
      <c r="BO8" s="35">
        <f t="shared" si="0"/>
        <v>-2.2613526116221222E-5</v>
      </c>
      <c r="BP8" s="23"/>
      <c r="BQ8" s="36">
        <f t="shared" si="0"/>
        <v>0</v>
      </c>
      <c r="BR8" s="36">
        <f t="shared" si="0"/>
        <v>3.0000001192092896E-2</v>
      </c>
      <c r="BS8" s="35">
        <f t="shared" si="0"/>
        <v>1.4952220348510639E-5</v>
      </c>
      <c r="BT8" s="35">
        <f t="shared" si="0"/>
        <v>2.6558624314519663E-5</v>
      </c>
      <c r="BU8" s="23"/>
      <c r="BV8" s="36">
        <f t="shared" si="0"/>
        <v>0</v>
      </c>
      <c r="BW8" s="36">
        <f t="shared" si="0"/>
        <v>-7.9999998211860657E-2</v>
      </c>
      <c r="BX8" s="35">
        <f t="shared" si="0"/>
        <v>1.8304151296305582E-5</v>
      </c>
      <c r="BY8" s="35">
        <f t="shared" si="0"/>
        <v>3.2991738123737055E-5</v>
      </c>
    </row>
    <row r="9" spans="1:77" x14ac:dyDescent="0.2">
      <c r="A9" s="1" t="s">
        <v>24</v>
      </c>
      <c r="B9" s="2" t="s">
        <v>10</v>
      </c>
      <c r="C9" s="23">
        <v>16</v>
      </c>
      <c r="D9" s="28">
        <v>2159076.31</v>
      </c>
      <c r="E9" s="17">
        <v>3.5000000000000001E-3</v>
      </c>
      <c r="F9" s="17">
        <v>3.2000000000000002E-3</v>
      </c>
      <c r="G9" s="8"/>
      <c r="H9" s="23">
        <v>322</v>
      </c>
      <c r="I9" s="28">
        <v>65896498</v>
      </c>
      <c r="J9" s="17">
        <v>1.5599999999999999E-2</v>
      </c>
      <c r="K9" s="17">
        <v>2.0799999999999999E-2</v>
      </c>
      <c r="L9" s="8"/>
      <c r="M9" s="23">
        <v>74</v>
      </c>
      <c r="N9" s="28">
        <v>13998238</v>
      </c>
      <c r="O9" s="17">
        <v>1.5100000000000001E-2</v>
      </c>
      <c r="P9" s="17">
        <v>2.2700000000000001E-2</v>
      </c>
      <c r="Q9" s="8"/>
      <c r="R9" s="23">
        <v>26</v>
      </c>
      <c r="S9" s="28">
        <v>5239688</v>
      </c>
      <c r="T9" s="17">
        <v>2.0999999999999999E-3</v>
      </c>
      <c r="U9" s="17">
        <v>2.8999999999999998E-3</v>
      </c>
      <c r="V9" s="8"/>
      <c r="W9" s="23">
        <v>109</v>
      </c>
      <c r="X9" s="28">
        <v>16607907</v>
      </c>
      <c r="Y9" s="17">
        <v>2.8E-3</v>
      </c>
      <c r="Z9" s="17">
        <v>3.0999999999999999E-3</v>
      </c>
      <c r="AA9" s="8"/>
      <c r="AB9" s="34" t="s">
        <v>10</v>
      </c>
      <c r="AC9" s="23">
        <f>VLOOKUP($AB9,[1]MT!$C$8:$K$14,5,FALSE)</f>
        <v>16</v>
      </c>
      <c r="AD9" s="23">
        <f>VLOOKUP($AB9,[1]MT!$C$8:$K$14,6,FALSE)</f>
        <v>2159076.31</v>
      </c>
      <c r="AE9" s="35">
        <f>VLOOKUP($AB9,[1]MT!$C$8:$K$14,8,FALSE)</f>
        <v>3.5390400353904005E-3</v>
      </c>
      <c r="AF9" s="35">
        <f>VLOOKUP($AB9,[1]MT!$C$8:$K$14,9,FALSE)</f>
        <v>3.2058884545270857E-3</v>
      </c>
      <c r="AG9" s="8"/>
      <c r="AH9" s="23">
        <f>VLOOKUP($AB9,[2]MT!$C$8:$K$23,5,FALSE)</f>
        <v>322</v>
      </c>
      <c r="AI9" s="23">
        <f>VLOOKUP($AB9,[2]MT!$C$8:$K$23,6,FALSE)</f>
        <v>65896498.390000001</v>
      </c>
      <c r="AJ9" s="35">
        <f>VLOOKUP($AB9,[2]MT!$C$8:$K$23,8,FALSE)</f>
        <v>1.5595486027025719E-2</v>
      </c>
      <c r="AK9" s="35">
        <f>VLOOKUP($AB9,[2]MT!$C$8:$K$23,9,FALSE)</f>
        <v>2.0749015761106469E-2</v>
      </c>
      <c r="AL9" s="8"/>
      <c r="AM9" s="23">
        <f>VLOOKUP($AB9,[3]MT!$C$8:$K$14,5,FALSE)</f>
        <v>74</v>
      </c>
      <c r="AN9" s="23">
        <f>VLOOKUP($AB9,[3]MT!$C$8:$K$14,6,FALSE)</f>
        <v>13998238</v>
      </c>
      <c r="AO9" s="35">
        <f>VLOOKUP($AB9,[3]MT!$C$8:$K$14,8,FALSE)</f>
        <v>1.5117466802860061E-2</v>
      </c>
      <c r="AP9" s="35">
        <f>VLOOKUP($AB9,[3]MT!$C$8:$K$14,9,FALSE)</f>
        <v>2.2654518477503643E-2</v>
      </c>
      <c r="AQ9" s="8"/>
      <c r="AR9" s="23">
        <f>VLOOKUP($AB9,[4]MT!$C$8:$K$14,5,FALSE)</f>
        <v>26</v>
      </c>
      <c r="AS9" s="23">
        <f>VLOOKUP($AB9,[4]MT!$C$8:$K$14,6,FALSE)</f>
        <v>5239688.24</v>
      </c>
      <c r="AT9" s="35">
        <f>VLOOKUP($AB9,[4]MT!$C$8:$K$14,8,FALSE)</f>
        <v>2.0878503171926441E-3</v>
      </c>
      <c r="AU9" s="35">
        <f>VLOOKUP($AB9,[4]MT!$C$8:$K$14,9,FALSE)</f>
        <v>2.9263818099711696E-3</v>
      </c>
      <c r="AV9" s="8"/>
      <c r="AW9" s="23">
        <f>VLOOKUP($AB9,[5]MT!$C$8:$K$14,5,FALSE)</f>
        <v>109</v>
      </c>
      <c r="AX9" s="23">
        <f>VLOOKUP($AB9,[5]MT!$C$8:$K$14,6,FALSE)</f>
        <v>16607907.390000001</v>
      </c>
      <c r="AY9" s="35">
        <f>VLOOKUP($AB9,[5]MT!$C$8:$K$14,8,FALSE)</f>
        <v>2.831610121057827E-3</v>
      </c>
      <c r="AZ9" s="35">
        <f>VLOOKUP($AB9,[5]MT!$C$8:$K$14,9,FALSE)</f>
        <v>3.0625610375977826E-3</v>
      </c>
      <c r="BB9" s="36">
        <f t="shared" si="1"/>
        <v>0</v>
      </c>
      <c r="BC9" s="36">
        <f t="shared" si="0"/>
        <v>0</v>
      </c>
      <c r="BD9" s="35">
        <f t="shared" si="0"/>
        <v>3.9040035390400414E-5</v>
      </c>
      <c r="BE9" s="35">
        <f t="shared" si="0"/>
        <v>5.8884545270855744E-6</v>
      </c>
      <c r="BF9" s="23"/>
      <c r="BG9" s="36">
        <f t="shared" si="0"/>
        <v>0</v>
      </c>
      <c r="BH9" s="36">
        <f t="shared" si="0"/>
        <v>0.39000000059604645</v>
      </c>
      <c r="BI9" s="35">
        <f t="shared" si="0"/>
        <v>-4.5139729742803975E-6</v>
      </c>
      <c r="BJ9" s="35">
        <f t="shared" si="0"/>
        <v>-5.0984238893530404E-5</v>
      </c>
      <c r="BK9" s="23"/>
      <c r="BL9" s="36">
        <f t="shared" si="0"/>
        <v>0</v>
      </c>
      <c r="BM9" s="36">
        <f t="shared" si="0"/>
        <v>0</v>
      </c>
      <c r="BN9" s="35">
        <f t="shared" si="0"/>
        <v>1.7466802860060388E-5</v>
      </c>
      <c r="BO9" s="35">
        <f t="shared" si="0"/>
        <v>-4.5481522496358673E-5</v>
      </c>
      <c r="BP9" s="23"/>
      <c r="BQ9" s="36">
        <f t="shared" si="0"/>
        <v>0</v>
      </c>
      <c r="BR9" s="36">
        <f t="shared" si="0"/>
        <v>0.24000000022351742</v>
      </c>
      <c r="BS9" s="35">
        <f t="shared" si="0"/>
        <v>-1.2149682807355722E-5</v>
      </c>
      <c r="BT9" s="35">
        <f t="shared" si="0"/>
        <v>2.6381809971169796E-5</v>
      </c>
      <c r="BU9" s="23"/>
      <c r="BV9" s="36">
        <f t="shared" si="0"/>
        <v>0</v>
      </c>
      <c r="BW9" s="36">
        <f t="shared" si="0"/>
        <v>0.39000000059604645</v>
      </c>
      <c r="BX9" s="35">
        <f t="shared" si="0"/>
        <v>3.1610121057827015E-5</v>
      </c>
      <c r="BY9" s="35">
        <f t="shared" si="0"/>
        <v>-3.7438962402217262E-5</v>
      </c>
    </row>
    <row r="10" spans="1:77" x14ac:dyDescent="0.2">
      <c r="A10" s="1" t="s">
        <v>25</v>
      </c>
      <c r="B10" s="2" t="s">
        <v>11</v>
      </c>
      <c r="C10" s="23">
        <v>43</v>
      </c>
      <c r="D10" s="28">
        <v>5868637.7199999997</v>
      </c>
      <c r="E10" s="17">
        <v>9.4999999999999998E-3</v>
      </c>
      <c r="F10" s="17">
        <v>8.6999999999999994E-3</v>
      </c>
      <c r="G10" s="8"/>
      <c r="H10" s="23">
        <v>219</v>
      </c>
      <c r="I10" s="28">
        <v>41618532</v>
      </c>
      <c r="J10" s="17">
        <v>1.06E-2</v>
      </c>
      <c r="K10" s="17">
        <v>1.3100000000000001E-2</v>
      </c>
      <c r="L10" s="8"/>
      <c r="M10" s="23">
        <v>50</v>
      </c>
      <c r="N10" s="28">
        <v>7557536</v>
      </c>
      <c r="O10" s="17">
        <v>1.0200000000000001E-2</v>
      </c>
      <c r="P10" s="17">
        <v>1.2200000000000001E-2</v>
      </c>
      <c r="Q10" s="8"/>
      <c r="R10" s="23">
        <v>83</v>
      </c>
      <c r="S10" s="28">
        <v>15380600</v>
      </c>
      <c r="T10" s="17">
        <v>6.7000000000000002E-3</v>
      </c>
      <c r="U10" s="17">
        <v>8.6E-3</v>
      </c>
      <c r="V10" s="8"/>
      <c r="W10" s="23">
        <v>140</v>
      </c>
      <c r="X10" s="28">
        <v>21399017</v>
      </c>
      <c r="Y10" s="17">
        <v>3.5999999999999999E-3</v>
      </c>
      <c r="Z10" s="17">
        <v>3.8999999999999998E-3</v>
      </c>
      <c r="AA10" s="8"/>
      <c r="AB10" s="34" t="s">
        <v>11</v>
      </c>
      <c r="AC10" s="23">
        <f>VLOOKUP($AB10,[1]MT!$C$8:$K$14,5,FALSE)</f>
        <v>43</v>
      </c>
      <c r="AD10" s="23">
        <f>VLOOKUP($AB10,[1]MT!$C$8:$K$14,6,FALSE)</f>
        <v>5868637.7199999997</v>
      </c>
      <c r="AE10" s="35">
        <f>VLOOKUP($AB10,[1]MT!$C$8:$K$14,8,FALSE)</f>
        <v>9.5111700951117008E-3</v>
      </c>
      <c r="AF10" s="35">
        <f>VLOOKUP($AB10,[1]MT!$C$8:$K$14,9,FALSE)</f>
        <v>8.7140032166580332E-3</v>
      </c>
      <c r="AG10" s="8"/>
      <c r="AH10" s="23">
        <f>VLOOKUP($AB10,[2]MT!$C$8:$K$23,5,FALSE)</f>
        <v>219</v>
      </c>
      <c r="AI10" s="23">
        <f>VLOOKUP($AB10,[2]MT!$C$8:$K$23,6,FALSE)</f>
        <v>41618532.099999994</v>
      </c>
      <c r="AJ10" s="35">
        <f>VLOOKUP($AB10,[2]MT!$C$8:$K$23,8,FALSE)</f>
        <v>1.0606867825834261E-2</v>
      </c>
      <c r="AK10" s="35">
        <f>VLOOKUP($AB10,[2]MT!$C$8:$K$23,9,FALSE)</f>
        <v>1.3104544241277331E-2</v>
      </c>
      <c r="AL10" s="8"/>
      <c r="AM10" s="23">
        <f>VLOOKUP($AB10,[3]MT!$C$8:$K$14,5,FALSE)</f>
        <v>50</v>
      </c>
      <c r="AN10" s="23">
        <f>VLOOKUP($AB10,[3]MT!$C$8:$K$14,6,FALSE)</f>
        <v>7557536</v>
      </c>
      <c r="AO10" s="35">
        <f>VLOOKUP($AB10,[3]MT!$C$8:$K$14,8,FALSE)</f>
        <v>1.0214504596527068E-2</v>
      </c>
      <c r="AP10" s="35">
        <f>VLOOKUP($AB10,[3]MT!$C$8:$K$14,9,FALSE)</f>
        <v>1.2230992140325017E-2</v>
      </c>
      <c r="AQ10" s="8"/>
      <c r="AR10" s="23">
        <f>VLOOKUP($AB10,[4]MT!$C$8:$K$14,5,FALSE)</f>
        <v>83</v>
      </c>
      <c r="AS10" s="23">
        <f>VLOOKUP($AB10,[4]MT!$C$8:$K$14,6,FALSE)</f>
        <v>15380600.16</v>
      </c>
      <c r="AT10" s="35">
        <f>VLOOKUP($AB10,[4]MT!$C$8:$K$14,8,FALSE)</f>
        <v>6.665060627961134E-3</v>
      </c>
      <c r="AU10" s="35">
        <f>VLOOKUP($AB10,[4]MT!$C$8:$K$14,9,FALSE)</f>
        <v>8.5901119442678246E-3</v>
      </c>
      <c r="AV10" s="8"/>
      <c r="AW10" s="23">
        <f>VLOOKUP($AB10,[5]MT!$C$8:$K$14,5,FALSE)</f>
        <v>140</v>
      </c>
      <c r="AX10" s="23">
        <f>VLOOKUP($AB10,[5]MT!$C$8:$K$14,6,FALSE)</f>
        <v>21399016.579999998</v>
      </c>
      <c r="AY10" s="35">
        <f>VLOOKUP($AB10,[5]MT!$C$8:$K$14,8,FALSE)</f>
        <v>3.6369304307164751E-3</v>
      </c>
      <c r="AZ10" s="35">
        <f>VLOOKUP($AB10,[5]MT!$C$8:$K$14,9,FALSE)</f>
        <v>3.9460597221464243E-3</v>
      </c>
      <c r="BB10" s="36">
        <f t="shared" si="1"/>
        <v>0</v>
      </c>
      <c r="BC10" s="36">
        <f t="shared" si="0"/>
        <v>0</v>
      </c>
      <c r="BD10" s="35">
        <f t="shared" si="0"/>
        <v>1.1170095111701084E-5</v>
      </c>
      <c r="BE10" s="35">
        <f t="shared" si="0"/>
        <v>1.4003216658033807E-5</v>
      </c>
      <c r="BF10" s="23"/>
      <c r="BG10" s="36">
        <f t="shared" si="0"/>
        <v>0</v>
      </c>
      <c r="BH10" s="36">
        <f t="shared" si="0"/>
        <v>9.9999994039535522E-2</v>
      </c>
      <c r="BI10" s="35">
        <f t="shared" si="0"/>
        <v>6.8678258342610293E-6</v>
      </c>
      <c r="BJ10" s="35">
        <f t="shared" si="0"/>
        <v>4.5442412773301355E-6</v>
      </c>
      <c r="BK10" s="23"/>
      <c r="BL10" s="36">
        <f t="shared" si="0"/>
        <v>0</v>
      </c>
      <c r="BM10" s="36">
        <f t="shared" si="0"/>
        <v>0</v>
      </c>
      <c r="BN10" s="35">
        <f t="shared" si="0"/>
        <v>1.4504596527067579E-5</v>
      </c>
      <c r="BO10" s="35">
        <f t="shared" si="0"/>
        <v>3.0992140325016015E-5</v>
      </c>
      <c r="BP10" s="23"/>
      <c r="BQ10" s="36">
        <f t="shared" si="0"/>
        <v>0</v>
      </c>
      <c r="BR10" s="36">
        <f t="shared" si="0"/>
        <v>0.16000000014901161</v>
      </c>
      <c r="BS10" s="35">
        <f t="shared" si="0"/>
        <v>-3.4939372038866184E-5</v>
      </c>
      <c r="BT10" s="35">
        <f t="shared" si="0"/>
        <v>-9.8880557321753826E-6</v>
      </c>
      <c r="BU10" s="23"/>
      <c r="BV10" s="36">
        <f t="shared" si="0"/>
        <v>0</v>
      </c>
      <c r="BW10" s="36">
        <f t="shared" si="0"/>
        <v>-0.42000000178813934</v>
      </c>
      <c r="BX10" s="35">
        <f t="shared" si="0"/>
        <v>3.6930430716475195E-5</v>
      </c>
      <c r="BY10" s="35">
        <f t="shared" si="0"/>
        <v>4.605972214642446E-5</v>
      </c>
    </row>
    <row r="11" spans="1:77" x14ac:dyDescent="0.2">
      <c r="A11" s="1" t="s">
        <v>26</v>
      </c>
      <c r="B11" s="13" t="s">
        <v>12</v>
      </c>
      <c r="C11" s="23">
        <v>56</v>
      </c>
      <c r="D11" s="28">
        <v>12041862.550000001</v>
      </c>
      <c r="E11" s="17">
        <v>1.24E-2</v>
      </c>
      <c r="F11" s="17">
        <v>1.7899999999999999E-2</v>
      </c>
      <c r="G11" s="8"/>
      <c r="H11" s="23">
        <v>318</v>
      </c>
      <c r="I11" s="28">
        <v>73400139</v>
      </c>
      <c r="J11" s="17">
        <v>1.54E-2</v>
      </c>
      <c r="K11" s="17">
        <v>2.3099999999999999E-2</v>
      </c>
      <c r="L11" s="8"/>
      <c r="M11" s="23">
        <v>29</v>
      </c>
      <c r="N11" s="28">
        <v>5521596</v>
      </c>
      <c r="O11" s="17">
        <v>5.8999999999999999E-3</v>
      </c>
      <c r="P11" s="17">
        <v>8.8999999999999999E-3</v>
      </c>
      <c r="Q11" s="8"/>
      <c r="R11" s="23">
        <v>336</v>
      </c>
      <c r="S11" s="28">
        <v>72875130</v>
      </c>
      <c r="T11" s="17">
        <v>2.7E-2</v>
      </c>
      <c r="U11" s="17">
        <v>4.07E-2</v>
      </c>
      <c r="V11" s="8"/>
      <c r="W11" s="23">
        <v>321</v>
      </c>
      <c r="X11" s="28">
        <v>55515647</v>
      </c>
      <c r="Y11" s="17">
        <v>8.3000000000000001E-3</v>
      </c>
      <c r="Z11" s="17">
        <v>1.0200000000000001E-2</v>
      </c>
      <c r="AA11" s="8"/>
      <c r="AB11" s="34" t="s">
        <v>12</v>
      </c>
      <c r="AC11" s="23">
        <f>VLOOKUP($AB11,[1]MT!$C$8:$K$14,5,FALSE)</f>
        <v>56</v>
      </c>
      <c r="AD11" s="23">
        <f>VLOOKUP($AB11,[1]MT!$C$8:$K$14,6,FALSE)</f>
        <v>12041862.550000001</v>
      </c>
      <c r="AE11" s="35">
        <f>VLOOKUP($AB11,[1]MT!$C$8:$K$14,8,FALSE)</f>
        <v>1.2386640123866401E-2</v>
      </c>
      <c r="AF11" s="35">
        <f>VLOOKUP($AB11,[1]MT!$C$8:$K$14,9,FALSE)</f>
        <v>1.7880270345816119E-2</v>
      </c>
      <c r="AG11" s="8"/>
      <c r="AH11" s="23">
        <f>VLOOKUP($AB11,[2]MT!$C$8:$K$23,5,FALSE)</f>
        <v>318</v>
      </c>
      <c r="AI11" s="23">
        <f>VLOOKUP($AB11,[2]MT!$C$8:$K$23,6,FALSE)</f>
        <v>73400139.170000002</v>
      </c>
      <c r="AJ11" s="35">
        <f>VLOOKUP($AB11,[2]MT!$C$8:$K$23,8,FALSE)</f>
        <v>1.5401753281348379E-2</v>
      </c>
      <c r="AK11" s="35">
        <f>VLOOKUP($AB11,[2]MT!$C$8:$K$23,9,FALSE)</f>
        <v>2.3111708235120054E-2</v>
      </c>
      <c r="AL11" s="8"/>
      <c r="AM11" s="23">
        <f>VLOOKUP($AB11,[3]MT!$C$8:$K$14,5,FALSE)</f>
        <v>29</v>
      </c>
      <c r="AN11" s="23">
        <f>VLOOKUP($AB11,[3]MT!$C$8:$K$14,6,FALSE)</f>
        <v>5521596</v>
      </c>
      <c r="AO11" s="35">
        <f>VLOOKUP($AB11,[3]MT!$C$8:$K$14,8,FALSE)</f>
        <v>5.9244126659856993E-3</v>
      </c>
      <c r="AP11" s="35">
        <f>VLOOKUP($AB11,[3]MT!$C$8:$K$14,9,FALSE)</f>
        <v>8.9360602818233416E-3</v>
      </c>
      <c r="AQ11" s="8"/>
      <c r="AR11" s="23">
        <f>VLOOKUP($AB11,[4]MT!$C$8:$K$14,5,FALSE)</f>
        <v>336</v>
      </c>
      <c r="AS11" s="23">
        <f>VLOOKUP($AB11,[4]MT!$C$8:$K$14,6,FALSE)</f>
        <v>72875130.349999994</v>
      </c>
      <c r="AT11" s="35">
        <f>VLOOKUP($AB11,[4]MT!$C$8:$K$14,8,FALSE)</f>
        <v>2.6981450252951095E-2</v>
      </c>
      <c r="AU11" s="35">
        <f>VLOOKUP($AB11,[4]MT!$C$8:$K$14,9,FALSE)</f>
        <v>4.070098183084226E-2</v>
      </c>
      <c r="AV11" s="8"/>
      <c r="AW11" s="23">
        <f>VLOOKUP($AB11,[5]MT!$C$8:$K$14,5,FALSE)</f>
        <v>321</v>
      </c>
      <c r="AX11" s="23">
        <f>VLOOKUP($AB11,[5]MT!$C$8:$K$14,6,FALSE)</f>
        <v>55515647.280000001</v>
      </c>
      <c r="AY11" s="35">
        <f>VLOOKUP($AB11,[5]MT!$C$8:$K$14,8,FALSE)</f>
        <v>8.3389619161427751E-3</v>
      </c>
      <c r="AZ11" s="35">
        <f>VLOOKUP($AB11,[5]MT!$C$8:$K$14,9,FALSE)</f>
        <v>1.0237295665504629E-2</v>
      </c>
      <c r="BB11" s="36">
        <f t="shared" si="1"/>
        <v>0</v>
      </c>
      <c r="BC11" s="36">
        <f t="shared" si="0"/>
        <v>0</v>
      </c>
      <c r="BD11" s="35">
        <f t="shared" si="0"/>
        <v>-1.3359876133598944E-5</v>
      </c>
      <c r="BE11" s="35">
        <f t="shared" si="0"/>
        <v>-1.9729654183880257E-5</v>
      </c>
      <c r="BF11" s="23"/>
      <c r="BG11" s="36">
        <f t="shared" si="0"/>
        <v>0</v>
      </c>
      <c r="BH11" s="36">
        <f t="shared" si="0"/>
        <v>0.17000000178813934</v>
      </c>
      <c r="BI11" s="35">
        <f t="shared" si="0"/>
        <v>1.7532813483787935E-6</v>
      </c>
      <c r="BJ11" s="35">
        <f t="shared" si="0"/>
        <v>1.1708235120054533E-5</v>
      </c>
      <c r="BK11" s="23"/>
      <c r="BL11" s="36">
        <f t="shared" si="0"/>
        <v>0</v>
      </c>
      <c r="BM11" s="36">
        <f t="shared" si="0"/>
        <v>0</v>
      </c>
      <c r="BN11" s="35">
        <f t="shared" si="0"/>
        <v>2.4412665985699446E-5</v>
      </c>
      <c r="BO11" s="35">
        <f t="shared" si="0"/>
        <v>3.6060281823341658E-5</v>
      </c>
      <c r="BP11" s="23"/>
      <c r="BQ11" s="36">
        <f t="shared" si="0"/>
        <v>0</v>
      </c>
      <c r="BR11" s="36">
        <f t="shared" si="0"/>
        <v>0.34999999403953552</v>
      </c>
      <c r="BS11" s="35">
        <f t="shared" si="0"/>
        <v>-1.8549747048905024E-5</v>
      </c>
      <c r="BT11" s="35">
        <f t="shared" si="0"/>
        <v>9.8183084226016737E-7</v>
      </c>
      <c r="BU11" s="23"/>
      <c r="BV11" s="36">
        <f t="shared" si="0"/>
        <v>0</v>
      </c>
      <c r="BW11" s="36">
        <f t="shared" si="0"/>
        <v>0.2800000011920929</v>
      </c>
      <c r="BX11" s="35">
        <f t="shared" si="0"/>
        <v>3.8961916142775041E-5</v>
      </c>
      <c r="BY11" s="35">
        <f t="shared" si="0"/>
        <v>3.7295665504628525E-5</v>
      </c>
    </row>
    <row r="12" spans="1:77" x14ac:dyDescent="0.2">
      <c r="A12" s="1" t="s">
        <v>27</v>
      </c>
      <c r="B12" s="13" t="s">
        <v>13</v>
      </c>
      <c r="C12" s="23">
        <v>4521</v>
      </c>
      <c r="D12" s="28">
        <v>673472062.62</v>
      </c>
      <c r="E12" s="17">
        <v>1</v>
      </c>
      <c r="F12" s="17">
        <v>1</v>
      </c>
      <c r="G12" s="8"/>
      <c r="H12" s="23">
        <v>20647</v>
      </c>
      <c r="I12" s="28">
        <v>3175885505</v>
      </c>
      <c r="J12" s="17">
        <v>1</v>
      </c>
      <c r="K12" s="17">
        <v>1</v>
      </c>
      <c r="L12" s="8"/>
      <c r="M12" s="23">
        <v>4895</v>
      </c>
      <c r="N12" s="28">
        <v>617900487</v>
      </c>
      <c r="O12" s="17">
        <v>1</v>
      </c>
      <c r="P12" s="17">
        <v>1</v>
      </c>
      <c r="Q12" s="8"/>
      <c r="R12" s="23">
        <v>12453</v>
      </c>
      <c r="S12" s="28">
        <v>1790500550</v>
      </c>
      <c r="T12" s="17">
        <v>1</v>
      </c>
      <c r="U12" s="17">
        <v>1</v>
      </c>
      <c r="V12" s="8"/>
      <c r="W12" s="23">
        <v>38494</v>
      </c>
      <c r="X12" s="28">
        <v>5422882087</v>
      </c>
      <c r="Y12" s="17">
        <v>1</v>
      </c>
      <c r="Z12" s="17">
        <v>1</v>
      </c>
      <c r="AA12" s="8"/>
      <c r="AB12" s="34" t="s">
        <v>13</v>
      </c>
      <c r="AC12" s="23">
        <f>VLOOKUP($AB12,[1]MT!$C$8:$K$14,5,FALSE)</f>
        <v>4521</v>
      </c>
      <c r="AD12" s="23">
        <f>VLOOKUP($AB12,[1]MT!$C$8:$K$14,6,FALSE)</f>
        <v>673472062.61999989</v>
      </c>
      <c r="AE12" s="35">
        <f>VLOOKUP($AB12,[1]MT!$C$8:$K$14,8,FALSE)</f>
        <v>1</v>
      </c>
      <c r="AF12" s="35">
        <f>VLOOKUP($AB12,[1]MT!$C$8:$K$14,9,FALSE)</f>
        <v>1.0000000000000002</v>
      </c>
      <c r="AG12" s="8"/>
      <c r="AH12" s="23">
        <f>VLOOKUP($AB12,[2]MT!$C$8:$K$23,5,FALSE)</f>
        <v>20647</v>
      </c>
      <c r="AI12" s="23">
        <f>VLOOKUP($AB12,[2]MT!$C$8:$K$23,6,FALSE)</f>
        <v>3175885504.5800004</v>
      </c>
      <c r="AJ12" s="35">
        <f>VLOOKUP($AB12,[2]MT!$C$8:$K$23,8,FALSE)</f>
        <v>1</v>
      </c>
      <c r="AK12" s="35">
        <f>VLOOKUP($AB12,[2]MT!$C$8:$K$23,9,FALSE)</f>
        <v>0.99999999999999989</v>
      </c>
      <c r="AL12" s="8"/>
      <c r="AM12" s="23">
        <f>VLOOKUP($AB12,[3]MT!$C$8:$K$14,5,FALSE)</f>
        <v>4895</v>
      </c>
      <c r="AN12" s="23">
        <f>VLOOKUP($AB12,[3]MT!$C$8:$K$14,6,FALSE)</f>
        <v>617900487</v>
      </c>
      <c r="AO12" s="35">
        <f>VLOOKUP($AB12,[3]MT!$C$8:$K$14,8,FALSE)</f>
        <v>1</v>
      </c>
      <c r="AP12" s="35">
        <f>VLOOKUP($AB12,[3]MT!$C$8:$K$14,9,FALSE)</f>
        <v>1</v>
      </c>
      <c r="AQ12" s="8"/>
      <c r="AR12" s="23">
        <f>VLOOKUP($AB12,[4]MT!$C$8:$K$14,5,FALSE)</f>
        <v>12453</v>
      </c>
      <c r="AS12" s="23">
        <f>VLOOKUP($AB12,[4]MT!$C$8:$K$14,6,FALSE)</f>
        <v>1790500549.9100001</v>
      </c>
      <c r="AT12" s="35">
        <f>VLOOKUP($AB12,[4]MT!$C$8:$K$14,8,FALSE)</f>
        <v>0.99999999999999989</v>
      </c>
      <c r="AU12" s="35">
        <f>VLOOKUP($AB12,[4]MT!$C$8:$K$14,9,FALSE)</f>
        <v>1.0000000000000002</v>
      </c>
      <c r="AV12" s="8"/>
      <c r="AW12" s="23">
        <f>VLOOKUP($AB12,[5]MT!$C$8:$K$14,5,FALSE)</f>
        <v>38494</v>
      </c>
      <c r="AX12" s="23">
        <f>VLOOKUP($AB12,[5]MT!$C$8:$K$14,6,FALSE)</f>
        <v>5422882086.6300001</v>
      </c>
      <c r="AY12" s="35">
        <f>VLOOKUP($AB12,[5]MT!$C$8:$K$14,8,FALSE)</f>
        <v>1</v>
      </c>
      <c r="AZ12" s="35">
        <f>VLOOKUP($AB12,[5]MT!$C$8:$K$14,9,FALSE)</f>
        <v>1</v>
      </c>
      <c r="BB12" s="36">
        <f t="shared" si="1"/>
        <v>0</v>
      </c>
      <c r="BC12" s="36">
        <f t="shared" si="0"/>
        <v>0</v>
      </c>
      <c r="BD12" s="35">
        <f t="shared" si="0"/>
        <v>0</v>
      </c>
      <c r="BE12" s="35">
        <f t="shared" si="0"/>
        <v>0</v>
      </c>
      <c r="BF12" s="23"/>
      <c r="BG12" s="36">
        <f t="shared" si="0"/>
        <v>0</v>
      </c>
      <c r="BH12" s="36">
        <f t="shared" si="0"/>
        <v>-0.41999959945678711</v>
      </c>
      <c r="BI12" s="35">
        <f t="shared" si="0"/>
        <v>0</v>
      </c>
      <c r="BJ12" s="35">
        <f t="shared" si="0"/>
        <v>0</v>
      </c>
      <c r="BK12" s="23"/>
      <c r="BL12" s="36">
        <f t="shared" si="0"/>
        <v>0</v>
      </c>
      <c r="BM12" s="36">
        <f t="shared" si="0"/>
        <v>0</v>
      </c>
      <c r="BN12" s="35">
        <f t="shared" si="0"/>
        <v>0</v>
      </c>
      <c r="BO12" s="35">
        <f t="shared" si="0"/>
        <v>0</v>
      </c>
      <c r="BP12" s="23"/>
      <c r="BQ12" s="36">
        <f t="shared" si="0"/>
        <v>0</v>
      </c>
      <c r="BR12" s="36">
        <f t="shared" si="0"/>
        <v>-8.9999914169311523E-2</v>
      </c>
      <c r="BS12" s="35">
        <f t="shared" si="0"/>
        <v>0</v>
      </c>
      <c r="BT12" s="35">
        <f t="shared" si="0"/>
        <v>0</v>
      </c>
      <c r="BU12" s="23"/>
      <c r="BV12" s="36">
        <f t="shared" si="0"/>
        <v>0</v>
      </c>
      <c r="BW12" s="36">
        <f t="shared" si="0"/>
        <v>-0.36999988555908203</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579</v>
      </c>
      <c r="D15" s="30">
        <v>16078685.210000001</v>
      </c>
      <c r="E15" s="19">
        <v>0.96179999999999999</v>
      </c>
      <c r="F15" s="19">
        <v>0.96760000000000002</v>
      </c>
      <c r="H15" s="25">
        <v>2236</v>
      </c>
      <c r="I15" s="30">
        <v>78126854</v>
      </c>
      <c r="J15" s="19">
        <v>0.92549999999999999</v>
      </c>
      <c r="K15" s="19">
        <v>0.89359999999999995</v>
      </c>
      <c r="M15" s="25">
        <v>875</v>
      </c>
      <c r="N15" s="30">
        <v>57526571</v>
      </c>
      <c r="O15" s="19">
        <v>0.94389999999999996</v>
      </c>
      <c r="P15" s="19">
        <v>0.9516</v>
      </c>
      <c r="R15" s="25">
        <v>654</v>
      </c>
      <c r="S15" s="30">
        <v>29854474</v>
      </c>
      <c r="T15" s="19">
        <v>0.94650000000000001</v>
      </c>
      <c r="U15" s="19">
        <v>0.93200000000000005</v>
      </c>
      <c r="W15" s="25">
        <v>5112</v>
      </c>
      <c r="X15" s="30">
        <v>175386006</v>
      </c>
      <c r="Y15" s="19">
        <v>0.96709999999999996</v>
      </c>
      <c r="Z15" s="19">
        <v>0.94679999999999997</v>
      </c>
      <c r="AB15" s="34" t="s">
        <v>80</v>
      </c>
      <c r="AC15" s="23">
        <f>VLOOKUP($AB15,[1]MT!$C$17:$K$24,5,FALSE)</f>
        <v>579</v>
      </c>
      <c r="AD15" s="23">
        <f>VLOOKUP($AB15,[1]MT!$C$17:$K$24,6,FALSE)</f>
        <v>16078685.210000001</v>
      </c>
      <c r="AE15" s="35">
        <f>VLOOKUP($AB15,[1]MT!$C$17:$K$24,8,FALSE)</f>
        <v>0.96179401993355484</v>
      </c>
      <c r="AF15" s="35">
        <f>VLOOKUP($AB15,[1]MT!$C$17:$K$24,9,FALSE)</f>
        <v>0.96758159496896912</v>
      </c>
      <c r="AH15" s="23">
        <f>VLOOKUP($AB15,[2]MT!$C$17:$K$23,5,FALSE)</f>
        <v>2236</v>
      </c>
      <c r="AI15" s="23">
        <f>VLOOKUP($AB15,[2]MT!$C$17:$K$23,6,FALSE)</f>
        <v>78126853.650000006</v>
      </c>
      <c r="AJ15" s="35">
        <f>VLOOKUP($AB15,[2]MT!$C$17:$K$23,8,FALSE)</f>
        <v>0.92549668874172186</v>
      </c>
      <c r="AK15" s="35">
        <f>VLOOKUP($AB15,[2]MT!$C$17:$K$23,9,FALSE)</f>
        <v>0.89359273766535441</v>
      </c>
      <c r="AM15" s="23">
        <f>VLOOKUP($AB15,[3]MT!$C$17:$K$23,5,FALSE)</f>
        <v>875</v>
      </c>
      <c r="AN15" s="23">
        <f>VLOOKUP($AB15,[3]MT!$C$17:$K$23,6,FALSE)</f>
        <v>57526571</v>
      </c>
      <c r="AO15" s="35">
        <f>VLOOKUP($AB15,[3]MT!$C$17:$K$23,8,FALSE)</f>
        <v>0.94390507011866231</v>
      </c>
      <c r="AP15" s="35">
        <f>VLOOKUP($AB15,[3]MT!$C$17:$K$23,9,FALSE)</f>
        <v>0.95161570339237223</v>
      </c>
      <c r="AQ15" s="23"/>
      <c r="AR15" s="23">
        <f>VLOOKUP($AB15,[4]MT!$C$17:$K$23,5,FALSE)</f>
        <v>654</v>
      </c>
      <c r="AS15" s="23">
        <f>VLOOKUP($AB15,[4]MT!$C$17:$K$23,6,FALSE)</f>
        <v>29854473.760000002</v>
      </c>
      <c r="AT15" s="35">
        <f>VLOOKUP($AB15,[4]MT!$C$17:$K$23,8,FALSE)</f>
        <v>0.94645441389290885</v>
      </c>
      <c r="AU15" s="35">
        <f>VLOOKUP($AB15,[4]MT!$C$17:$K$23,9,FALSE)</f>
        <v>0.93195531754915617</v>
      </c>
      <c r="AW15" s="23">
        <f>VLOOKUP($AB15,[5]MT!$C$17:$K$23,5,FALSE)</f>
        <v>5112</v>
      </c>
      <c r="AX15" s="23">
        <f>VLOOKUP($AB15,[5]MT!$C$17:$K$23,6,FALSE)</f>
        <v>175386005.53</v>
      </c>
      <c r="AY15" s="35">
        <f>VLOOKUP($AB15,[5]MT!$C$17:$K$23,8,FALSE)</f>
        <v>0.96708286038592506</v>
      </c>
      <c r="AZ15" s="35">
        <f>VLOOKUP($AB15,[5]MT!$C$17:$K$23,9,FALSE)</f>
        <v>0.94680878254851875</v>
      </c>
      <c r="BB15" s="36">
        <f t="shared" si="1"/>
        <v>0</v>
      </c>
      <c r="BC15" s="36">
        <f t="shared" si="0"/>
        <v>0</v>
      </c>
      <c r="BD15" s="35">
        <f t="shared" si="0"/>
        <v>-5.9800664451437058E-6</v>
      </c>
      <c r="BE15" s="35">
        <f t="shared" si="0"/>
        <v>-1.8405031030899188E-5</v>
      </c>
      <c r="BF15" s="23"/>
      <c r="BG15" s="36">
        <f t="shared" si="0"/>
        <v>0</v>
      </c>
      <c r="BH15" s="36">
        <f t="shared" si="0"/>
        <v>-0.34999999403953552</v>
      </c>
      <c r="BI15" s="35">
        <f t="shared" si="0"/>
        <v>-3.3112582781269495E-6</v>
      </c>
      <c r="BJ15" s="35">
        <f t="shared" si="0"/>
        <v>-7.2623346455413795E-6</v>
      </c>
      <c r="BK15" s="23"/>
      <c r="BL15" s="36">
        <f t="shared" si="0"/>
        <v>0</v>
      </c>
      <c r="BM15" s="36">
        <f t="shared" si="0"/>
        <v>0</v>
      </c>
      <c r="BN15" s="35">
        <f t="shared" si="0"/>
        <v>5.0701186623536287E-6</v>
      </c>
      <c r="BO15" s="35">
        <f t="shared" si="0"/>
        <v>1.5703392372223846E-5</v>
      </c>
      <c r="BP15" s="23"/>
      <c r="BQ15" s="36">
        <f t="shared" si="0"/>
        <v>0</v>
      </c>
      <c r="BR15" s="36">
        <f t="shared" si="0"/>
        <v>-0.23999999836087227</v>
      </c>
      <c r="BS15" s="35">
        <f t="shared" si="0"/>
        <v>-4.5586107091155625E-5</v>
      </c>
      <c r="BT15" s="35">
        <f t="shared" si="0"/>
        <v>-4.4682450843880339E-5</v>
      </c>
      <c r="BU15" s="23"/>
      <c r="BV15" s="36">
        <f t="shared" si="0"/>
        <v>0</v>
      </c>
      <c r="BW15" s="36">
        <f t="shared" si="0"/>
        <v>-0.4699999988079071</v>
      </c>
      <c r="BX15" s="35">
        <f t="shared" si="0"/>
        <v>-1.7139614074901388E-5</v>
      </c>
      <c r="BY15" s="35">
        <f t="shared" si="0"/>
        <v>8.7825485187709162E-6</v>
      </c>
    </row>
    <row r="16" spans="1:77" x14ac:dyDescent="0.2">
      <c r="A16" s="1" t="s">
        <v>22</v>
      </c>
      <c r="B16" s="13" t="s">
        <v>8</v>
      </c>
      <c r="C16" s="25">
        <v>6</v>
      </c>
      <c r="D16" s="30">
        <v>80709.39</v>
      </c>
      <c r="E16" s="19">
        <v>0.01</v>
      </c>
      <c r="F16" s="19">
        <v>4.8999999999999998E-3</v>
      </c>
      <c r="H16" s="25">
        <v>53</v>
      </c>
      <c r="I16" s="30">
        <v>2109353</v>
      </c>
      <c r="J16" s="19">
        <v>2.1899999999999999E-2</v>
      </c>
      <c r="K16" s="19">
        <v>2.41E-2</v>
      </c>
      <c r="M16" s="25">
        <v>9</v>
      </c>
      <c r="N16" s="30">
        <v>362666</v>
      </c>
      <c r="O16" s="19">
        <v>9.7000000000000003E-3</v>
      </c>
      <c r="P16" s="19">
        <v>6.0000000000000001E-3</v>
      </c>
      <c r="R16" s="25">
        <v>11</v>
      </c>
      <c r="S16" s="30">
        <v>731559</v>
      </c>
      <c r="T16" s="19">
        <v>1.5900000000000001E-2</v>
      </c>
      <c r="U16" s="19">
        <v>2.2800000000000001E-2</v>
      </c>
      <c r="W16" s="25">
        <v>42</v>
      </c>
      <c r="X16" s="30">
        <v>2024641</v>
      </c>
      <c r="Y16" s="19">
        <v>7.9000000000000008E-3</v>
      </c>
      <c r="Z16" s="19">
        <v>1.09E-2</v>
      </c>
      <c r="AB16" s="34" t="s">
        <v>8</v>
      </c>
      <c r="AC16" s="23">
        <f>VLOOKUP($AB16,[1]MT!$C$17:$K$24,5,FALSE)</f>
        <v>6</v>
      </c>
      <c r="AD16" s="23">
        <f>VLOOKUP($AB16,[1]MT!$C$17:$K$24,6,FALSE)</f>
        <v>80709.39</v>
      </c>
      <c r="AE16" s="35">
        <f>VLOOKUP($AB16,[1]MT!$C$17:$K$24,8,FALSE)</f>
        <v>9.9667774086378731E-3</v>
      </c>
      <c r="AF16" s="35">
        <f>VLOOKUP($AB16,[1]MT!$C$17:$K$24,9,FALSE)</f>
        <v>4.8569220234875509E-3</v>
      </c>
      <c r="AH16" s="23">
        <f>VLOOKUP($AB16,[2]MT!$C$17:$K$23,5,FALSE)</f>
        <v>53</v>
      </c>
      <c r="AI16" s="23">
        <f>VLOOKUP($AB16,[2]MT!$C$17:$K$23,6,FALSE)</f>
        <v>2109353.11</v>
      </c>
      <c r="AJ16" s="35">
        <f>VLOOKUP($AB16,[2]MT!$C$17:$K$23,8,FALSE)</f>
        <v>2.1937086092715233E-2</v>
      </c>
      <c r="AK16" s="35">
        <f>VLOOKUP($AB16,[2]MT!$C$17:$K$23,9,FALSE)</f>
        <v>2.4126181104284484E-2</v>
      </c>
      <c r="AM16" s="23">
        <f>VLOOKUP($AB16,[3]MT!$C$17:$K$23,5,FALSE)</f>
        <v>9</v>
      </c>
      <c r="AN16" s="23">
        <f>VLOOKUP($AB16,[3]MT!$C$17:$K$23,6,FALSE)</f>
        <v>362666</v>
      </c>
      <c r="AO16" s="35">
        <f>VLOOKUP($AB16,[3]MT!$C$17:$K$23,8,FALSE)</f>
        <v>9.7087378640776691E-3</v>
      </c>
      <c r="AP16" s="35">
        <f>VLOOKUP($AB16,[3]MT!$C$17:$K$23,9,FALSE)</f>
        <v>5.9992913654891419E-3</v>
      </c>
      <c r="AR16" s="23">
        <f>VLOOKUP($AB16,[4]MT!$C$17:$K$23,5,FALSE)</f>
        <v>11</v>
      </c>
      <c r="AS16" s="23">
        <f>VLOOKUP($AB16,[4]MT!$C$17:$K$23,6,FALSE)</f>
        <v>731559.42</v>
      </c>
      <c r="AT16" s="35">
        <f>VLOOKUP($AB16,[4]MT!$C$17:$K$23,8,FALSE)</f>
        <v>1.5918958031837915E-2</v>
      </c>
      <c r="AU16" s="35">
        <f>VLOOKUP($AB16,[4]MT!$C$17:$K$23,9,FALSE)</f>
        <v>2.2836801514339488E-2</v>
      </c>
      <c r="AW16" s="23">
        <f>VLOOKUP($AB16,[5]MT!$C$17:$K$23,5,FALSE)</f>
        <v>42</v>
      </c>
      <c r="AX16" s="23">
        <f>VLOOKUP($AB16,[5]MT!$C$17:$K$23,6,FALSE)</f>
        <v>2024641.04</v>
      </c>
      <c r="AY16" s="35">
        <f>VLOOKUP($AB16,[5]MT!$C$17:$K$23,8,FALSE)</f>
        <v>7.9455164585698068E-3</v>
      </c>
      <c r="AZ16" s="35">
        <f>VLOOKUP($AB16,[5]MT!$C$17:$K$23,9,FALSE)</f>
        <v>1.0929879567000405E-2</v>
      </c>
      <c r="BB16" s="36">
        <f t="shared" si="1"/>
        <v>0</v>
      </c>
      <c r="BC16" s="36">
        <f t="shared" si="0"/>
        <v>0</v>
      </c>
      <c r="BD16" s="35">
        <f t="shared" si="0"/>
        <v>-3.3222591362127088E-5</v>
      </c>
      <c r="BE16" s="35">
        <f t="shared" si="0"/>
        <v>-4.30779765124489E-5</v>
      </c>
      <c r="BF16" s="23"/>
      <c r="BG16" s="36">
        <f t="shared" si="0"/>
        <v>0</v>
      </c>
      <c r="BH16" s="36">
        <f t="shared" si="0"/>
        <v>0.10999999986961484</v>
      </c>
      <c r="BI16" s="35">
        <f t="shared" si="0"/>
        <v>3.7086092715233471E-5</v>
      </c>
      <c r="BJ16" s="35">
        <f t="shared" si="0"/>
        <v>2.6181104284483947E-5</v>
      </c>
      <c r="BK16" s="23"/>
      <c r="BL16" s="36">
        <f t="shared" si="0"/>
        <v>0</v>
      </c>
      <c r="BM16" s="36">
        <f t="shared" si="0"/>
        <v>0</v>
      </c>
      <c r="BN16" s="35">
        <f t="shared" si="0"/>
        <v>8.7378640776687722E-6</v>
      </c>
      <c r="BO16" s="35">
        <f t="shared" si="0"/>
        <v>-7.0863451085822343E-7</v>
      </c>
      <c r="BP16" s="23"/>
      <c r="BQ16" s="36">
        <f t="shared" si="0"/>
        <v>0</v>
      </c>
      <c r="BR16" s="36">
        <f t="shared" si="0"/>
        <v>0.42000000004190952</v>
      </c>
      <c r="BS16" s="35">
        <f t="shared" si="0"/>
        <v>1.8958031837913725E-5</v>
      </c>
      <c r="BT16" s="35">
        <f t="shared" si="0"/>
        <v>3.6801514339487168E-5</v>
      </c>
      <c r="BU16" s="23"/>
      <c r="BV16" s="36">
        <f t="shared" si="0"/>
        <v>0</v>
      </c>
      <c r="BW16" s="36">
        <f t="shared" si="0"/>
        <v>4.0000000037252903E-2</v>
      </c>
      <c r="BX16" s="35">
        <f t="shared" si="0"/>
        <v>4.5516458569806045E-5</v>
      </c>
      <c r="BY16" s="35">
        <f t="shared" si="0"/>
        <v>2.9879567000404977E-5</v>
      </c>
    </row>
    <row r="17" spans="1:77" x14ac:dyDescent="0.2">
      <c r="A17" s="1" t="s">
        <v>23</v>
      </c>
      <c r="B17" s="13" t="s">
        <v>9</v>
      </c>
      <c r="C17" s="25">
        <v>7</v>
      </c>
      <c r="D17" s="30">
        <v>130732.84</v>
      </c>
      <c r="E17" s="19">
        <v>1.1599999999999999E-2</v>
      </c>
      <c r="F17" s="19">
        <v>7.9000000000000008E-3</v>
      </c>
      <c r="H17" s="25">
        <v>39</v>
      </c>
      <c r="I17" s="30">
        <v>2057453</v>
      </c>
      <c r="J17" s="19">
        <v>1.61E-2</v>
      </c>
      <c r="K17" s="19">
        <v>2.35E-2</v>
      </c>
      <c r="M17" s="25">
        <v>20</v>
      </c>
      <c r="N17" s="30">
        <v>928235</v>
      </c>
      <c r="O17" s="19">
        <v>2.1600000000000001E-2</v>
      </c>
      <c r="P17" s="19">
        <v>1.54E-2</v>
      </c>
      <c r="R17" s="25">
        <v>8</v>
      </c>
      <c r="S17" s="30">
        <v>582810</v>
      </c>
      <c r="T17" s="19">
        <v>1.1599999999999999E-2</v>
      </c>
      <c r="U17" s="19">
        <v>1.8200000000000001E-2</v>
      </c>
      <c r="W17" s="25">
        <v>30</v>
      </c>
      <c r="X17" s="30">
        <v>1858280</v>
      </c>
      <c r="Y17" s="19">
        <v>5.7000000000000002E-3</v>
      </c>
      <c r="Z17" s="19">
        <v>0.01</v>
      </c>
      <c r="AB17" s="34" t="s">
        <v>9</v>
      </c>
      <c r="AC17" s="23">
        <f>VLOOKUP($AB17,[1]MT!$C$17:$K$24,5,FALSE)</f>
        <v>7</v>
      </c>
      <c r="AD17" s="23">
        <f>VLOOKUP($AB17,[1]MT!$C$17:$K$24,6,FALSE)</f>
        <v>130732.83999999998</v>
      </c>
      <c r="AE17" s="35">
        <f>VLOOKUP($AB17,[1]MT!$C$17:$K$24,8,FALSE)</f>
        <v>1.1627906976744186E-2</v>
      </c>
      <c r="AF17" s="35">
        <f>VLOOKUP($AB17,[1]MT!$C$17:$K$24,9,FALSE)</f>
        <v>7.8672284574208048E-3</v>
      </c>
      <c r="AH17" s="23">
        <f>VLOOKUP($AB17,[2]MT!$C$17:$K$23,5,FALSE)</f>
        <v>39</v>
      </c>
      <c r="AI17" s="23">
        <f>VLOOKUP($AB17,[2]MT!$C$17:$K$23,6,FALSE)</f>
        <v>2057452.5499999998</v>
      </c>
      <c r="AJ17" s="35">
        <f>VLOOKUP($AB17,[2]MT!$C$17:$K$23,8,FALSE)</f>
        <v>1.6142384105960264E-2</v>
      </c>
      <c r="AK17" s="35">
        <f>VLOOKUP($AB17,[2]MT!$C$17:$K$23,9,FALSE)</f>
        <v>2.3532557256272721E-2</v>
      </c>
      <c r="AM17" s="23">
        <f>VLOOKUP($AB17,[3]MT!$C$17:$K$23,5,FALSE)</f>
        <v>20</v>
      </c>
      <c r="AN17" s="23">
        <f>VLOOKUP($AB17,[3]MT!$C$17:$K$23,6,FALSE)</f>
        <v>928235</v>
      </c>
      <c r="AO17" s="35">
        <f>VLOOKUP($AB17,[3]MT!$C$17:$K$23,8,FALSE)</f>
        <v>2.1574973031283712E-2</v>
      </c>
      <c r="AP17" s="35">
        <f>VLOOKUP($AB17,[3]MT!$C$17:$K$23,9,FALSE)</f>
        <v>1.5355043540460958E-2</v>
      </c>
      <c r="AR17" s="23">
        <f>VLOOKUP($AB17,[4]MT!$C$17:$K$23,5,FALSE)</f>
        <v>8</v>
      </c>
      <c r="AS17" s="23">
        <f>VLOOKUP($AB17,[4]MT!$C$17:$K$23,6,FALSE)</f>
        <v>582810.12</v>
      </c>
      <c r="AT17" s="35">
        <f>VLOOKUP($AB17,[4]MT!$C$17:$K$23,8,FALSE)</f>
        <v>1.1577424023154847E-2</v>
      </c>
      <c r="AU17" s="35">
        <f>VLOOKUP($AB17,[4]MT!$C$17:$K$23,9,FALSE)</f>
        <v>1.8193353358758442E-2</v>
      </c>
      <c r="AW17" s="23">
        <f>VLOOKUP($AB17,[5]MT!$C$17:$K$23,5,FALSE)</f>
        <v>30</v>
      </c>
      <c r="AX17" s="23">
        <f>VLOOKUP($AB17,[5]MT!$C$17:$K$23,6,FALSE)</f>
        <v>1858279.78</v>
      </c>
      <c r="AY17" s="35">
        <f>VLOOKUP($AB17,[5]MT!$C$17:$K$23,8,FALSE)</f>
        <v>5.6753688989784334E-3</v>
      </c>
      <c r="AZ17" s="35">
        <f>VLOOKUP($AB17,[5]MT!$C$17:$K$23,9,FALSE)</f>
        <v>1.0031790226474914E-2</v>
      </c>
      <c r="BB17" s="36">
        <f t="shared" si="1"/>
        <v>0</v>
      </c>
      <c r="BC17" s="36">
        <f t="shared" si="0"/>
        <v>0</v>
      </c>
      <c r="BD17" s="35">
        <f t="shared" si="0"/>
        <v>2.7906976744186685E-5</v>
      </c>
      <c r="BE17" s="35">
        <f t="shared" si="0"/>
        <v>-3.2771542579195997E-5</v>
      </c>
      <c r="BF17" s="23"/>
      <c r="BG17" s="36">
        <f t="shared" si="0"/>
        <v>0</v>
      </c>
      <c r="BH17" s="36">
        <f t="shared" si="0"/>
        <v>-0.45000000018626451</v>
      </c>
      <c r="BI17" s="35">
        <f t="shared" si="0"/>
        <v>4.2384105960264346E-5</v>
      </c>
      <c r="BJ17" s="35">
        <f t="shared" si="0"/>
        <v>3.2557256272720825E-5</v>
      </c>
      <c r="BK17" s="23"/>
      <c r="BL17" s="36">
        <f t="shared" si="0"/>
        <v>0</v>
      </c>
      <c r="BM17" s="36">
        <f t="shared" si="0"/>
        <v>0</v>
      </c>
      <c r="BN17" s="35">
        <f t="shared" si="0"/>
        <v>-2.502696871628865E-5</v>
      </c>
      <c r="BO17" s="35">
        <f t="shared" si="0"/>
        <v>-4.4956459539042745E-5</v>
      </c>
      <c r="BP17" s="23"/>
      <c r="BQ17" s="36">
        <f t="shared" si="0"/>
        <v>0</v>
      </c>
      <c r="BR17" s="36">
        <f t="shared" si="0"/>
        <v>0.11999999999534339</v>
      </c>
      <c r="BS17" s="35">
        <f t="shared" si="0"/>
        <v>-2.2575976845152015E-5</v>
      </c>
      <c r="BT17" s="35">
        <f t="shared" si="0"/>
        <v>-6.6466412415588927E-6</v>
      </c>
      <c r="BU17" s="23"/>
      <c r="BV17" s="36">
        <f t="shared" si="0"/>
        <v>0</v>
      </c>
      <c r="BW17" s="36">
        <f t="shared" si="0"/>
        <v>-0.21999999997206032</v>
      </c>
      <c r="BX17" s="35">
        <f t="shared" si="0"/>
        <v>-2.4631101021566765E-5</v>
      </c>
      <c r="BY17" s="35">
        <f t="shared" si="0"/>
        <v>3.1790226474913766E-5</v>
      </c>
    </row>
    <row r="18" spans="1:77" x14ac:dyDescent="0.2">
      <c r="A18" s="1" t="s">
        <v>24</v>
      </c>
      <c r="B18" s="13" t="s">
        <v>10</v>
      </c>
      <c r="C18" s="25">
        <v>2</v>
      </c>
      <c r="D18" s="30">
        <v>91511.48</v>
      </c>
      <c r="E18" s="19">
        <v>3.3E-3</v>
      </c>
      <c r="F18" s="19">
        <v>5.4999999999999997E-3</v>
      </c>
      <c r="H18" s="25">
        <v>37</v>
      </c>
      <c r="I18" s="30">
        <v>2461140</v>
      </c>
      <c r="J18" s="19">
        <v>1.5299999999999999E-2</v>
      </c>
      <c r="K18" s="19">
        <v>2.8199999999999999E-2</v>
      </c>
      <c r="M18" s="25">
        <v>2</v>
      </c>
      <c r="N18" s="30">
        <v>163174</v>
      </c>
      <c r="O18" s="19">
        <v>2.2000000000000001E-3</v>
      </c>
      <c r="P18" s="19">
        <v>2.7000000000000001E-3</v>
      </c>
      <c r="R18" s="25">
        <v>5</v>
      </c>
      <c r="S18" s="30">
        <v>295061</v>
      </c>
      <c r="T18" s="19">
        <v>7.1999999999999998E-3</v>
      </c>
      <c r="U18" s="19">
        <v>9.1999999999999998E-3</v>
      </c>
      <c r="W18" s="25">
        <v>3</v>
      </c>
      <c r="X18" s="30">
        <v>289366</v>
      </c>
      <c r="Y18" s="19">
        <v>5.9999999999999995E-4</v>
      </c>
      <c r="Z18" s="19">
        <v>1.6000000000000001E-3</v>
      </c>
      <c r="AB18" s="34" t="s">
        <v>10</v>
      </c>
      <c r="AC18" s="23">
        <f>VLOOKUP($AB18,[1]MT!$C$17:$K$24,5,FALSE)</f>
        <v>2</v>
      </c>
      <c r="AD18" s="23">
        <f>VLOOKUP($AB18,[1]MT!$C$17:$K$24,6,FALSE)</f>
        <v>91511.48</v>
      </c>
      <c r="AE18" s="35">
        <f>VLOOKUP($AB18,[1]MT!$C$17:$K$24,8,FALSE)</f>
        <v>3.3222591362126247E-3</v>
      </c>
      <c r="AF18" s="35">
        <f>VLOOKUP($AB18,[1]MT!$C$17:$K$24,9,FALSE)</f>
        <v>5.5069691719134605E-3</v>
      </c>
      <c r="AH18" s="23">
        <f>VLOOKUP($AB18,[2]MT!$C$17:$K$23,5,FALSE)</f>
        <v>37</v>
      </c>
      <c r="AI18" s="23">
        <f>VLOOKUP($AB18,[2]MT!$C$17:$K$23,6,FALSE)</f>
        <v>2461140.02</v>
      </c>
      <c r="AJ18" s="35">
        <f>VLOOKUP($AB18,[2]MT!$C$17:$K$23,8,FALSE)</f>
        <v>1.5314569536423841E-2</v>
      </c>
      <c r="AK18" s="35">
        <f>VLOOKUP($AB18,[2]MT!$C$17:$K$23,9,FALSE)</f>
        <v>2.8149819754703063E-2</v>
      </c>
      <c r="AM18" s="23">
        <f>VLOOKUP($AB18,[3]MT!$C$17:$K$23,5,FALSE)</f>
        <v>2</v>
      </c>
      <c r="AN18" s="23">
        <f>VLOOKUP($AB18,[3]MT!$C$17:$K$23,6,FALSE)</f>
        <v>163174</v>
      </c>
      <c r="AO18" s="35">
        <f>VLOOKUP($AB18,[3]MT!$C$17:$K$23,8,FALSE)</f>
        <v>2.1574973031283709E-3</v>
      </c>
      <c r="AP18" s="35">
        <f>VLOOKUP($AB18,[3]MT!$C$17:$K$23,9,FALSE)</f>
        <v>2.6992559800817426E-3</v>
      </c>
      <c r="AR18" s="23">
        <f>VLOOKUP($AB18,[4]MT!$C$17:$K$23,5,FALSE)</f>
        <v>5</v>
      </c>
      <c r="AS18" s="23">
        <f>VLOOKUP($AB18,[4]MT!$C$17:$K$23,6,FALSE)</f>
        <v>295060.88</v>
      </c>
      <c r="AT18" s="35">
        <f>VLOOKUP($AB18,[4]MT!$C$17:$K$23,8,FALSE)</f>
        <v>7.2358900144717797E-3</v>
      </c>
      <c r="AU18" s="35">
        <f>VLOOKUP($AB18,[4]MT!$C$17:$K$23,9,FALSE)</f>
        <v>9.2107989686009955E-3</v>
      </c>
      <c r="AW18" s="23">
        <f>VLOOKUP($AB18,[5]MT!$C$17:$K$23,5,FALSE)</f>
        <v>3</v>
      </c>
      <c r="AX18" s="23">
        <f>VLOOKUP($AB18,[5]MT!$C$17:$K$23,6,FALSE)</f>
        <v>289365.59000000003</v>
      </c>
      <c r="AY18" s="35">
        <f>VLOOKUP($AB18,[5]MT!$C$17:$K$23,8,FALSE)</f>
        <v>5.6753688989784334E-4</v>
      </c>
      <c r="AZ18" s="35">
        <f>VLOOKUP($AB18,[5]MT!$C$17:$K$23,9,FALSE)</f>
        <v>1.5621194014391888E-3</v>
      </c>
      <c r="BB18" s="36">
        <f t="shared" si="1"/>
        <v>0</v>
      </c>
      <c r="BC18" s="36">
        <f t="shared" si="0"/>
        <v>0</v>
      </c>
      <c r="BD18" s="35">
        <f t="shared" si="0"/>
        <v>2.2259136212624681E-5</v>
      </c>
      <c r="BE18" s="35">
        <f t="shared" si="0"/>
        <v>6.9691719134607963E-6</v>
      </c>
      <c r="BF18" s="23"/>
      <c r="BG18" s="36">
        <f t="shared" si="0"/>
        <v>0</v>
      </c>
      <c r="BH18" s="36">
        <f t="shared" si="0"/>
        <v>2.0000000018626451E-2</v>
      </c>
      <c r="BI18" s="35">
        <f t="shared" si="0"/>
        <v>1.4569536423841845E-5</v>
      </c>
      <c r="BJ18" s="35">
        <f t="shared" si="0"/>
        <v>-5.0180245296935905E-5</v>
      </c>
      <c r="BK18" s="23"/>
      <c r="BL18" s="36">
        <f t="shared" si="0"/>
        <v>0</v>
      </c>
      <c r="BM18" s="36">
        <f t="shared" si="0"/>
        <v>0</v>
      </c>
      <c r="BN18" s="35">
        <f t="shared" si="0"/>
        <v>-4.250269687162923E-5</v>
      </c>
      <c r="BO18" s="35">
        <f t="shared" si="0"/>
        <v>-7.4401991825758657E-7</v>
      </c>
      <c r="BP18" s="23"/>
      <c r="BQ18" s="36">
        <f t="shared" si="0"/>
        <v>0</v>
      </c>
      <c r="BR18" s="36">
        <f t="shared" si="0"/>
        <v>-0.11999999999534339</v>
      </c>
      <c r="BS18" s="35">
        <f t="shared" si="0"/>
        <v>3.5890014471779905E-5</v>
      </c>
      <c r="BT18" s="35">
        <f t="shared" si="0"/>
        <v>1.0798968600995648E-5</v>
      </c>
      <c r="BU18" s="23"/>
      <c r="BV18" s="36">
        <f t="shared" si="0"/>
        <v>0</v>
      </c>
      <c r="BW18" s="36">
        <f t="shared" si="0"/>
        <v>-0.40999999997438863</v>
      </c>
      <c r="BX18" s="35">
        <f t="shared" si="0"/>
        <v>-3.2463110102156603E-5</v>
      </c>
      <c r="BY18" s="35">
        <f t="shared" si="0"/>
        <v>-3.7880598560811277E-5</v>
      </c>
    </row>
    <row r="19" spans="1:77" x14ac:dyDescent="0.2">
      <c r="A19" s="1" t="s">
        <v>25</v>
      </c>
      <c r="B19" s="13" t="s">
        <v>11</v>
      </c>
      <c r="C19" s="25">
        <v>8</v>
      </c>
      <c r="D19" s="30">
        <v>235755.72</v>
      </c>
      <c r="E19" s="19">
        <v>1.3299999999999999E-2</v>
      </c>
      <c r="F19" s="19">
        <v>1.4200000000000001E-2</v>
      </c>
      <c r="H19" s="25">
        <v>43</v>
      </c>
      <c r="I19" s="30">
        <v>2208867</v>
      </c>
      <c r="J19" s="19">
        <v>1.78E-2</v>
      </c>
      <c r="K19" s="19">
        <v>2.53E-2</v>
      </c>
      <c r="M19" s="25">
        <v>19</v>
      </c>
      <c r="N19" s="30">
        <v>1342352</v>
      </c>
      <c r="O19" s="19">
        <v>2.0500000000000001E-2</v>
      </c>
      <c r="P19" s="19">
        <v>2.2200000000000001E-2</v>
      </c>
      <c r="R19" s="25">
        <v>12</v>
      </c>
      <c r="S19" s="30">
        <v>535451</v>
      </c>
      <c r="T19" s="19">
        <v>1.7399999999999999E-2</v>
      </c>
      <c r="U19" s="19">
        <v>1.67E-2</v>
      </c>
      <c r="W19" s="25">
        <v>85</v>
      </c>
      <c r="X19" s="30">
        <v>4448084</v>
      </c>
      <c r="Y19" s="19">
        <v>1.61E-2</v>
      </c>
      <c r="Z19" s="19">
        <v>2.4E-2</v>
      </c>
      <c r="AB19" s="34" t="s">
        <v>11</v>
      </c>
      <c r="AC19" s="23">
        <f>VLOOKUP($AB19,[1]MT!$C$17:$K$24,5,FALSE)</f>
        <v>8</v>
      </c>
      <c r="AD19" s="23">
        <f>VLOOKUP($AB19,[1]MT!$C$17:$K$24,6,FALSE)</f>
        <v>235755.71999999997</v>
      </c>
      <c r="AE19" s="35">
        <f>VLOOKUP($AB19,[1]MT!$C$17:$K$24,8,FALSE)</f>
        <v>1.3289036544850499E-2</v>
      </c>
      <c r="AF19" s="35">
        <f>VLOOKUP($AB19,[1]MT!$C$17:$K$24,9,FALSE)</f>
        <v>1.418728537820896E-2</v>
      </c>
      <c r="AH19" s="23">
        <f>VLOOKUP($AB19,[2]MT!$C$17:$K$23,5,FALSE)</f>
        <v>43</v>
      </c>
      <c r="AI19" s="23">
        <f>VLOOKUP($AB19,[2]MT!$C$17:$K$23,6,FALSE)</f>
        <v>2208866.94</v>
      </c>
      <c r="AJ19" s="35">
        <f>VLOOKUP($AB19,[2]MT!$C$17:$K$23,8,FALSE)</f>
        <v>1.7798013245033113E-2</v>
      </c>
      <c r="AK19" s="35">
        <f>VLOOKUP($AB19,[2]MT!$C$17:$K$23,9,FALSE)</f>
        <v>2.5264391996324739E-2</v>
      </c>
      <c r="AM19" s="23">
        <f>VLOOKUP($AB19,[3]MT!$C$17:$K$23,5,FALSE)</f>
        <v>19</v>
      </c>
      <c r="AN19" s="23">
        <f>VLOOKUP($AB19,[3]MT!$C$17:$K$23,6,FALSE)</f>
        <v>1342352</v>
      </c>
      <c r="AO19" s="35">
        <f>VLOOKUP($AB19,[3]MT!$C$17:$K$23,8,FALSE)</f>
        <v>2.0496224379719527E-2</v>
      </c>
      <c r="AP19" s="35">
        <f>VLOOKUP($AB19,[3]MT!$C$17:$K$23,9,FALSE)</f>
        <v>2.220544733459183E-2</v>
      </c>
      <c r="AR19" s="23">
        <f>VLOOKUP($AB19,[4]MT!$C$17:$K$23,5,FALSE)</f>
        <v>12</v>
      </c>
      <c r="AS19" s="23">
        <f>VLOOKUP($AB19,[4]MT!$C$17:$K$23,6,FALSE)</f>
        <v>535450.81000000006</v>
      </c>
      <c r="AT19" s="35">
        <f>VLOOKUP($AB19,[4]MT!$C$17:$K$23,8,FALSE)</f>
        <v>1.7366136034732273E-2</v>
      </c>
      <c r="AU19" s="35">
        <f>VLOOKUP($AB19,[4]MT!$C$17:$K$23,9,FALSE)</f>
        <v>1.6714956481132189E-2</v>
      </c>
      <c r="AW19" s="23">
        <f>VLOOKUP($AB19,[5]MT!$C$17:$K$23,5,FALSE)</f>
        <v>85</v>
      </c>
      <c r="AX19" s="23">
        <f>VLOOKUP($AB19,[5]MT!$C$17:$K$23,6,FALSE)</f>
        <v>4448084.3899999997</v>
      </c>
      <c r="AY19" s="35">
        <f>VLOOKUP($AB19,[5]MT!$C$17:$K$23,8,FALSE)</f>
        <v>1.6080211880438896E-2</v>
      </c>
      <c r="AZ19" s="35">
        <f>VLOOKUP($AB19,[5]MT!$C$17:$K$23,9,FALSE)</f>
        <v>2.4012664826034768E-2</v>
      </c>
      <c r="BB19" s="36">
        <f t="shared" si="1"/>
        <v>0</v>
      </c>
      <c r="BC19" s="36">
        <f t="shared" si="0"/>
        <v>0</v>
      </c>
      <c r="BD19" s="35">
        <f t="shared" si="0"/>
        <v>-1.0963455149500673E-5</v>
      </c>
      <c r="BE19" s="35">
        <f t="shared" si="0"/>
        <v>-1.2714621791041006E-5</v>
      </c>
      <c r="BF19" s="23"/>
      <c r="BG19" s="36">
        <f t="shared" si="0"/>
        <v>0</v>
      </c>
      <c r="BH19" s="36">
        <f t="shared" si="0"/>
        <v>-6.0000000055879354E-2</v>
      </c>
      <c r="BI19" s="35">
        <f t="shared" si="0"/>
        <v>-1.986754966886578E-6</v>
      </c>
      <c r="BJ19" s="35">
        <f t="shared" si="0"/>
        <v>-3.5608003675260957E-5</v>
      </c>
      <c r="BK19" s="23"/>
      <c r="BL19" s="36">
        <f t="shared" si="0"/>
        <v>0</v>
      </c>
      <c r="BM19" s="36">
        <f t="shared" si="0"/>
        <v>0</v>
      </c>
      <c r="BN19" s="35">
        <f t="shared" si="0"/>
        <v>-3.7756202804738181E-6</v>
      </c>
      <c r="BO19" s="35">
        <f t="shared" si="0"/>
        <v>5.4473345918286398E-6</v>
      </c>
      <c r="BP19" s="23"/>
      <c r="BQ19" s="36">
        <f t="shared" si="0"/>
        <v>0</v>
      </c>
      <c r="BR19" s="36">
        <f t="shared" si="0"/>
        <v>-0.18999999994412065</v>
      </c>
      <c r="BS19" s="35">
        <f t="shared" si="0"/>
        <v>-3.3863965267725421E-5</v>
      </c>
      <c r="BT19" s="35">
        <f t="shared" si="0"/>
        <v>1.4956481132189642E-5</v>
      </c>
      <c r="BU19" s="23"/>
      <c r="BV19" s="36">
        <f t="shared" si="0"/>
        <v>0</v>
      </c>
      <c r="BW19" s="36">
        <f t="shared" si="0"/>
        <v>0.38999999966472387</v>
      </c>
      <c r="BX19" s="35">
        <f t="shared" si="0"/>
        <v>-1.9788119561103823E-5</v>
      </c>
      <c r="BY19" s="35">
        <f t="shared" si="0"/>
        <v>1.2664826034767401E-5</v>
      </c>
    </row>
    <row r="20" spans="1:77" x14ac:dyDescent="0.2">
      <c r="A20" s="1" t="s">
        <v>26</v>
      </c>
      <c r="B20" s="13" t="s">
        <v>12</v>
      </c>
      <c r="C20" s="23">
        <v>0</v>
      </c>
      <c r="D20" s="28">
        <v>0</v>
      </c>
      <c r="E20" s="17">
        <v>0</v>
      </c>
      <c r="F20" s="17">
        <v>0</v>
      </c>
      <c r="G20" s="8"/>
      <c r="H20" s="23">
        <v>8</v>
      </c>
      <c r="I20" s="28">
        <v>466379</v>
      </c>
      <c r="J20" s="17">
        <v>3.3E-3</v>
      </c>
      <c r="K20" s="17">
        <v>5.3E-3</v>
      </c>
      <c r="L20" s="8"/>
      <c r="M20" s="23">
        <v>2</v>
      </c>
      <c r="N20" s="28">
        <v>128474</v>
      </c>
      <c r="O20" s="17">
        <v>2.2000000000000001E-3</v>
      </c>
      <c r="P20" s="17">
        <v>2.0999999999999999E-3</v>
      </c>
      <c r="Q20" s="8"/>
      <c r="R20" s="23">
        <v>1</v>
      </c>
      <c r="S20" s="28">
        <v>34878</v>
      </c>
      <c r="T20" s="17">
        <v>1.4E-3</v>
      </c>
      <c r="U20" s="17">
        <v>1.1000000000000001E-3</v>
      </c>
      <c r="V20" s="8"/>
      <c r="W20" s="23">
        <v>14</v>
      </c>
      <c r="X20" s="28">
        <v>1232722</v>
      </c>
      <c r="Y20" s="17">
        <v>2.5999999999999999E-3</v>
      </c>
      <c r="Z20" s="17">
        <v>6.7000000000000002E-3</v>
      </c>
      <c r="AA20" s="8"/>
      <c r="AB20" s="34" t="s">
        <v>12</v>
      </c>
      <c r="AC20" s="23">
        <f>VLOOKUP($AB20,[1]MT!$C$17:$K$24,5,FALSE)</f>
        <v>0</v>
      </c>
      <c r="AD20" s="23">
        <f>VLOOKUP($AB20,[1]MT!$C$17:$K$24,6,FALSE)</f>
        <v>0</v>
      </c>
      <c r="AE20" s="35">
        <f>VLOOKUP($AB20,[1]MT!$C$17:$K$24,8,FALSE)</f>
        <v>0</v>
      </c>
      <c r="AF20" s="35">
        <f>VLOOKUP($AB20,[1]MT!$C$17:$K$24,9,FALSE)</f>
        <v>0</v>
      </c>
      <c r="AG20" s="8"/>
      <c r="AH20" s="23">
        <f>VLOOKUP($AB20,[2]MT!$C$17:$K$23,5,FALSE)</f>
        <v>8</v>
      </c>
      <c r="AI20" s="23">
        <f>VLOOKUP($AB20,[2]MT!$C$17:$K$23,6,FALSE)</f>
        <v>466379.16</v>
      </c>
      <c r="AJ20" s="35">
        <f>VLOOKUP($AB20,[2]MT!$C$17:$K$23,8,FALSE)</f>
        <v>3.3112582781456954E-3</v>
      </c>
      <c r="AK20" s="35">
        <f>VLOOKUP($AB20,[2]MT!$C$17:$K$23,9,FALSE)</f>
        <v>5.3343122230606853E-3</v>
      </c>
      <c r="AL20" s="8"/>
      <c r="AM20" s="23">
        <f>VLOOKUP($AB20,[3]MT!$C$17:$K$23,5,FALSE)</f>
        <v>2</v>
      </c>
      <c r="AN20" s="23">
        <f>VLOOKUP($AB20,[3]MT!$C$17:$K$23,6,FALSE)</f>
        <v>128474</v>
      </c>
      <c r="AO20" s="35">
        <f>VLOOKUP($AB20,[3]MT!$C$17:$K$23,8,FALSE)</f>
        <v>2.1574973031283709E-3</v>
      </c>
      <c r="AP20" s="35">
        <f>VLOOKUP($AB20,[3]MT!$C$17:$K$23,9,FALSE)</f>
        <v>2.1252418448099684E-3</v>
      </c>
      <c r="AQ20" s="8"/>
      <c r="AR20" s="23">
        <f>VLOOKUP($AB20,[4]MT!$C$17:$K$23,5,FALSE)</f>
        <v>1</v>
      </c>
      <c r="AS20" s="23">
        <f>VLOOKUP($AB20,[4]MT!$C$17:$K$23,6,FALSE)</f>
        <v>34877.980000000003</v>
      </c>
      <c r="AT20" s="35">
        <f>VLOOKUP($AB20,[4]MT!$C$17:$K$23,8,FALSE)</f>
        <v>1.4471780028943559E-3</v>
      </c>
      <c r="AU20" s="35">
        <f>VLOOKUP($AB20,[4]MT!$C$17:$K$23,9,FALSE)</f>
        <v>1.0887721280126534E-3</v>
      </c>
      <c r="AV20" s="8"/>
      <c r="AW20" s="23">
        <f>VLOOKUP($AB20,[5]MT!$C$17:$K$23,5,FALSE)</f>
        <v>14</v>
      </c>
      <c r="AX20" s="23">
        <f>VLOOKUP($AB20,[5]MT!$C$17:$K$23,6,FALSE)</f>
        <v>1232722.3799999999</v>
      </c>
      <c r="AY20" s="35">
        <f>VLOOKUP($AB20,[5]MT!$C$17:$K$23,8,FALSE)</f>
        <v>2.6485054861899358E-3</v>
      </c>
      <c r="AZ20" s="35">
        <f>VLOOKUP($AB20,[5]MT!$C$17:$K$23,9,FALSE)</f>
        <v>6.6547634305319158E-3</v>
      </c>
      <c r="BB20" s="36">
        <f t="shared" si="1"/>
        <v>0</v>
      </c>
      <c r="BC20" s="36">
        <f t="shared" si="0"/>
        <v>0</v>
      </c>
      <c r="BD20" s="35">
        <f t="shared" si="0"/>
        <v>0</v>
      </c>
      <c r="BE20" s="35">
        <f t="shared" si="0"/>
        <v>0</v>
      </c>
      <c r="BF20" s="23"/>
      <c r="BG20" s="36">
        <f t="shared" si="0"/>
        <v>0</v>
      </c>
      <c r="BH20" s="36">
        <f t="shared" si="0"/>
        <v>0.15999999997438863</v>
      </c>
      <c r="BI20" s="35">
        <f t="shared" si="0"/>
        <v>1.1258278145695379E-5</v>
      </c>
      <c r="BJ20" s="35">
        <f t="shared" si="0"/>
        <v>3.4312223060685258E-5</v>
      </c>
      <c r="BK20" s="23"/>
      <c r="BL20" s="36">
        <f t="shared" si="0"/>
        <v>0</v>
      </c>
      <c r="BM20" s="36">
        <f t="shared" si="0"/>
        <v>0</v>
      </c>
      <c r="BN20" s="35">
        <f t="shared" si="0"/>
        <v>-4.250269687162923E-5</v>
      </c>
      <c r="BO20" s="35">
        <f t="shared" si="0"/>
        <v>2.5241844809968574E-5</v>
      </c>
      <c r="BP20" s="23"/>
      <c r="BQ20" s="36">
        <f t="shared" si="0"/>
        <v>0</v>
      </c>
      <c r="BR20" s="36">
        <f t="shared" si="0"/>
        <v>-1.9999999996798579E-2</v>
      </c>
      <c r="BS20" s="35">
        <f t="shared" si="0"/>
        <v>4.7178002894355912E-5</v>
      </c>
      <c r="BT20" s="35">
        <f t="shared" si="0"/>
        <v>-1.1227871987346634E-5</v>
      </c>
      <c r="BU20" s="23"/>
      <c r="BV20" s="36">
        <f t="shared" si="0"/>
        <v>0</v>
      </c>
      <c r="BW20" s="36">
        <f t="shared" si="0"/>
        <v>0.37999999988824129</v>
      </c>
      <c r="BX20" s="35">
        <f t="shared" si="0"/>
        <v>4.850548618993587E-5</v>
      </c>
      <c r="BY20" s="35">
        <f t="shared" si="0"/>
        <v>-4.5236569468084381E-5</v>
      </c>
    </row>
    <row r="21" spans="1:77" x14ac:dyDescent="0.2">
      <c r="A21" s="1" t="s">
        <v>27</v>
      </c>
      <c r="B21" s="13" t="s">
        <v>13</v>
      </c>
      <c r="C21" s="23">
        <v>602</v>
      </c>
      <c r="D21" s="28">
        <v>16617394.640000001</v>
      </c>
      <c r="E21" s="17">
        <v>1</v>
      </c>
      <c r="F21" s="17">
        <v>1</v>
      </c>
      <c r="G21" s="8"/>
      <c r="H21" s="23">
        <v>2416</v>
      </c>
      <c r="I21" s="28">
        <v>87430045</v>
      </c>
      <c r="J21" s="17">
        <v>1</v>
      </c>
      <c r="K21" s="17">
        <v>1</v>
      </c>
      <c r="L21" s="8"/>
      <c r="M21" s="23">
        <v>927</v>
      </c>
      <c r="N21" s="28">
        <v>60451473</v>
      </c>
      <c r="O21" s="17">
        <v>1</v>
      </c>
      <c r="P21" s="17">
        <v>1</v>
      </c>
      <c r="Q21" s="8"/>
      <c r="R21" s="23">
        <v>691</v>
      </c>
      <c r="S21" s="28">
        <v>32034233</v>
      </c>
      <c r="T21" s="17">
        <v>1</v>
      </c>
      <c r="U21" s="17">
        <v>1</v>
      </c>
      <c r="V21" s="8"/>
      <c r="W21" s="23">
        <v>5286</v>
      </c>
      <c r="X21" s="28">
        <v>185239099</v>
      </c>
      <c r="Y21" s="17">
        <v>1</v>
      </c>
      <c r="Z21" s="17">
        <v>1</v>
      </c>
      <c r="AA21" s="8"/>
      <c r="AB21" s="34" t="s">
        <v>13</v>
      </c>
      <c r="AC21" s="23">
        <f>VLOOKUP($AB21,[1]MT!$C$17:$K$24,5,FALSE)</f>
        <v>602</v>
      </c>
      <c r="AD21" s="23">
        <f>VLOOKUP($AB21,[1]MT!$C$17:$K$24,6,FALSE)</f>
        <v>16617394.640000002</v>
      </c>
      <c r="AE21" s="35">
        <f>VLOOKUP($AB21,[1]MT!$C$17:$K$24,8,FALSE)</f>
        <v>1</v>
      </c>
      <c r="AF21" s="35">
        <f>VLOOKUP($AB21,[1]MT!$C$17:$K$24,9,FALSE)</f>
        <v>1</v>
      </c>
      <c r="AG21" s="8"/>
      <c r="AH21" s="23">
        <f>VLOOKUP($AB21,[2]MT!$C$17:$K$23,5,FALSE)</f>
        <v>2416</v>
      </c>
      <c r="AI21" s="23">
        <f>VLOOKUP($AB21,[2]MT!$C$17:$K$23,6,FALSE)</f>
        <v>87430045.429999992</v>
      </c>
      <c r="AJ21" s="35">
        <f>VLOOKUP($AB21,[2]MT!$C$17:$K$23,8,FALSE)</f>
        <v>1</v>
      </c>
      <c r="AK21" s="35">
        <f>VLOOKUP($AB21,[2]MT!$C$17:$K$23,9,FALSE)</f>
        <v>1</v>
      </c>
      <c r="AL21" s="8"/>
      <c r="AM21" s="23">
        <f>VLOOKUP($AB21,[3]MT!$C$17:$K$23,5,FALSE)</f>
        <v>927</v>
      </c>
      <c r="AN21" s="23">
        <f>VLOOKUP($AB21,[3]MT!$C$17:$K$23,6,FALSE)</f>
        <v>60451473</v>
      </c>
      <c r="AO21" s="35">
        <f>VLOOKUP($AB21,[3]MT!$C$17:$K$23,8,FALSE)</f>
        <v>1</v>
      </c>
      <c r="AP21" s="35">
        <f>VLOOKUP($AB21,[3]MT!$C$17:$K$23,9,FALSE)</f>
        <v>1</v>
      </c>
      <c r="AQ21" s="8"/>
      <c r="AR21" s="23">
        <f>VLOOKUP($AB21,[4]MT!$C$17:$K$23,5,FALSE)</f>
        <v>691</v>
      </c>
      <c r="AS21" s="23">
        <f>VLOOKUP($AB21,[4]MT!$C$17:$K$23,6,FALSE)</f>
        <v>32034232.970000003</v>
      </c>
      <c r="AT21" s="35">
        <f>VLOOKUP($AB21,[4]MT!$C$17:$K$23,8,FALSE)</f>
        <v>1</v>
      </c>
      <c r="AU21" s="35">
        <f>VLOOKUP($AB21,[4]MT!$C$17:$K$23,9,FALSE)</f>
        <v>1</v>
      </c>
      <c r="AV21" s="8"/>
      <c r="AW21" s="23">
        <f>VLOOKUP($AB21,[5]MT!$C$17:$K$23,5,FALSE)</f>
        <v>5286</v>
      </c>
      <c r="AX21" s="23">
        <f>VLOOKUP($AB21,[5]MT!$C$17:$K$23,6,FALSE)</f>
        <v>185239098.71000001</v>
      </c>
      <c r="AY21" s="35">
        <f>VLOOKUP($AB21,[5]MT!$C$17:$K$23,8,FALSE)</f>
        <v>1</v>
      </c>
      <c r="AZ21" s="35">
        <f>VLOOKUP($AB21,[5]MT!$C$17:$K$23,9,FALSE)</f>
        <v>1</v>
      </c>
      <c r="BB21" s="36">
        <f t="shared" si="1"/>
        <v>0</v>
      </c>
      <c r="BC21" s="36">
        <f t="shared" si="0"/>
        <v>0</v>
      </c>
      <c r="BD21" s="35">
        <f t="shared" si="0"/>
        <v>0</v>
      </c>
      <c r="BE21" s="35">
        <f t="shared" si="0"/>
        <v>0</v>
      </c>
      <c r="BF21" s="23"/>
      <c r="BG21" s="36">
        <f t="shared" si="0"/>
        <v>0</v>
      </c>
      <c r="BH21" s="36">
        <f t="shared" si="0"/>
        <v>0.42999999225139618</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-2.9999997466802597E-2</v>
      </c>
      <c r="BS21" s="35">
        <f t="shared" si="3"/>
        <v>0</v>
      </c>
      <c r="BT21" s="35">
        <f t="shared" si="3"/>
        <v>0</v>
      </c>
      <c r="BU21" s="23"/>
      <c r="BV21" s="36">
        <f t="shared" ref="BV21:BY21" si="4">AW21-W21</f>
        <v>0</v>
      </c>
      <c r="BW21" s="36">
        <f t="shared" si="4"/>
        <v>-0.28999999165534973</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N14" activePane="bottomRight" state="frozen"/>
      <selection pane="bottomRight" activeCell="S28" sqref="S28"/>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503" priority="21" operator="lessThan">
      <formula>-1</formula>
    </cfRule>
  </conditionalFormatting>
  <conditionalFormatting sqref="BD6:BE21">
    <cfRule type="cellIs" dxfId="502" priority="19" operator="lessThan">
      <formula>-0.01</formula>
    </cfRule>
    <cfRule type="cellIs" dxfId="501" priority="20" operator="greaterThan">
      <formula>0.01</formula>
    </cfRule>
  </conditionalFormatting>
  <conditionalFormatting sqref="BB6:BC21">
    <cfRule type="cellIs" dxfId="500" priority="17" operator="lessThan">
      <formula>-1</formula>
    </cfRule>
    <cfRule type="cellIs" dxfId="499" priority="18" operator="greaterThan">
      <formula>1</formula>
    </cfRule>
  </conditionalFormatting>
  <conditionalFormatting sqref="BI6:BJ21">
    <cfRule type="cellIs" dxfId="498" priority="15" operator="lessThan">
      <formula>-0.01</formula>
    </cfRule>
    <cfRule type="cellIs" dxfId="497" priority="16" operator="greaterThan">
      <formula>0.01</formula>
    </cfRule>
  </conditionalFormatting>
  <conditionalFormatting sqref="BG6:BH21">
    <cfRule type="cellIs" dxfId="496" priority="13" operator="lessThan">
      <formula>-1</formula>
    </cfRule>
    <cfRule type="cellIs" dxfId="495" priority="14" operator="greaterThan">
      <formula>1</formula>
    </cfRule>
  </conditionalFormatting>
  <conditionalFormatting sqref="BN6:BO21">
    <cfRule type="cellIs" dxfId="494" priority="11" operator="lessThan">
      <formula>-0.01</formula>
    </cfRule>
    <cfRule type="cellIs" dxfId="493" priority="12" operator="greaterThan">
      <formula>0.01</formula>
    </cfRule>
  </conditionalFormatting>
  <conditionalFormatting sqref="BL6:BM21">
    <cfRule type="cellIs" dxfId="492" priority="9" operator="lessThan">
      <formula>-1</formula>
    </cfRule>
    <cfRule type="cellIs" dxfId="491" priority="10" operator="greaterThan">
      <formula>1</formula>
    </cfRule>
  </conditionalFormatting>
  <conditionalFormatting sqref="BS6:BT21">
    <cfRule type="cellIs" dxfId="490" priority="7" operator="lessThan">
      <formula>-0.01</formula>
    </cfRule>
    <cfRule type="cellIs" dxfId="489" priority="8" operator="greaterThan">
      <formula>0.01</formula>
    </cfRule>
  </conditionalFormatting>
  <conditionalFormatting sqref="BQ6:BR21">
    <cfRule type="cellIs" dxfId="488" priority="5" operator="lessThan">
      <formula>-1</formula>
    </cfRule>
    <cfRule type="cellIs" dxfId="487" priority="6" operator="greaterThan">
      <formula>1</formula>
    </cfRule>
  </conditionalFormatting>
  <conditionalFormatting sqref="BX6:BY21">
    <cfRule type="cellIs" dxfId="486" priority="3" operator="lessThan">
      <formula>-0.01</formula>
    </cfRule>
    <cfRule type="cellIs" dxfId="485" priority="4" operator="greaterThan">
      <formula>0.01</formula>
    </cfRule>
  </conditionalFormatting>
  <conditionalFormatting sqref="BV6:BW21">
    <cfRule type="cellIs" dxfId="484" priority="1" operator="lessThan">
      <formula>-1</formula>
    </cfRule>
    <cfRule type="cellIs" dxfId="483" priority="2" operator="greaterThan">
      <formula>1</formula>
    </cfRule>
  </conditionalFormatting>
  <pageMargins left="0.7" right="0.7" top="0.75" bottom="0.75" header="0.3" footer="0.3"/>
  <pageSetup paperSize="5" scale="12"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BY37"/>
  <sheetViews>
    <sheetView zoomScale="80" zoomScaleNormal="80" workbookViewId="0">
      <pane xSplit="2" ySplit="3" topLeftCell="AY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57</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52793</v>
      </c>
      <c r="D6" s="28">
        <v>7362044879.29</v>
      </c>
      <c r="E6" s="17">
        <v>0.89749999999999996</v>
      </c>
      <c r="F6" s="17">
        <v>0.90839999999999999</v>
      </c>
      <c r="G6" s="8"/>
      <c r="H6" s="23">
        <v>222203</v>
      </c>
      <c r="I6" s="28">
        <v>30497253065</v>
      </c>
      <c r="J6" s="17">
        <v>0.8649</v>
      </c>
      <c r="K6" s="17">
        <v>0.86780000000000002</v>
      </c>
      <c r="L6" s="8"/>
      <c r="M6" s="23">
        <v>61104</v>
      </c>
      <c r="N6" s="28">
        <v>7011968369</v>
      </c>
      <c r="O6" s="17">
        <v>0.87260000000000004</v>
      </c>
      <c r="P6" s="17">
        <v>0.87529999999999997</v>
      </c>
      <c r="Q6" s="8"/>
      <c r="R6" s="23">
        <v>144501</v>
      </c>
      <c r="S6" s="28">
        <v>18287440571</v>
      </c>
      <c r="T6" s="17">
        <v>0.85980000000000001</v>
      </c>
      <c r="U6" s="17">
        <v>0.86080000000000001</v>
      </c>
      <c r="V6" s="8"/>
      <c r="W6" s="23">
        <v>385502</v>
      </c>
      <c r="X6" s="28">
        <v>53289600151</v>
      </c>
      <c r="Y6" s="17">
        <v>0.93079999999999996</v>
      </c>
      <c r="Z6" s="17">
        <v>0.93630000000000002</v>
      </c>
      <c r="AA6" s="8"/>
      <c r="AB6" s="34" t="s">
        <v>80</v>
      </c>
      <c r="AC6" s="23">
        <f>VLOOKUP($AB6,[1]NC!$C$8:$K$14,5,FALSE)</f>
        <v>52793</v>
      </c>
      <c r="AD6" s="23">
        <f>VLOOKUP($AB6,[1]NC!$C$8:$K$14,6,FALSE)</f>
        <v>7362044879.29</v>
      </c>
      <c r="AE6" s="35">
        <f>VLOOKUP($AB6,[1]NC!$C$8:$K$14,8,FALSE)</f>
        <v>0.89750433511271288</v>
      </c>
      <c r="AF6" s="35">
        <f>VLOOKUP($AB6,[1]NC!$C$8:$K$14,9,FALSE)</f>
        <v>0.90840549492872358</v>
      </c>
      <c r="AG6" s="8"/>
      <c r="AH6" s="23">
        <f>VLOOKUP($AB6,[2]NC!$C$8:$K$23,5,FALSE)</f>
        <v>222203</v>
      </c>
      <c r="AI6" s="23">
        <f>VLOOKUP($AB6,[2]NC!$C$8:$K$23,6,FALSE)</f>
        <v>30497253064.670002</v>
      </c>
      <c r="AJ6" s="35">
        <f>VLOOKUP($AB6,[2]NC!$C$8:$K$23,8,FALSE)</f>
        <v>0.86488243284796262</v>
      </c>
      <c r="AK6" s="35">
        <f>VLOOKUP($AB6,[2]NC!$C$8:$K$23,9,FALSE)</f>
        <v>0.86779758656269834</v>
      </c>
      <c r="AL6" s="8"/>
      <c r="AM6" s="23">
        <f>VLOOKUP($AB6,[3]NC!$C$8:$K$14,5,FALSE)</f>
        <v>61104</v>
      </c>
      <c r="AN6" s="23">
        <f>VLOOKUP($AB6,[3]NC!$C$8:$K$14,6,FALSE)</f>
        <v>7011968369</v>
      </c>
      <c r="AO6" s="35">
        <f>VLOOKUP($AB6,[3]NC!$C$8:$K$14,8,FALSE)</f>
        <v>0.87262756522856777</v>
      </c>
      <c r="AP6" s="35">
        <f>VLOOKUP($AB6,[3]NC!$C$8:$K$14,9,FALSE)</f>
        <v>0.87527307377671215</v>
      </c>
      <c r="AQ6" s="8"/>
      <c r="AR6" s="23">
        <f>VLOOKUP($AB6,[4]NC!$C$8:$K$14,5,FALSE)</f>
        <v>144501</v>
      </c>
      <c r="AS6" s="23">
        <f>VLOOKUP($AB6,[4]NC!$C$8:$K$14,6,FALSE)</f>
        <v>18287440570.91</v>
      </c>
      <c r="AT6" s="35">
        <f>VLOOKUP($AB6,[4]NC!$C$8:$K$14,8,FALSE)</f>
        <v>0.85977187940667221</v>
      </c>
      <c r="AU6" s="35">
        <f>VLOOKUP($AB6,[4]NC!$C$8:$K$14,9,FALSE)</f>
        <v>0.86084834940140487</v>
      </c>
      <c r="AV6" s="8"/>
      <c r="AW6" s="23">
        <f>VLOOKUP($AB6,[5]NC!$C$8:$K$14,5,FALSE)</f>
        <v>385502</v>
      </c>
      <c r="AX6" s="23">
        <f>VLOOKUP($AB6,[5]NC!$C$8:$K$14,6,FALSE)</f>
        <v>53289600151.25</v>
      </c>
      <c r="AY6" s="35">
        <f>VLOOKUP($AB6,[5]NC!$C$8:$K$14,8,FALSE)</f>
        <v>0.93079553027303197</v>
      </c>
      <c r="AZ6" s="35">
        <f>VLOOKUP($AB6,[5]NC!$C$8:$K$14,9,FALSE)</f>
        <v>0.93634736841296751</v>
      </c>
      <c r="BB6" s="36">
        <f>AC6-C6</f>
        <v>0</v>
      </c>
      <c r="BC6" s="36">
        <f t="shared" ref="BC6:BY21" si="0">AD6-D6</f>
        <v>0</v>
      </c>
      <c r="BD6" s="35">
        <f t="shared" si="0"/>
        <v>4.3351127129165334E-6</v>
      </c>
      <c r="BE6" s="35">
        <f t="shared" si="0"/>
        <v>5.4949287235928068E-6</v>
      </c>
      <c r="BF6" s="23"/>
      <c r="BG6" s="36">
        <f t="shared" si="0"/>
        <v>0</v>
      </c>
      <c r="BH6" s="36">
        <f t="shared" si="0"/>
        <v>-0.32999801635742188</v>
      </c>
      <c r="BI6" s="35">
        <f t="shared" si="0"/>
        <v>-1.7567152037378797E-5</v>
      </c>
      <c r="BJ6" s="35">
        <f t="shared" si="0"/>
        <v>-2.4134373016737598E-6</v>
      </c>
      <c r="BK6" s="23"/>
      <c r="BL6" s="36">
        <f t="shared" si="0"/>
        <v>0</v>
      </c>
      <c r="BM6" s="36">
        <f t="shared" si="0"/>
        <v>0</v>
      </c>
      <c r="BN6" s="35">
        <f t="shared" si="0"/>
        <v>2.7565228567727473E-5</v>
      </c>
      <c r="BO6" s="35">
        <f t="shared" si="0"/>
        <v>-2.6926223287815354E-5</v>
      </c>
      <c r="BP6" s="23"/>
      <c r="BQ6" s="36">
        <f t="shared" si="0"/>
        <v>0</v>
      </c>
      <c r="BR6" s="36">
        <f t="shared" si="0"/>
        <v>-9.0000152587890625E-2</v>
      </c>
      <c r="BS6" s="35">
        <f t="shared" si="0"/>
        <v>-2.8120593327796151E-5</v>
      </c>
      <c r="BT6" s="35">
        <f t="shared" si="0"/>
        <v>4.8349401404856884E-5</v>
      </c>
      <c r="BU6" s="23"/>
      <c r="BV6" s="36">
        <f t="shared" si="0"/>
        <v>0</v>
      </c>
      <c r="BW6" s="36">
        <f t="shared" si="0"/>
        <v>0.25</v>
      </c>
      <c r="BX6" s="35">
        <f t="shared" si="0"/>
        <v>-4.4697269679927487E-6</v>
      </c>
      <c r="BY6" s="35">
        <f t="shared" si="0"/>
        <v>4.7368412967485618E-5</v>
      </c>
    </row>
    <row r="7" spans="1:77" x14ac:dyDescent="0.2">
      <c r="A7" s="1" t="s">
        <v>22</v>
      </c>
      <c r="B7" s="2" t="s">
        <v>8</v>
      </c>
      <c r="C7" s="23">
        <v>2225</v>
      </c>
      <c r="D7" s="28">
        <v>250718121.5</v>
      </c>
      <c r="E7" s="17">
        <v>3.78E-2</v>
      </c>
      <c r="F7" s="17">
        <v>3.09E-2</v>
      </c>
      <c r="G7" s="8"/>
      <c r="H7" s="23">
        <v>8873</v>
      </c>
      <c r="I7" s="28">
        <v>1047586313</v>
      </c>
      <c r="J7" s="17">
        <v>3.4500000000000003E-2</v>
      </c>
      <c r="K7" s="17">
        <v>2.98E-2</v>
      </c>
      <c r="L7" s="8"/>
      <c r="M7" s="23">
        <v>2700</v>
      </c>
      <c r="N7" s="28">
        <v>274470635</v>
      </c>
      <c r="O7" s="17">
        <v>3.8600000000000002E-2</v>
      </c>
      <c r="P7" s="17">
        <v>3.4299999999999997E-2</v>
      </c>
      <c r="Q7" s="8"/>
      <c r="R7" s="23">
        <v>8143</v>
      </c>
      <c r="S7" s="28">
        <v>920386408</v>
      </c>
      <c r="T7" s="17">
        <v>4.8500000000000001E-2</v>
      </c>
      <c r="U7" s="17">
        <v>4.3299999999999998E-2</v>
      </c>
      <c r="V7" s="8"/>
      <c r="W7" s="23">
        <v>10048</v>
      </c>
      <c r="X7" s="28">
        <v>1203279946</v>
      </c>
      <c r="Y7" s="17">
        <v>2.4299999999999999E-2</v>
      </c>
      <c r="Z7" s="17">
        <v>2.1100000000000001E-2</v>
      </c>
      <c r="AA7" s="8"/>
      <c r="AB7" s="34" t="s">
        <v>8</v>
      </c>
      <c r="AC7" s="23">
        <f>VLOOKUP($AB7,[1]NC!$C$8:$K$14,5,FALSE)</f>
        <v>2225</v>
      </c>
      <c r="AD7" s="23">
        <f>VLOOKUP($AB7,[1]NC!$C$8:$K$14,6,FALSE)</f>
        <v>250718121.5</v>
      </c>
      <c r="AE7" s="35">
        <f>VLOOKUP($AB7,[1]NC!$C$8:$K$14,8,FALSE)</f>
        <v>3.7825983475570361E-2</v>
      </c>
      <c r="AF7" s="35">
        <f>VLOOKUP($AB7,[1]NC!$C$8:$K$14,9,FALSE)</f>
        <v>3.0936203593310892E-2</v>
      </c>
      <c r="AG7" s="8"/>
      <c r="AH7" s="23">
        <f>VLOOKUP($AB7,[2]NC!$C$8:$K$23,5,FALSE)</f>
        <v>8873</v>
      </c>
      <c r="AI7" s="23">
        <f>VLOOKUP($AB7,[2]NC!$C$8:$K$23,6,FALSE)</f>
        <v>1047586312.9100001</v>
      </c>
      <c r="AJ7" s="35">
        <f>VLOOKUP($AB7,[2]NC!$C$8:$K$23,8,FALSE)</f>
        <v>3.4536445622516218E-2</v>
      </c>
      <c r="AK7" s="35">
        <f>VLOOKUP($AB7,[2]NC!$C$8:$K$23,9,FALSE)</f>
        <v>2.9809008441896885E-2</v>
      </c>
      <c r="AL7" s="8"/>
      <c r="AM7" s="23">
        <f>VLOOKUP($AB7,[3]NC!$C$8:$K$14,5,FALSE)</f>
        <v>2700</v>
      </c>
      <c r="AN7" s="23">
        <f>VLOOKUP($AB7,[3]NC!$C$8:$K$14,6,FALSE)</f>
        <v>274470635</v>
      </c>
      <c r="AO7" s="35">
        <f>VLOOKUP($AB7,[3]NC!$C$8:$K$14,8,FALSE)</f>
        <v>3.8558759264812989E-2</v>
      </c>
      <c r="AP7" s="35">
        <f>VLOOKUP($AB7,[3]NC!$C$8:$K$14,9,FALSE)</f>
        <v>3.4260958366553067E-2</v>
      </c>
      <c r="AQ7" s="8"/>
      <c r="AR7" s="23">
        <f>VLOOKUP($AB7,[4]NC!$C$8:$K$14,5,FALSE)</f>
        <v>8143</v>
      </c>
      <c r="AS7" s="23">
        <f>VLOOKUP($AB7,[4]NC!$C$8:$K$14,6,FALSE)</f>
        <v>920386407.57000005</v>
      </c>
      <c r="AT7" s="35">
        <f>VLOOKUP($AB7,[4]NC!$C$8:$K$14,8,FALSE)</f>
        <v>4.8450338848925141E-2</v>
      </c>
      <c r="AU7" s="35">
        <f>VLOOKUP($AB7,[4]NC!$C$8:$K$14,9,FALSE)</f>
        <v>4.3325533537397411E-2</v>
      </c>
      <c r="AV7" s="8"/>
      <c r="AW7" s="23">
        <f>VLOOKUP($AB7,[5]NC!$C$8:$K$14,5,FALSE)</f>
        <v>10048</v>
      </c>
      <c r="AX7" s="23">
        <f>VLOOKUP($AB7,[5]NC!$C$8:$K$14,6,FALSE)</f>
        <v>1203279946.0799999</v>
      </c>
      <c r="AY7" s="35">
        <f>VLOOKUP($AB7,[5]NC!$C$8:$K$14,8,FALSE)</f>
        <v>2.4260920794661051E-2</v>
      </c>
      <c r="AZ7" s="35">
        <f>VLOOKUP($AB7,[5]NC!$C$8:$K$14,9,FALSE)</f>
        <v>2.1142737190338573E-2</v>
      </c>
      <c r="BB7" s="36">
        <f t="shared" ref="BB7:BB21" si="1">AC7-C7</f>
        <v>0</v>
      </c>
      <c r="BC7" s="36">
        <f t="shared" si="0"/>
        <v>0</v>
      </c>
      <c r="BD7" s="35">
        <f t="shared" si="0"/>
        <v>2.5983475570361125E-5</v>
      </c>
      <c r="BE7" s="35">
        <f t="shared" si="0"/>
        <v>3.6203593310892013E-5</v>
      </c>
      <c r="BF7" s="23"/>
      <c r="BG7" s="36">
        <f t="shared" si="0"/>
        <v>0</v>
      </c>
      <c r="BH7" s="36">
        <f t="shared" si="0"/>
        <v>-8.9999914169311523E-2</v>
      </c>
      <c r="BI7" s="35">
        <f t="shared" si="0"/>
        <v>3.6445622516215193E-5</v>
      </c>
      <c r="BJ7" s="35">
        <f t="shared" si="0"/>
        <v>9.0084418968849889E-6</v>
      </c>
      <c r="BK7" s="23"/>
      <c r="BL7" s="36">
        <f t="shared" si="0"/>
        <v>0</v>
      </c>
      <c r="BM7" s="36">
        <f t="shared" si="0"/>
        <v>0</v>
      </c>
      <c r="BN7" s="35">
        <f t="shared" si="0"/>
        <v>-4.1240735187013378E-5</v>
      </c>
      <c r="BO7" s="35">
        <f t="shared" si="0"/>
        <v>-3.9041633446930402E-5</v>
      </c>
      <c r="BP7" s="23"/>
      <c r="BQ7" s="36">
        <f t="shared" si="0"/>
        <v>0</v>
      </c>
      <c r="BR7" s="36">
        <f t="shared" si="0"/>
        <v>-0.4299999475479126</v>
      </c>
      <c r="BS7" s="35">
        <f t="shared" si="0"/>
        <v>-4.966115107486041E-5</v>
      </c>
      <c r="BT7" s="35">
        <f t="shared" si="0"/>
        <v>2.5533537397412487E-5</v>
      </c>
      <c r="BU7" s="23"/>
      <c r="BV7" s="36">
        <f t="shared" si="0"/>
        <v>0</v>
      </c>
      <c r="BW7" s="36">
        <f t="shared" si="0"/>
        <v>7.9999923706054688E-2</v>
      </c>
      <c r="BX7" s="35">
        <f t="shared" si="0"/>
        <v>-3.9079205338948125E-5</v>
      </c>
      <c r="BY7" s="35">
        <f t="shared" si="0"/>
        <v>4.2737190338572317E-5</v>
      </c>
    </row>
    <row r="8" spans="1:77" x14ac:dyDescent="0.2">
      <c r="A8" s="1" t="s">
        <v>23</v>
      </c>
      <c r="B8" s="2" t="s">
        <v>9</v>
      </c>
      <c r="C8" s="23">
        <v>1688</v>
      </c>
      <c r="D8" s="28">
        <v>205311739.71000001</v>
      </c>
      <c r="E8" s="17">
        <v>2.87E-2</v>
      </c>
      <c r="F8" s="17">
        <v>2.53E-2</v>
      </c>
      <c r="G8" s="8"/>
      <c r="H8" s="23">
        <v>5860</v>
      </c>
      <c r="I8" s="28">
        <v>741147741</v>
      </c>
      <c r="J8" s="17">
        <v>2.2800000000000001E-2</v>
      </c>
      <c r="K8" s="17">
        <v>2.1100000000000001E-2</v>
      </c>
      <c r="L8" s="8"/>
      <c r="M8" s="23">
        <v>2315</v>
      </c>
      <c r="N8" s="28">
        <v>259310448</v>
      </c>
      <c r="O8" s="17">
        <v>3.3099999999999997E-2</v>
      </c>
      <c r="P8" s="17">
        <v>3.2399999999999998E-2</v>
      </c>
      <c r="Q8" s="8"/>
      <c r="R8" s="23">
        <v>4706</v>
      </c>
      <c r="S8" s="28">
        <v>580098568</v>
      </c>
      <c r="T8" s="17">
        <v>2.8000000000000001E-2</v>
      </c>
      <c r="U8" s="17">
        <v>2.7300000000000001E-2</v>
      </c>
      <c r="V8" s="8"/>
      <c r="W8" s="23">
        <v>7522</v>
      </c>
      <c r="X8" s="28">
        <v>937291034</v>
      </c>
      <c r="Y8" s="17">
        <v>1.8200000000000001E-2</v>
      </c>
      <c r="Z8" s="17">
        <v>1.6500000000000001E-2</v>
      </c>
      <c r="AA8" s="8"/>
      <c r="AB8" s="34" t="s">
        <v>9</v>
      </c>
      <c r="AC8" s="23">
        <f>VLOOKUP($AB8,[1]NC!$C$8:$K$14,5,FALSE)</f>
        <v>1688</v>
      </c>
      <c r="AD8" s="23">
        <f>VLOOKUP($AB8,[1]NC!$C$8:$K$14,6,FALSE)</f>
        <v>205311739.70999998</v>
      </c>
      <c r="AE8" s="35">
        <f>VLOOKUP($AB8,[1]NC!$C$8:$K$14,8,FALSE)</f>
        <v>2.8696746115399002E-2</v>
      </c>
      <c r="AF8" s="35">
        <f>VLOOKUP($AB8,[1]NC!$C$8:$K$14,9,FALSE)</f>
        <v>2.5333493015044832E-2</v>
      </c>
      <c r="AG8" s="8"/>
      <c r="AH8" s="23">
        <f>VLOOKUP($AB8,[2]NC!$C$8:$K$23,5,FALSE)</f>
        <v>5860</v>
      </c>
      <c r="AI8" s="23">
        <f>VLOOKUP($AB8,[2]NC!$C$8:$K$23,6,FALSE)</f>
        <v>741147741.37</v>
      </c>
      <c r="AJ8" s="35">
        <f>VLOOKUP($AB8,[2]NC!$C$8:$K$23,8,FALSE)</f>
        <v>2.2808922726016572E-2</v>
      </c>
      <c r="AK8" s="35">
        <f>VLOOKUP($AB8,[2]NC!$C$8:$K$23,9,FALSE)</f>
        <v>2.1089316466746524E-2</v>
      </c>
      <c r="AL8" s="8"/>
      <c r="AM8" s="23">
        <f>VLOOKUP($AB8,[3]NC!$C$8:$K$14,5,FALSE)</f>
        <v>2315</v>
      </c>
      <c r="AN8" s="23">
        <f>VLOOKUP($AB8,[3]NC!$C$8:$K$14,6,FALSE)</f>
        <v>259310448</v>
      </c>
      <c r="AO8" s="35">
        <f>VLOOKUP($AB8,[3]NC!$C$8:$K$14,8,FALSE)</f>
        <v>3.3060565814089657E-2</v>
      </c>
      <c r="AP8" s="35">
        <f>VLOOKUP($AB8,[3]NC!$C$8:$K$14,9,FALSE)</f>
        <v>3.2368579112079604E-2</v>
      </c>
      <c r="AQ8" s="8"/>
      <c r="AR8" s="23">
        <f>VLOOKUP($AB8,[4]NC!$C$8:$K$14,5,FALSE)</f>
        <v>4706</v>
      </c>
      <c r="AS8" s="23">
        <f>VLOOKUP($AB8,[4]NC!$C$8:$K$14,6,FALSE)</f>
        <v>580098568.13999999</v>
      </c>
      <c r="AT8" s="35">
        <f>VLOOKUP($AB8,[4]NC!$C$8:$K$14,8,FALSE)</f>
        <v>2.8000404595731516E-2</v>
      </c>
      <c r="AU8" s="35">
        <f>VLOOKUP($AB8,[4]NC!$C$8:$K$14,9,FALSE)</f>
        <v>2.7307095978635787E-2</v>
      </c>
      <c r="AV8" s="8"/>
      <c r="AW8" s="23">
        <f>VLOOKUP($AB8,[5]NC!$C$8:$K$14,5,FALSE)</f>
        <v>7522</v>
      </c>
      <c r="AX8" s="23">
        <f>VLOOKUP($AB8,[5]NC!$C$8:$K$14,6,FALSE)</f>
        <v>937291034.05999994</v>
      </c>
      <c r="AY8" s="35">
        <f>VLOOKUP($AB8,[5]NC!$C$8:$K$14,8,FALSE)</f>
        <v>1.8161887561449087E-2</v>
      </c>
      <c r="AZ8" s="35">
        <f>VLOOKUP($AB8,[5]NC!$C$8:$K$14,9,FALSE)</f>
        <v>1.6469066960311272E-2</v>
      </c>
      <c r="BB8" s="36">
        <f t="shared" si="1"/>
        <v>0</v>
      </c>
      <c r="BC8" s="36">
        <f t="shared" si="0"/>
        <v>0</v>
      </c>
      <c r="BD8" s="35">
        <f t="shared" si="0"/>
        <v>-3.2538846009982914E-6</v>
      </c>
      <c r="BE8" s="35">
        <f t="shared" si="0"/>
        <v>3.3493015044832458E-5</v>
      </c>
      <c r="BF8" s="23"/>
      <c r="BG8" s="36">
        <f t="shared" si="0"/>
        <v>0</v>
      </c>
      <c r="BH8" s="36">
        <f t="shared" si="0"/>
        <v>0.37000000476837158</v>
      </c>
      <c r="BI8" s="35">
        <f t="shared" si="0"/>
        <v>8.9227260165712641E-6</v>
      </c>
      <c r="BJ8" s="35">
        <f t="shared" si="0"/>
        <v>-1.0683533253477012E-5</v>
      </c>
      <c r="BK8" s="23"/>
      <c r="BL8" s="36">
        <f t="shared" si="0"/>
        <v>0</v>
      </c>
      <c r="BM8" s="36">
        <f t="shared" si="0"/>
        <v>0</v>
      </c>
      <c r="BN8" s="35">
        <f t="shared" si="0"/>
        <v>-3.9434185910340591E-5</v>
      </c>
      <c r="BO8" s="35">
        <f t="shared" si="0"/>
        <v>-3.1420887920394214E-5</v>
      </c>
      <c r="BP8" s="23"/>
      <c r="BQ8" s="36">
        <f t="shared" si="0"/>
        <v>0</v>
      </c>
      <c r="BR8" s="36">
        <f t="shared" si="0"/>
        <v>0.13999998569488525</v>
      </c>
      <c r="BS8" s="35">
        <f t="shared" si="0"/>
        <v>4.0459573151518935E-7</v>
      </c>
      <c r="BT8" s="35">
        <f t="shared" si="0"/>
        <v>7.0959786357856214E-6</v>
      </c>
      <c r="BU8" s="23"/>
      <c r="BV8" s="36">
        <f t="shared" si="0"/>
        <v>0</v>
      </c>
      <c r="BW8" s="36">
        <f t="shared" si="0"/>
        <v>5.9999942779541016E-2</v>
      </c>
      <c r="BX8" s="35">
        <f t="shared" si="0"/>
        <v>-3.8112438550914202E-5</v>
      </c>
      <c r="BY8" s="35">
        <f t="shared" si="0"/>
        <v>-3.0933039688728348E-5</v>
      </c>
    </row>
    <row r="9" spans="1:77" x14ac:dyDescent="0.2">
      <c r="A9" s="1" t="s">
        <v>24</v>
      </c>
      <c r="B9" s="2" t="s">
        <v>10</v>
      </c>
      <c r="C9" s="23">
        <v>298</v>
      </c>
      <c r="D9" s="28">
        <v>43347462.640000001</v>
      </c>
      <c r="E9" s="17">
        <v>5.1000000000000004E-3</v>
      </c>
      <c r="F9" s="17">
        <v>5.3E-3</v>
      </c>
      <c r="G9" s="8"/>
      <c r="H9" s="23">
        <v>6549</v>
      </c>
      <c r="I9" s="28">
        <v>946318408</v>
      </c>
      <c r="J9" s="17">
        <v>2.5499999999999998E-2</v>
      </c>
      <c r="K9" s="17">
        <v>2.69E-2</v>
      </c>
      <c r="L9" s="8"/>
      <c r="M9" s="23">
        <v>1158</v>
      </c>
      <c r="N9" s="28">
        <v>147873824</v>
      </c>
      <c r="O9" s="17">
        <v>1.6500000000000001E-2</v>
      </c>
      <c r="P9" s="17">
        <v>1.8499999999999999E-2</v>
      </c>
      <c r="Q9" s="8"/>
      <c r="R9" s="23">
        <v>875</v>
      </c>
      <c r="S9" s="28">
        <v>119610137</v>
      </c>
      <c r="T9" s="17">
        <v>5.1999999999999998E-3</v>
      </c>
      <c r="U9" s="17">
        <v>5.5999999999999999E-3</v>
      </c>
      <c r="V9" s="8"/>
      <c r="W9" s="23">
        <v>2483</v>
      </c>
      <c r="X9" s="28">
        <v>340808293</v>
      </c>
      <c r="Y9" s="17">
        <v>6.0000000000000001E-3</v>
      </c>
      <c r="Z9" s="17">
        <v>6.0000000000000001E-3</v>
      </c>
      <c r="AA9" s="8"/>
      <c r="AB9" s="34" t="s">
        <v>10</v>
      </c>
      <c r="AC9" s="23">
        <f>VLOOKUP($AB9,[1]NC!$C$8:$K$14,5,FALSE)</f>
        <v>298</v>
      </c>
      <c r="AD9" s="23">
        <f>VLOOKUP($AB9,[1]NC!$C$8:$K$14,6,FALSE)</f>
        <v>43347462.640000001</v>
      </c>
      <c r="AE9" s="35">
        <f>VLOOKUP($AB9,[1]NC!$C$8:$K$14,8,FALSE)</f>
        <v>5.0661317194247053E-3</v>
      </c>
      <c r="AF9" s="35">
        <f>VLOOKUP($AB9,[1]NC!$C$8:$K$14,9,FALSE)</f>
        <v>5.3486597676366109E-3</v>
      </c>
      <c r="AG9" s="8"/>
      <c r="AH9" s="23">
        <f>VLOOKUP($AB9,[2]NC!$C$8:$K$23,5,FALSE)</f>
        <v>6549</v>
      </c>
      <c r="AI9" s="23">
        <f>VLOOKUP($AB9,[2]NC!$C$8:$K$23,6,FALSE)</f>
        <v>946318407.81999993</v>
      </c>
      <c r="AJ9" s="35">
        <f>VLOOKUP($AB9,[2]NC!$C$8:$K$23,8,FALSE)</f>
        <v>2.5490722684758112E-2</v>
      </c>
      <c r="AK9" s="35">
        <f>VLOOKUP($AB9,[2]NC!$C$8:$K$23,9,FALSE)</f>
        <v>2.6927436011520575E-2</v>
      </c>
      <c r="AL9" s="8"/>
      <c r="AM9" s="23">
        <f>VLOOKUP($AB9,[3]NC!$C$8:$K$14,5,FALSE)</f>
        <v>1158</v>
      </c>
      <c r="AN9" s="23">
        <f>VLOOKUP($AB9,[3]NC!$C$8:$K$14,6,FALSE)</f>
        <v>147873824</v>
      </c>
      <c r="AO9" s="35">
        <f>VLOOKUP($AB9,[3]NC!$C$8:$K$14,8,FALSE)</f>
        <v>1.6537423418019795E-2</v>
      </c>
      <c r="AP9" s="35">
        <f>VLOOKUP($AB9,[3]NC!$C$8:$K$14,9,FALSE)</f>
        <v>1.8458437011183351E-2</v>
      </c>
      <c r="AQ9" s="8"/>
      <c r="AR9" s="23">
        <f>VLOOKUP($AB9,[4]NC!$C$8:$K$14,5,FALSE)</f>
        <v>875</v>
      </c>
      <c r="AS9" s="23">
        <f>VLOOKUP($AB9,[4]NC!$C$8:$K$14,6,FALSE)</f>
        <v>119610136.67</v>
      </c>
      <c r="AT9" s="35">
        <f>VLOOKUP($AB9,[4]NC!$C$8:$K$14,8,FALSE)</f>
        <v>5.2061950746419621E-3</v>
      </c>
      <c r="AU9" s="35">
        <f>VLOOKUP($AB9,[4]NC!$C$8:$K$14,9,FALSE)</f>
        <v>5.630431898044564E-3</v>
      </c>
      <c r="AV9" s="8"/>
      <c r="AW9" s="23">
        <f>VLOOKUP($AB9,[5]NC!$C$8:$K$14,5,FALSE)</f>
        <v>2483</v>
      </c>
      <c r="AX9" s="23">
        <f>VLOOKUP($AB9,[5]NC!$C$8:$K$14,6,FALSE)</f>
        <v>340808292.63999999</v>
      </c>
      <c r="AY9" s="35">
        <f>VLOOKUP($AB9,[5]NC!$C$8:$K$14,8,FALSE)</f>
        <v>5.9952096271042388E-3</v>
      </c>
      <c r="AZ9" s="35">
        <f>VLOOKUP($AB9,[5]NC!$C$8:$K$14,9,FALSE)</f>
        <v>5.9883156758738622E-3</v>
      </c>
      <c r="BB9" s="36">
        <f t="shared" si="1"/>
        <v>0</v>
      </c>
      <c r="BC9" s="36">
        <f t="shared" si="0"/>
        <v>0</v>
      </c>
      <c r="BD9" s="35">
        <f t="shared" si="0"/>
        <v>-3.3868280575295034E-5</v>
      </c>
      <c r="BE9" s="35">
        <f t="shared" si="0"/>
        <v>4.8659767636610902E-5</v>
      </c>
      <c r="BF9" s="23"/>
      <c r="BG9" s="36">
        <f t="shared" si="0"/>
        <v>0</v>
      </c>
      <c r="BH9" s="36">
        <f t="shared" si="0"/>
        <v>-0.18000006675720215</v>
      </c>
      <c r="BI9" s="35">
        <f t="shared" si="0"/>
        <v>-9.2773152418866578E-6</v>
      </c>
      <c r="BJ9" s="35">
        <f t="shared" si="0"/>
        <v>2.7436011520574899E-5</v>
      </c>
      <c r="BK9" s="23"/>
      <c r="BL9" s="36">
        <f t="shared" si="0"/>
        <v>0</v>
      </c>
      <c r="BM9" s="36">
        <f t="shared" si="0"/>
        <v>0</v>
      </c>
      <c r="BN9" s="35">
        <f t="shared" si="0"/>
        <v>3.7423418019794097E-5</v>
      </c>
      <c r="BO9" s="35">
        <f t="shared" si="0"/>
        <v>-4.1562988816648549E-5</v>
      </c>
      <c r="BP9" s="23"/>
      <c r="BQ9" s="36">
        <f t="shared" si="0"/>
        <v>0</v>
      </c>
      <c r="BR9" s="36">
        <f t="shared" si="0"/>
        <v>-0.32999999821186066</v>
      </c>
      <c r="BS9" s="35">
        <f t="shared" si="0"/>
        <v>6.1950746419623878E-6</v>
      </c>
      <c r="BT9" s="35">
        <f t="shared" si="0"/>
        <v>3.0431898044564094E-5</v>
      </c>
      <c r="BU9" s="23"/>
      <c r="BV9" s="36">
        <f t="shared" si="0"/>
        <v>0</v>
      </c>
      <c r="BW9" s="36">
        <f t="shared" si="0"/>
        <v>-0.36000001430511475</v>
      </c>
      <c r="BX9" s="35">
        <f t="shared" si="0"/>
        <v>-4.7903728957613204E-6</v>
      </c>
      <c r="BY9" s="35">
        <f t="shared" si="0"/>
        <v>-1.1684324126137909E-5</v>
      </c>
    </row>
    <row r="10" spans="1:77" x14ac:dyDescent="0.2">
      <c r="A10" s="1" t="s">
        <v>25</v>
      </c>
      <c r="B10" s="2" t="s">
        <v>11</v>
      </c>
      <c r="C10" s="23">
        <v>889</v>
      </c>
      <c r="D10" s="28">
        <v>103828584.81</v>
      </c>
      <c r="E10" s="17">
        <v>1.5100000000000001E-2</v>
      </c>
      <c r="F10" s="17">
        <v>1.2800000000000001E-2</v>
      </c>
      <c r="G10" s="8"/>
      <c r="H10" s="23">
        <v>4981</v>
      </c>
      <c r="I10" s="28">
        <v>646192088</v>
      </c>
      <c r="J10" s="17">
        <v>1.9400000000000001E-2</v>
      </c>
      <c r="K10" s="17">
        <v>1.84E-2</v>
      </c>
      <c r="L10" s="8"/>
      <c r="M10" s="23">
        <v>1388</v>
      </c>
      <c r="N10" s="28">
        <v>149058916</v>
      </c>
      <c r="O10" s="17">
        <v>1.9800000000000002E-2</v>
      </c>
      <c r="P10" s="17">
        <v>1.8599999999999998E-2</v>
      </c>
      <c r="Q10" s="8"/>
      <c r="R10" s="23">
        <v>2596</v>
      </c>
      <c r="S10" s="28">
        <v>330209257</v>
      </c>
      <c r="T10" s="17">
        <v>1.55E-2</v>
      </c>
      <c r="U10" s="17">
        <v>1.55E-2</v>
      </c>
      <c r="V10" s="8"/>
      <c r="W10" s="23">
        <v>3841</v>
      </c>
      <c r="X10" s="28">
        <v>434449709</v>
      </c>
      <c r="Y10" s="17">
        <v>9.2999999999999992E-3</v>
      </c>
      <c r="Z10" s="17">
        <v>7.6E-3</v>
      </c>
      <c r="AA10" s="8"/>
      <c r="AB10" s="34" t="s">
        <v>11</v>
      </c>
      <c r="AC10" s="23">
        <f>VLOOKUP($AB10,[1]NC!$C$8:$K$14,5,FALSE)</f>
        <v>889</v>
      </c>
      <c r="AD10" s="23">
        <f>VLOOKUP($AB10,[1]NC!$C$8:$K$14,6,FALSE)</f>
        <v>103828584.81</v>
      </c>
      <c r="AE10" s="35">
        <f>VLOOKUP($AB10,[1]NC!$C$8:$K$14,8,FALSE)</f>
        <v>1.5113392948216654E-2</v>
      </c>
      <c r="AF10" s="35">
        <f>VLOOKUP($AB10,[1]NC!$C$8:$K$14,9,FALSE)</f>
        <v>1.2811448248217299E-2</v>
      </c>
      <c r="AG10" s="8"/>
      <c r="AH10" s="23">
        <f>VLOOKUP($AB10,[2]NC!$C$8:$K$23,5,FALSE)</f>
        <v>4981</v>
      </c>
      <c r="AI10" s="23">
        <f>VLOOKUP($AB10,[2]NC!$C$8:$K$23,6,FALSE)</f>
        <v>646192087.77999997</v>
      </c>
      <c r="AJ10" s="35">
        <f>VLOOKUP($AB10,[2]NC!$C$8:$K$23,8,FALSE)</f>
        <v>1.9387584317114088E-2</v>
      </c>
      <c r="AK10" s="35">
        <f>VLOOKUP($AB10,[2]NC!$C$8:$K$23,9,FALSE)</f>
        <v>1.838735879071747E-2</v>
      </c>
      <c r="AL10" s="8"/>
      <c r="AM10" s="23">
        <f>VLOOKUP($AB10,[3]NC!$C$8:$K$14,5,FALSE)</f>
        <v>1388</v>
      </c>
      <c r="AN10" s="23">
        <f>VLOOKUP($AB10,[3]NC!$C$8:$K$14,6,FALSE)</f>
        <v>149058916</v>
      </c>
      <c r="AO10" s="35">
        <f>VLOOKUP($AB10,[3]NC!$C$8:$K$14,8,FALSE)</f>
        <v>1.9822058466503863E-2</v>
      </c>
      <c r="AP10" s="35">
        <f>VLOOKUP($AB10,[3]NC!$C$8:$K$14,9,FALSE)</f>
        <v>1.8606366816761769E-2</v>
      </c>
      <c r="AQ10" s="8"/>
      <c r="AR10" s="23">
        <f>VLOOKUP($AB10,[4]NC!$C$8:$K$14,5,FALSE)</f>
        <v>2596</v>
      </c>
      <c r="AS10" s="23">
        <f>VLOOKUP($AB10,[4]NC!$C$8:$K$14,6,FALSE)</f>
        <v>330209256.80000001</v>
      </c>
      <c r="AT10" s="35">
        <f>VLOOKUP($AB10,[4]NC!$C$8:$K$14,8,FALSE)</f>
        <v>1.5446037044309182E-2</v>
      </c>
      <c r="AU10" s="35">
        <f>VLOOKUP($AB10,[4]NC!$C$8:$K$14,9,FALSE)</f>
        <v>1.5544006421845591E-2</v>
      </c>
      <c r="AV10" s="8"/>
      <c r="AW10" s="23">
        <f>VLOOKUP($AB10,[5]NC!$C$8:$K$14,5,FALSE)</f>
        <v>3841</v>
      </c>
      <c r="AX10" s="23">
        <f>VLOOKUP($AB10,[5]NC!$C$8:$K$14,6,FALSE)</f>
        <v>434449709.04000002</v>
      </c>
      <c r="AY10" s="35">
        <f>VLOOKUP($AB10,[5]NC!$C$8:$K$14,8,FALSE)</f>
        <v>9.2741039781342651E-3</v>
      </c>
      <c r="AZ10" s="35">
        <f>VLOOKUP($AB10,[5]NC!$C$8:$K$14,9,FALSE)</f>
        <v>7.6336816304267453E-3</v>
      </c>
      <c r="BB10" s="36">
        <f t="shared" si="1"/>
        <v>0</v>
      </c>
      <c r="BC10" s="36">
        <f t="shared" si="0"/>
        <v>0</v>
      </c>
      <c r="BD10" s="35">
        <f t="shared" si="0"/>
        <v>1.3392948216653724E-5</v>
      </c>
      <c r="BE10" s="35">
        <f t="shared" si="0"/>
        <v>1.1448248217298118E-5</v>
      </c>
      <c r="BF10" s="23"/>
      <c r="BG10" s="36">
        <f t="shared" si="0"/>
        <v>0</v>
      </c>
      <c r="BH10" s="36">
        <f t="shared" si="0"/>
        <v>-0.22000002861022949</v>
      </c>
      <c r="BI10" s="35">
        <f t="shared" si="0"/>
        <v>-1.2415682885912743E-5</v>
      </c>
      <c r="BJ10" s="35">
        <f t="shared" si="0"/>
        <v>-1.2641209282529542E-5</v>
      </c>
      <c r="BK10" s="23"/>
      <c r="BL10" s="36">
        <f t="shared" si="0"/>
        <v>0</v>
      </c>
      <c r="BM10" s="36">
        <f t="shared" si="0"/>
        <v>0</v>
      </c>
      <c r="BN10" s="35">
        <f t="shared" si="0"/>
        <v>2.2058466503861729E-5</v>
      </c>
      <c r="BO10" s="35">
        <f t="shared" si="0"/>
        <v>6.3668167617700333E-6</v>
      </c>
      <c r="BP10" s="23"/>
      <c r="BQ10" s="36">
        <f t="shared" si="0"/>
        <v>0</v>
      </c>
      <c r="BR10" s="36">
        <f t="shared" si="0"/>
        <v>-0.19999998807907104</v>
      </c>
      <c r="BS10" s="35">
        <f t="shared" si="0"/>
        <v>-5.3962955690817563E-5</v>
      </c>
      <c r="BT10" s="35">
        <f t="shared" si="0"/>
        <v>4.4006421845590657E-5</v>
      </c>
      <c r="BU10" s="23"/>
      <c r="BV10" s="36">
        <f t="shared" si="0"/>
        <v>0</v>
      </c>
      <c r="BW10" s="36">
        <f t="shared" si="0"/>
        <v>4.0000021457672119E-2</v>
      </c>
      <c r="BX10" s="35">
        <f t="shared" si="0"/>
        <v>-2.5896021865734128E-5</v>
      </c>
      <c r="BY10" s="35">
        <f t="shared" si="0"/>
        <v>3.3681630426745345E-5</v>
      </c>
    </row>
    <row r="11" spans="1:77" x14ac:dyDescent="0.2">
      <c r="A11" s="1" t="s">
        <v>26</v>
      </c>
      <c r="B11" s="13" t="s">
        <v>12</v>
      </c>
      <c r="C11" s="23">
        <v>929</v>
      </c>
      <c r="D11" s="28">
        <v>139108906.47</v>
      </c>
      <c r="E11" s="17">
        <v>1.5800000000000002E-2</v>
      </c>
      <c r="F11" s="17">
        <v>1.72E-2</v>
      </c>
      <c r="G11" s="8"/>
      <c r="H11" s="23">
        <v>8451</v>
      </c>
      <c r="I11" s="28">
        <v>1264781806</v>
      </c>
      <c r="J11" s="17">
        <v>3.2899999999999999E-2</v>
      </c>
      <c r="K11" s="17">
        <v>3.5999999999999997E-2</v>
      </c>
      <c r="L11" s="8"/>
      <c r="M11" s="23">
        <v>1358</v>
      </c>
      <c r="N11" s="28">
        <v>168495781</v>
      </c>
      <c r="O11" s="17">
        <v>1.9400000000000001E-2</v>
      </c>
      <c r="P11" s="17">
        <v>2.1000000000000001E-2</v>
      </c>
      <c r="Q11" s="8"/>
      <c r="R11" s="23">
        <v>7248</v>
      </c>
      <c r="S11" s="28">
        <v>1005765120</v>
      </c>
      <c r="T11" s="17">
        <v>4.3099999999999999E-2</v>
      </c>
      <c r="U11" s="17">
        <v>4.7300000000000002E-2</v>
      </c>
      <c r="V11" s="8"/>
      <c r="W11" s="23">
        <v>4768</v>
      </c>
      <c r="X11" s="28">
        <v>706783096</v>
      </c>
      <c r="Y11" s="17">
        <v>1.15E-2</v>
      </c>
      <c r="Z11" s="17">
        <v>1.24E-2</v>
      </c>
      <c r="AA11" s="8"/>
      <c r="AB11" s="34" t="s">
        <v>12</v>
      </c>
      <c r="AC11" s="23">
        <f>VLOOKUP($AB11,[1]NC!$C$8:$K$14,5,FALSE)</f>
        <v>929</v>
      </c>
      <c r="AD11" s="23">
        <f>VLOOKUP($AB11,[1]NC!$C$8:$K$14,6,FALSE)</f>
        <v>139108906.47</v>
      </c>
      <c r="AE11" s="35">
        <f>VLOOKUP($AB11,[1]NC!$C$8:$K$14,8,FALSE)</f>
        <v>1.5793410628676344E-2</v>
      </c>
      <c r="AF11" s="35">
        <f>VLOOKUP($AB11,[1]NC!$C$8:$K$14,9,FALSE)</f>
        <v>1.7164700447066659E-2</v>
      </c>
      <c r="AG11" s="8"/>
      <c r="AH11" s="23">
        <f>VLOOKUP($AB11,[2]NC!$C$8:$K$23,5,FALSE)</f>
        <v>8451</v>
      </c>
      <c r="AI11" s="23">
        <f>VLOOKUP($AB11,[2]NC!$C$8:$K$23,6,FALSE)</f>
        <v>1264781805.5599999</v>
      </c>
      <c r="AJ11" s="35">
        <f>VLOOKUP($AB11,[2]NC!$C$8:$K$23,8,FALSE)</f>
        <v>3.2893891801632436E-2</v>
      </c>
      <c r="AK11" s="35">
        <f>VLOOKUP($AB11,[2]NC!$C$8:$K$23,9,FALSE)</f>
        <v>3.5989293726420284E-2</v>
      </c>
      <c r="AL11" s="8"/>
      <c r="AM11" s="23">
        <f>VLOOKUP($AB11,[3]NC!$C$8:$K$14,5,FALSE)</f>
        <v>1358</v>
      </c>
      <c r="AN11" s="23">
        <f>VLOOKUP($AB11,[3]NC!$C$8:$K$14,6,FALSE)</f>
        <v>168495781</v>
      </c>
      <c r="AO11" s="35">
        <f>VLOOKUP($AB11,[3]NC!$C$8:$K$14,8,FALSE)</f>
        <v>1.939362780800594E-2</v>
      </c>
      <c r="AP11" s="35">
        <f>VLOOKUP($AB11,[3]NC!$C$8:$K$14,9,FALSE)</f>
        <v>2.10325849167101E-2</v>
      </c>
      <c r="AQ11" s="8"/>
      <c r="AR11" s="23">
        <f>VLOOKUP($AB11,[4]NC!$C$8:$K$14,5,FALSE)</f>
        <v>7248</v>
      </c>
      <c r="AS11" s="23">
        <f>VLOOKUP($AB11,[4]NC!$C$8:$K$14,6,FALSE)</f>
        <v>1005765120.22</v>
      </c>
      <c r="AT11" s="35">
        <f>VLOOKUP($AB11,[4]NC!$C$8:$K$14,8,FALSE)</f>
        <v>4.3125145029719938E-2</v>
      </c>
      <c r="AU11" s="35">
        <f>VLOOKUP($AB11,[4]NC!$C$8:$K$14,9,FALSE)</f>
        <v>4.7344582762671908E-2</v>
      </c>
      <c r="AV11" s="8"/>
      <c r="AW11" s="23">
        <f>VLOOKUP($AB11,[5]NC!$C$8:$K$14,5,FALSE)</f>
        <v>4768</v>
      </c>
      <c r="AX11" s="23">
        <f>VLOOKUP($AB11,[5]NC!$C$8:$K$14,6,FALSE)</f>
        <v>706783096</v>
      </c>
      <c r="AY11" s="35">
        <f>VLOOKUP($AB11,[5]NC!$C$8:$K$14,8,FALSE)</f>
        <v>1.1512347765619416E-2</v>
      </c>
      <c r="AZ11" s="35">
        <f>VLOOKUP($AB11,[5]NC!$C$8:$K$14,9,FALSE)</f>
        <v>1.2418830130082074E-2</v>
      </c>
      <c r="BB11" s="36">
        <f t="shared" si="1"/>
        <v>0</v>
      </c>
      <c r="BC11" s="36">
        <f t="shared" si="0"/>
        <v>0</v>
      </c>
      <c r="BD11" s="35">
        <f t="shared" si="0"/>
        <v>-6.5893713236571394E-6</v>
      </c>
      <c r="BE11" s="35">
        <f t="shared" si="0"/>
        <v>-3.5299552933340528E-5</v>
      </c>
      <c r="BF11" s="23"/>
      <c r="BG11" s="36">
        <f t="shared" si="0"/>
        <v>0</v>
      </c>
      <c r="BH11" s="36">
        <f t="shared" si="0"/>
        <v>-0.44000005722045898</v>
      </c>
      <c r="BI11" s="35">
        <f t="shared" si="0"/>
        <v>-6.1081983675631557E-6</v>
      </c>
      <c r="BJ11" s="35">
        <f t="shared" si="0"/>
        <v>-1.0706273579713654E-5</v>
      </c>
      <c r="BK11" s="23"/>
      <c r="BL11" s="36">
        <f t="shared" si="0"/>
        <v>0</v>
      </c>
      <c r="BM11" s="36">
        <f t="shared" si="0"/>
        <v>0</v>
      </c>
      <c r="BN11" s="35">
        <f t="shared" si="0"/>
        <v>-6.3721919940605554E-6</v>
      </c>
      <c r="BO11" s="35">
        <f t="shared" si="0"/>
        <v>3.2584916710098888E-5</v>
      </c>
      <c r="BP11" s="23"/>
      <c r="BQ11" s="36">
        <f t="shared" si="0"/>
        <v>0</v>
      </c>
      <c r="BR11" s="36">
        <f t="shared" si="0"/>
        <v>0.22000002861022949</v>
      </c>
      <c r="BS11" s="35">
        <f t="shared" si="0"/>
        <v>2.5145029719939038E-5</v>
      </c>
      <c r="BT11" s="35">
        <f t="shared" si="0"/>
        <v>4.458276267190614E-5</v>
      </c>
      <c r="BU11" s="23"/>
      <c r="BV11" s="36">
        <f t="shared" si="0"/>
        <v>0</v>
      </c>
      <c r="BW11" s="36">
        <f t="shared" si="0"/>
        <v>0</v>
      </c>
      <c r="BX11" s="35">
        <f t="shared" si="0"/>
        <v>1.2347765619416182E-5</v>
      </c>
      <c r="BY11" s="35">
        <f t="shared" si="0"/>
        <v>1.8830130082074514E-5</v>
      </c>
    </row>
    <row r="12" spans="1:77" x14ac:dyDescent="0.2">
      <c r="A12" s="1" t="s">
        <v>27</v>
      </c>
      <c r="B12" s="13" t="s">
        <v>13</v>
      </c>
      <c r="C12" s="23">
        <v>58822</v>
      </c>
      <c r="D12" s="28">
        <v>8104359694.4200001</v>
      </c>
      <c r="E12" s="17">
        <v>1</v>
      </c>
      <c r="F12" s="17">
        <v>1</v>
      </c>
      <c r="G12" s="8"/>
      <c r="H12" s="23">
        <v>256917</v>
      </c>
      <c r="I12" s="28">
        <v>35143279420</v>
      </c>
      <c r="J12" s="17">
        <v>1</v>
      </c>
      <c r="K12" s="17">
        <v>1</v>
      </c>
      <c r="L12" s="8"/>
      <c r="M12" s="23">
        <v>70023</v>
      </c>
      <c r="N12" s="28">
        <v>8011177973</v>
      </c>
      <c r="O12" s="17">
        <v>1</v>
      </c>
      <c r="P12" s="17">
        <v>1</v>
      </c>
      <c r="Q12" s="8"/>
      <c r="R12" s="23">
        <v>168069</v>
      </c>
      <c r="S12" s="28">
        <v>21243510060</v>
      </c>
      <c r="T12" s="17">
        <v>1</v>
      </c>
      <c r="U12" s="17">
        <v>1</v>
      </c>
      <c r="V12" s="8"/>
      <c r="W12" s="23">
        <v>414164</v>
      </c>
      <c r="X12" s="28">
        <v>56912212229</v>
      </c>
      <c r="Y12" s="17">
        <v>1</v>
      </c>
      <c r="Z12" s="17">
        <v>1</v>
      </c>
      <c r="AA12" s="8"/>
      <c r="AB12" s="34" t="s">
        <v>13</v>
      </c>
      <c r="AC12" s="23">
        <f>VLOOKUP($AB12,[1]NC!$C$8:$K$14,5,FALSE)</f>
        <v>58822</v>
      </c>
      <c r="AD12" s="23">
        <f>VLOOKUP($AB12,[1]NC!$C$8:$K$14,6,FALSE)</f>
        <v>8104359694.420001</v>
      </c>
      <c r="AE12" s="35">
        <f>VLOOKUP($AB12,[1]NC!$C$8:$K$14,8,FALSE)</f>
        <v>0.99999999999999989</v>
      </c>
      <c r="AF12" s="35">
        <f>VLOOKUP($AB12,[1]NC!$C$8:$K$14,9,FALSE)</f>
        <v>0.99999999999999989</v>
      </c>
      <c r="AG12" s="8"/>
      <c r="AH12" s="23">
        <f>VLOOKUP($AB12,[2]NC!$C$8:$K$23,5,FALSE)</f>
        <v>256917</v>
      </c>
      <c r="AI12" s="23">
        <f>VLOOKUP($AB12,[2]NC!$C$8:$K$23,6,FALSE)</f>
        <v>35143279420.110001</v>
      </c>
      <c r="AJ12" s="35">
        <f>VLOOKUP($AB12,[2]NC!$C$8:$K$23,8,FALSE)</f>
        <v>1</v>
      </c>
      <c r="AK12" s="35">
        <f>VLOOKUP($AB12,[2]NC!$C$8:$K$23,9,FALSE)</f>
        <v>1.0000000000000002</v>
      </c>
      <c r="AL12" s="8"/>
      <c r="AM12" s="23">
        <f>VLOOKUP($AB12,[3]NC!$C$8:$K$14,5,FALSE)</f>
        <v>70023</v>
      </c>
      <c r="AN12" s="23">
        <f>VLOOKUP($AB12,[3]NC!$C$8:$K$14,6,FALSE)</f>
        <v>8011177973</v>
      </c>
      <c r="AO12" s="35">
        <f>VLOOKUP($AB12,[3]NC!$C$8:$K$14,8,FALSE)</f>
        <v>1</v>
      </c>
      <c r="AP12" s="35">
        <f>VLOOKUP($AB12,[3]NC!$C$8:$K$14,9,FALSE)</f>
        <v>1</v>
      </c>
      <c r="AQ12" s="8"/>
      <c r="AR12" s="23">
        <f>VLOOKUP($AB12,[4]NC!$C$8:$K$14,5,FALSE)</f>
        <v>168069</v>
      </c>
      <c r="AS12" s="23">
        <f>VLOOKUP($AB12,[4]NC!$C$8:$K$14,6,FALSE)</f>
        <v>21243510060.309998</v>
      </c>
      <c r="AT12" s="35">
        <f>VLOOKUP($AB12,[4]NC!$C$8:$K$14,8,FALSE)</f>
        <v>0.99999999999999989</v>
      </c>
      <c r="AU12" s="35">
        <f>VLOOKUP($AB12,[4]NC!$C$8:$K$14,9,FALSE)</f>
        <v>1.0000000000000002</v>
      </c>
      <c r="AV12" s="8"/>
      <c r="AW12" s="23">
        <f>VLOOKUP($AB12,[5]NC!$C$8:$K$14,5,FALSE)</f>
        <v>414164</v>
      </c>
      <c r="AX12" s="23">
        <f>VLOOKUP($AB12,[5]NC!$C$8:$K$14,6,FALSE)</f>
        <v>56912212229.07</v>
      </c>
      <c r="AY12" s="35">
        <f>VLOOKUP($AB12,[5]NC!$C$8:$K$14,8,FALSE)</f>
        <v>1</v>
      </c>
      <c r="AZ12" s="35">
        <f>VLOOKUP($AB12,[5]NC!$C$8:$K$14,9,FALSE)</f>
        <v>1</v>
      </c>
      <c r="BB12" s="36">
        <f t="shared" si="1"/>
        <v>0</v>
      </c>
      <c r="BC12" s="36">
        <f t="shared" si="0"/>
        <v>0</v>
      </c>
      <c r="BD12" s="35">
        <f t="shared" si="0"/>
        <v>0</v>
      </c>
      <c r="BE12" s="35">
        <f t="shared" si="0"/>
        <v>0</v>
      </c>
      <c r="BF12" s="23"/>
      <c r="BG12" s="36">
        <f t="shared" si="0"/>
        <v>0</v>
      </c>
      <c r="BH12" s="36">
        <f t="shared" si="0"/>
        <v>0.1100006103515625</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0.30999755859375</v>
      </c>
      <c r="BS12" s="35">
        <f t="shared" si="0"/>
        <v>0</v>
      </c>
      <c r="BT12" s="35">
        <f t="shared" si="0"/>
        <v>0</v>
      </c>
      <c r="BU12" s="23"/>
      <c r="BV12" s="36">
        <f t="shared" si="0"/>
        <v>0</v>
      </c>
      <c r="BW12" s="36">
        <f t="shared" si="0"/>
        <v>6.999969482421875E-2</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6922</v>
      </c>
      <c r="D15" s="30">
        <v>194056690.84</v>
      </c>
      <c r="E15" s="19">
        <v>0.92310000000000003</v>
      </c>
      <c r="F15" s="19">
        <v>0.91049999999999998</v>
      </c>
      <c r="H15" s="25">
        <v>61036</v>
      </c>
      <c r="I15" s="30">
        <v>1902150245</v>
      </c>
      <c r="J15" s="19">
        <v>0.94579999999999997</v>
      </c>
      <c r="K15" s="19">
        <v>0.93230000000000002</v>
      </c>
      <c r="M15" s="25">
        <v>8702</v>
      </c>
      <c r="N15" s="30">
        <v>397953496</v>
      </c>
      <c r="O15" s="19">
        <v>0.91749999999999998</v>
      </c>
      <c r="P15" s="19">
        <v>0.91979999999999995</v>
      </c>
      <c r="R15" s="25">
        <v>11317</v>
      </c>
      <c r="S15" s="30">
        <v>410771000</v>
      </c>
      <c r="T15" s="19">
        <v>0.9355</v>
      </c>
      <c r="U15" s="19">
        <v>0.92169999999999996</v>
      </c>
      <c r="W15" s="25">
        <v>91444</v>
      </c>
      <c r="X15" s="30">
        <v>3047661401</v>
      </c>
      <c r="Y15" s="19">
        <v>0.96579999999999999</v>
      </c>
      <c r="Z15" s="19">
        <v>0.95089999999999997</v>
      </c>
      <c r="AB15" s="34" t="s">
        <v>80</v>
      </c>
      <c r="AC15" s="23">
        <f>VLOOKUP($AB15,[1]NC!$C$17:$K$24,5,FALSE)</f>
        <v>6922</v>
      </c>
      <c r="AD15" s="23">
        <f>VLOOKUP($AB15,[1]NC!$C$17:$K$24,6,FALSE)</f>
        <v>194056690.84</v>
      </c>
      <c r="AE15" s="35">
        <f>VLOOKUP($AB15,[1]NC!$C$17:$K$24,8,FALSE)</f>
        <v>0.92305640752100282</v>
      </c>
      <c r="AF15" s="35">
        <f>VLOOKUP($AB15,[1]NC!$C$17:$K$24,9,FALSE)</f>
        <v>0.9104592156117991</v>
      </c>
      <c r="AH15" s="23">
        <f>VLOOKUP($AB15,[2]NC!$C$17:$K$23,5,FALSE)</f>
        <v>61036</v>
      </c>
      <c r="AI15" s="23">
        <f>VLOOKUP($AB15,[2]NC!$C$17:$K$23,6,FALSE)</f>
        <v>1902150244.7400002</v>
      </c>
      <c r="AJ15" s="35">
        <f>VLOOKUP($AB15,[2]NC!$C$17:$K$23,8,FALSE)</f>
        <v>0.94575204921207989</v>
      </c>
      <c r="AK15" s="35">
        <f>VLOOKUP($AB15,[2]NC!$C$17:$K$23,9,FALSE)</f>
        <v>0.93227897385799252</v>
      </c>
      <c r="AM15" s="23">
        <f>VLOOKUP($AB15,[3]NC!$C$17:$K$23,5,FALSE)</f>
        <v>8702</v>
      </c>
      <c r="AN15" s="23">
        <f>VLOOKUP($AB15,[3]NC!$C$17:$K$23,6,FALSE)</f>
        <v>397953496</v>
      </c>
      <c r="AO15" s="35">
        <f>VLOOKUP($AB15,[3]NC!$C$17:$K$23,8,FALSE)</f>
        <v>0.91754533951919026</v>
      </c>
      <c r="AP15" s="35">
        <f>VLOOKUP($AB15,[3]NC!$C$17:$K$23,9,FALSE)</f>
        <v>0.91979002012765787</v>
      </c>
      <c r="AQ15" s="23"/>
      <c r="AR15" s="23">
        <f>VLOOKUP($AB15,[4]NC!$C$17:$K$23,5,FALSE)</f>
        <v>11317</v>
      </c>
      <c r="AS15" s="23">
        <f>VLOOKUP($AB15,[4]NC!$C$17:$K$23,6,FALSE)</f>
        <v>410771000.00999999</v>
      </c>
      <c r="AT15" s="35">
        <f>VLOOKUP($AB15,[4]NC!$C$17:$K$23,8,FALSE)</f>
        <v>0.93552120360419944</v>
      </c>
      <c r="AU15" s="35">
        <f>VLOOKUP($AB15,[4]NC!$C$17:$K$23,9,FALSE)</f>
        <v>0.92172525635765157</v>
      </c>
      <c r="AW15" s="23">
        <f>VLOOKUP($AB15,[5]NC!$C$17:$K$23,5,FALSE)</f>
        <v>91444</v>
      </c>
      <c r="AX15" s="23">
        <f>VLOOKUP($AB15,[5]NC!$C$17:$K$23,6,FALSE)</f>
        <v>3047661401.27</v>
      </c>
      <c r="AY15" s="35">
        <f>VLOOKUP($AB15,[5]NC!$C$17:$K$23,8,FALSE)</f>
        <v>0.96581151445379754</v>
      </c>
      <c r="AZ15" s="35">
        <f>VLOOKUP($AB15,[5]NC!$C$17:$K$23,9,FALSE)</f>
        <v>0.95088271282449088</v>
      </c>
      <c r="BB15" s="36">
        <f t="shared" si="1"/>
        <v>0</v>
      </c>
      <c r="BC15" s="36">
        <f t="shared" si="0"/>
        <v>0</v>
      </c>
      <c r="BD15" s="35">
        <f t="shared" si="0"/>
        <v>-4.359247899721197E-5</v>
      </c>
      <c r="BE15" s="35">
        <f t="shared" si="0"/>
        <v>-4.0784388200876265E-5</v>
      </c>
      <c r="BF15" s="23"/>
      <c r="BG15" s="36">
        <f t="shared" si="0"/>
        <v>0</v>
      </c>
      <c r="BH15" s="36">
        <f t="shared" si="0"/>
        <v>-0.25999975204467773</v>
      </c>
      <c r="BI15" s="35">
        <f t="shared" si="0"/>
        <v>-4.7950787920081339E-5</v>
      </c>
      <c r="BJ15" s="35">
        <f t="shared" si="0"/>
        <v>-2.1026142007496418E-5</v>
      </c>
      <c r="BK15" s="23"/>
      <c r="BL15" s="36">
        <f t="shared" si="0"/>
        <v>0</v>
      </c>
      <c r="BM15" s="36">
        <f t="shared" si="0"/>
        <v>0</v>
      </c>
      <c r="BN15" s="35">
        <f t="shared" si="0"/>
        <v>4.5339519190279454E-5</v>
      </c>
      <c r="BO15" s="35">
        <f t="shared" si="0"/>
        <v>-9.9798723420807534E-6</v>
      </c>
      <c r="BP15" s="23"/>
      <c r="BQ15" s="36">
        <f t="shared" si="0"/>
        <v>0</v>
      </c>
      <c r="BR15" s="36">
        <f t="shared" si="0"/>
        <v>9.9999904632568359E-3</v>
      </c>
      <c r="BS15" s="35">
        <f t="shared" si="0"/>
        <v>2.1203604199437898E-5</v>
      </c>
      <c r="BT15" s="35">
        <f t="shared" si="0"/>
        <v>2.5256357651604056E-5</v>
      </c>
      <c r="BU15" s="23"/>
      <c r="BV15" s="36">
        <f t="shared" si="0"/>
        <v>0</v>
      </c>
      <c r="BW15" s="36">
        <f t="shared" si="0"/>
        <v>0.26999998092651367</v>
      </c>
      <c r="BX15" s="35">
        <f t="shared" si="0"/>
        <v>1.1514453797545343E-5</v>
      </c>
      <c r="BY15" s="35">
        <f t="shared" si="0"/>
        <v>-1.7287175509084207E-5</v>
      </c>
    </row>
    <row r="16" spans="1:77" x14ac:dyDescent="0.2">
      <c r="A16" s="1" t="s">
        <v>22</v>
      </c>
      <c r="B16" s="13" t="s">
        <v>8</v>
      </c>
      <c r="C16" s="25">
        <v>168</v>
      </c>
      <c r="D16" s="30">
        <v>4786827.5199999996</v>
      </c>
      <c r="E16" s="19">
        <v>2.24E-2</v>
      </c>
      <c r="F16" s="19">
        <v>2.2499999999999999E-2</v>
      </c>
      <c r="H16" s="25">
        <v>853</v>
      </c>
      <c r="I16" s="30">
        <v>28311852</v>
      </c>
      <c r="J16" s="19">
        <v>1.32E-2</v>
      </c>
      <c r="K16" s="19">
        <v>1.3899999999999999E-2</v>
      </c>
      <c r="M16" s="25">
        <v>234</v>
      </c>
      <c r="N16" s="30">
        <v>8380298</v>
      </c>
      <c r="O16" s="19">
        <v>2.47E-2</v>
      </c>
      <c r="P16" s="19">
        <v>1.9400000000000001E-2</v>
      </c>
      <c r="R16" s="25">
        <v>289</v>
      </c>
      <c r="S16" s="30">
        <v>11318244</v>
      </c>
      <c r="T16" s="19">
        <v>2.3900000000000001E-2</v>
      </c>
      <c r="U16" s="19">
        <v>2.5399999999999999E-2</v>
      </c>
      <c r="W16" s="25">
        <v>533</v>
      </c>
      <c r="X16" s="30">
        <v>25022309</v>
      </c>
      <c r="Y16" s="19">
        <v>5.5999999999999999E-3</v>
      </c>
      <c r="Z16" s="19">
        <v>7.7999999999999996E-3</v>
      </c>
      <c r="AB16" s="34" t="s">
        <v>8</v>
      </c>
      <c r="AC16" s="23">
        <f>VLOOKUP($AB16,[1]NC!$C$17:$K$24,5,FALSE)</f>
        <v>168</v>
      </c>
      <c r="AD16" s="23">
        <f>VLOOKUP($AB16,[1]NC!$C$17:$K$24,6,FALSE)</f>
        <v>4786827.5199999996</v>
      </c>
      <c r="AE16" s="35">
        <f>VLOOKUP($AB16,[1]NC!$C$17:$K$24,8,FALSE)</f>
        <v>2.2402987064941992E-2</v>
      </c>
      <c r="AF16" s="35">
        <f>VLOOKUP($AB16,[1]NC!$C$17:$K$24,9,FALSE)</f>
        <v>2.245844351082707E-2</v>
      </c>
      <c r="AH16" s="23">
        <f>VLOOKUP($AB16,[2]NC!$C$17:$K$23,5,FALSE)</f>
        <v>853</v>
      </c>
      <c r="AI16" s="23">
        <f>VLOOKUP($AB16,[2]NC!$C$17:$K$23,6,FALSE)</f>
        <v>28311851.689999998</v>
      </c>
      <c r="AJ16" s="35">
        <f>VLOOKUP($AB16,[2]NC!$C$17:$K$23,8,FALSE)</f>
        <v>1.3217224227962255E-2</v>
      </c>
      <c r="AK16" s="35">
        <f>VLOOKUP($AB16,[2]NC!$C$17:$K$23,9,FALSE)</f>
        <v>1.3876161525390266E-2</v>
      </c>
      <c r="AM16" s="23">
        <f>VLOOKUP($AB16,[3]NC!$C$17:$K$23,5,FALSE)</f>
        <v>234</v>
      </c>
      <c r="AN16" s="23">
        <f>VLOOKUP($AB16,[3]NC!$C$17:$K$23,6,FALSE)</f>
        <v>8380298</v>
      </c>
      <c r="AO16" s="35">
        <f>VLOOKUP($AB16,[3]NC!$C$17:$K$23,8,FALSE)</f>
        <v>2.467313369886124E-2</v>
      </c>
      <c r="AP16" s="35">
        <f>VLOOKUP($AB16,[3]NC!$C$17:$K$23,9,FALSE)</f>
        <v>1.9369384974810652E-2</v>
      </c>
      <c r="AR16" s="23">
        <f>VLOOKUP($AB16,[4]NC!$C$17:$K$23,5,FALSE)</f>
        <v>289</v>
      </c>
      <c r="AS16" s="23">
        <f>VLOOKUP($AB16,[4]NC!$C$17:$K$23,6,FALSE)</f>
        <v>11318244.25</v>
      </c>
      <c r="AT16" s="35">
        <f>VLOOKUP($AB16,[4]NC!$C$17:$K$23,8,FALSE)</f>
        <v>2.389022071587997E-2</v>
      </c>
      <c r="AU16" s="35">
        <f>VLOOKUP($AB16,[4]NC!$C$17:$K$23,9,FALSE)</f>
        <v>2.539690382864369E-2</v>
      </c>
      <c r="AW16" s="23">
        <f>VLOOKUP($AB16,[5]NC!$C$17:$K$23,5,FALSE)</f>
        <v>533</v>
      </c>
      <c r="AX16" s="23">
        <f>VLOOKUP($AB16,[5]NC!$C$17:$K$23,6,FALSE)</f>
        <v>25022309.010000002</v>
      </c>
      <c r="AY16" s="35">
        <f>VLOOKUP($AB16,[5]NC!$C$17:$K$23,8,FALSE)</f>
        <v>5.6294293469650722E-3</v>
      </c>
      <c r="AZ16" s="35">
        <f>VLOOKUP($AB16,[5]NC!$C$17:$K$23,9,FALSE)</f>
        <v>7.8070618549181785E-3</v>
      </c>
      <c r="BB16" s="36">
        <f t="shared" si="1"/>
        <v>0</v>
      </c>
      <c r="BC16" s="36">
        <f t="shared" si="0"/>
        <v>0</v>
      </c>
      <c r="BD16" s="35">
        <f t="shared" si="0"/>
        <v>2.9870649419921902E-6</v>
      </c>
      <c r="BE16" s="35">
        <f t="shared" si="0"/>
        <v>-4.1556489172929478E-5</v>
      </c>
      <c r="BF16" s="23"/>
      <c r="BG16" s="36">
        <f t="shared" si="0"/>
        <v>0</v>
      </c>
      <c r="BH16" s="36">
        <f t="shared" si="0"/>
        <v>-0.31000000238418579</v>
      </c>
      <c r="BI16" s="35">
        <f t="shared" si="0"/>
        <v>1.7224227962254687E-5</v>
      </c>
      <c r="BJ16" s="35">
        <f t="shared" si="0"/>
        <v>-2.3838474609733443E-5</v>
      </c>
      <c r="BK16" s="23"/>
      <c r="BL16" s="36">
        <f t="shared" si="0"/>
        <v>0</v>
      </c>
      <c r="BM16" s="36">
        <f t="shared" si="0"/>
        <v>0</v>
      </c>
      <c r="BN16" s="35">
        <f t="shared" si="0"/>
        <v>-2.6866301138760151E-5</v>
      </c>
      <c r="BO16" s="35">
        <f t="shared" si="0"/>
        <v>-3.0615025189348333E-5</v>
      </c>
      <c r="BP16" s="23"/>
      <c r="BQ16" s="36">
        <f t="shared" si="0"/>
        <v>0</v>
      </c>
      <c r="BR16" s="36">
        <f t="shared" si="0"/>
        <v>0.25</v>
      </c>
      <c r="BS16" s="35">
        <f t="shared" si="0"/>
        <v>-9.7792841200310121E-6</v>
      </c>
      <c r="BT16" s="35">
        <f t="shared" si="0"/>
        <v>-3.0961713563086579E-6</v>
      </c>
      <c r="BU16" s="23"/>
      <c r="BV16" s="36">
        <f t="shared" si="0"/>
        <v>0</v>
      </c>
      <c r="BW16" s="36">
        <f t="shared" si="0"/>
        <v>1.0000001639127731E-2</v>
      </c>
      <c r="BX16" s="35">
        <f t="shared" si="0"/>
        <v>2.9429346965072212E-5</v>
      </c>
      <c r="BY16" s="35">
        <f t="shared" si="0"/>
        <v>7.0618549181788309E-6</v>
      </c>
    </row>
    <row r="17" spans="1:77" x14ac:dyDescent="0.2">
      <c r="A17" s="1" t="s">
        <v>23</v>
      </c>
      <c r="B17" s="13" t="s">
        <v>9</v>
      </c>
      <c r="C17" s="25">
        <v>171</v>
      </c>
      <c r="D17" s="30">
        <v>4937608.16</v>
      </c>
      <c r="E17" s="19">
        <v>2.2800000000000001E-2</v>
      </c>
      <c r="F17" s="19">
        <v>2.3199999999999998E-2</v>
      </c>
      <c r="H17" s="25">
        <v>750</v>
      </c>
      <c r="I17" s="30">
        <v>29355186</v>
      </c>
      <c r="J17" s="19">
        <v>1.1599999999999999E-2</v>
      </c>
      <c r="K17" s="19">
        <v>1.44E-2</v>
      </c>
      <c r="M17" s="25">
        <v>204</v>
      </c>
      <c r="N17" s="30">
        <v>7946452</v>
      </c>
      <c r="O17" s="19">
        <v>2.1499999999999998E-2</v>
      </c>
      <c r="P17" s="19">
        <v>1.84E-2</v>
      </c>
      <c r="R17" s="25">
        <v>218</v>
      </c>
      <c r="S17" s="30">
        <v>8369605</v>
      </c>
      <c r="T17" s="19">
        <v>1.7999999999999999E-2</v>
      </c>
      <c r="U17" s="19">
        <v>1.8800000000000001E-2</v>
      </c>
      <c r="W17" s="25">
        <v>686</v>
      </c>
      <c r="X17" s="30">
        <v>33401302</v>
      </c>
      <c r="Y17" s="19">
        <v>7.1999999999999998E-3</v>
      </c>
      <c r="Z17" s="19">
        <v>1.04E-2</v>
      </c>
      <c r="AB17" s="34" t="s">
        <v>9</v>
      </c>
      <c r="AC17" s="23">
        <f>VLOOKUP($AB17,[1]NC!$C$17:$K$24,5,FALSE)</f>
        <v>171</v>
      </c>
      <c r="AD17" s="23">
        <f>VLOOKUP($AB17,[1]NC!$C$17:$K$24,6,FALSE)</f>
        <v>4937608.1599999992</v>
      </c>
      <c r="AE17" s="35">
        <f>VLOOKUP($AB17,[1]NC!$C$17:$K$24,8,FALSE)</f>
        <v>2.2803040405387383E-2</v>
      </c>
      <c r="AF17" s="35">
        <f>VLOOKUP($AB17,[1]NC!$C$17:$K$24,9,FALSE)</f>
        <v>2.3165863711746768E-2</v>
      </c>
      <c r="AH17" s="23">
        <f>VLOOKUP($AB17,[2]NC!$C$17:$K$23,5,FALSE)</f>
        <v>750</v>
      </c>
      <c r="AI17" s="23">
        <f>VLOOKUP($AB17,[2]NC!$C$17:$K$23,6,FALSE)</f>
        <v>29355186.030000001</v>
      </c>
      <c r="AJ17" s="35">
        <f>VLOOKUP($AB17,[2]NC!$C$17:$K$23,8,FALSE)</f>
        <v>1.1621240528688969E-2</v>
      </c>
      <c r="AK17" s="35">
        <f>VLOOKUP($AB17,[2]NC!$C$17:$K$23,9,FALSE)</f>
        <v>1.4387518959207993E-2</v>
      </c>
      <c r="AM17" s="23">
        <f>VLOOKUP($AB17,[3]NC!$C$17:$K$23,5,FALSE)</f>
        <v>204</v>
      </c>
      <c r="AN17" s="23">
        <f>VLOOKUP($AB17,[3]NC!$C$17:$K$23,6,FALSE)</f>
        <v>7946452</v>
      </c>
      <c r="AO17" s="35">
        <f>VLOOKUP($AB17,[3]NC!$C$17:$K$23,8,FALSE)</f>
        <v>2.1509911429776464E-2</v>
      </c>
      <c r="AP17" s="35">
        <f>VLOOKUP($AB17,[3]NC!$C$17:$K$23,9,FALSE)</f>
        <v>1.8366636600733538E-2</v>
      </c>
      <c r="AR17" s="23">
        <f>VLOOKUP($AB17,[4]NC!$C$17:$K$23,5,FALSE)</f>
        <v>218</v>
      </c>
      <c r="AS17" s="23">
        <f>VLOOKUP($AB17,[4]NC!$C$17:$K$23,6,FALSE)</f>
        <v>8369604.7800000003</v>
      </c>
      <c r="AT17" s="35">
        <f>VLOOKUP($AB17,[4]NC!$C$17:$K$23,8,FALSE)</f>
        <v>1.8020996941390428E-2</v>
      </c>
      <c r="AU17" s="35">
        <f>VLOOKUP($AB17,[4]NC!$C$17:$K$23,9,FALSE)</f>
        <v>1.8780478931740365E-2</v>
      </c>
      <c r="AW17" s="23">
        <f>VLOOKUP($AB17,[5]NC!$C$17:$K$23,5,FALSE)</f>
        <v>686</v>
      </c>
      <c r="AX17" s="23">
        <f>VLOOKUP($AB17,[5]NC!$C$17:$K$23,6,FALSE)</f>
        <v>33401301.859999999</v>
      </c>
      <c r="AY17" s="35">
        <f>VLOOKUP($AB17,[5]NC!$C$17:$K$23,8,FALSE)</f>
        <v>7.2453818611970724E-3</v>
      </c>
      <c r="AZ17" s="35">
        <f>VLOOKUP($AB17,[5]NC!$C$17:$K$23,9,FALSE)</f>
        <v>1.0421341593679471E-2</v>
      </c>
      <c r="BB17" s="36">
        <f t="shared" si="1"/>
        <v>0</v>
      </c>
      <c r="BC17" s="36">
        <f t="shared" si="0"/>
        <v>0</v>
      </c>
      <c r="BD17" s="35">
        <f t="shared" si="0"/>
        <v>3.0404053873826775E-6</v>
      </c>
      <c r="BE17" s="35">
        <f t="shared" si="0"/>
        <v>-3.4136288253230895E-5</v>
      </c>
      <c r="BF17" s="23"/>
      <c r="BG17" s="36">
        <f t="shared" si="0"/>
        <v>0</v>
      </c>
      <c r="BH17" s="36">
        <f t="shared" si="0"/>
        <v>3.0000001192092896E-2</v>
      </c>
      <c r="BI17" s="35">
        <f t="shared" si="0"/>
        <v>2.1240528688969834E-5</v>
      </c>
      <c r="BJ17" s="35">
        <f t="shared" si="0"/>
        <v>-1.2481040792006876E-5</v>
      </c>
      <c r="BK17" s="23"/>
      <c r="BL17" s="36">
        <f t="shared" si="0"/>
        <v>0</v>
      </c>
      <c r="BM17" s="36">
        <f t="shared" si="0"/>
        <v>0</v>
      </c>
      <c r="BN17" s="35">
        <f t="shared" si="0"/>
        <v>9.9114297764657522E-6</v>
      </c>
      <c r="BO17" s="35">
        <f t="shared" si="0"/>
        <v>-3.3363399266461702E-5</v>
      </c>
      <c r="BP17" s="23"/>
      <c r="BQ17" s="36">
        <f t="shared" si="0"/>
        <v>0</v>
      </c>
      <c r="BR17" s="36">
        <f t="shared" si="0"/>
        <v>-0.21999999973922968</v>
      </c>
      <c r="BS17" s="35">
        <f t="shared" si="0"/>
        <v>2.0996941390429708E-5</v>
      </c>
      <c r="BT17" s="35">
        <f t="shared" si="0"/>
        <v>-1.9521068259635566E-5</v>
      </c>
      <c r="BU17" s="23"/>
      <c r="BV17" s="36">
        <f t="shared" si="0"/>
        <v>0</v>
      </c>
      <c r="BW17" s="36">
        <f t="shared" si="0"/>
        <v>-0.14000000059604645</v>
      </c>
      <c r="BX17" s="35">
        <f t="shared" si="0"/>
        <v>4.5381861197072576E-5</v>
      </c>
      <c r="BY17" s="35">
        <f t="shared" si="0"/>
        <v>2.1341593679471277E-5</v>
      </c>
    </row>
    <row r="18" spans="1:77" x14ac:dyDescent="0.2">
      <c r="A18" s="1" t="s">
        <v>24</v>
      </c>
      <c r="B18" s="13" t="s">
        <v>10</v>
      </c>
      <c r="C18" s="25">
        <v>33</v>
      </c>
      <c r="D18" s="30">
        <v>1280825</v>
      </c>
      <c r="E18" s="19">
        <v>4.4000000000000003E-3</v>
      </c>
      <c r="F18" s="19">
        <v>6.0000000000000001E-3</v>
      </c>
      <c r="H18" s="25">
        <v>546</v>
      </c>
      <c r="I18" s="30">
        <v>26749772</v>
      </c>
      <c r="J18" s="19">
        <v>8.5000000000000006E-3</v>
      </c>
      <c r="K18" s="19">
        <v>1.3100000000000001E-2</v>
      </c>
      <c r="M18" s="25">
        <v>55</v>
      </c>
      <c r="N18" s="30">
        <v>3037064</v>
      </c>
      <c r="O18" s="19">
        <v>5.7999999999999996E-3</v>
      </c>
      <c r="P18" s="19">
        <v>7.0000000000000001E-3</v>
      </c>
      <c r="R18" s="25">
        <v>34</v>
      </c>
      <c r="S18" s="30">
        <v>1968183</v>
      </c>
      <c r="T18" s="19">
        <v>2.8E-3</v>
      </c>
      <c r="U18" s="19">
        <v>4.4000000000000003E-3</v>
      </c>
      <c r="W18" s="25">
        <v>113</v>
      </c>
      <c r="X18" s="30">
        <v>5825859</v>
      </c>
      <c r="Y18" s="19">
        <v>1.1999999999999999E-3</v>
      </c>
      <c r="Z18" s="19">
        <v>1.8E-3</v>
      </c>
      <c r="AB18" s="34" t="s">
        <v>10</v>
      </c>
      <c r="AC18" s="23">
        <f>VLOOKUP($AB18,[1]NC!$C$17:$K$24,5,FALSE)</f>
        <v>33</v>
      </c>
      <c r="AD18" s="23">
        <f>VLOOKUP($AB18,[1]NC!$C$17:$K$24,6,FALSE)</f>
        <v>1280825</v>
      </c>
      <c r="AE18" s="35">
        <f>VLOOKUP($AB18,[1]NC!$C$17:$K$24,8,FALSE)</f>
        <v>4.4005867448993199E-3</v>
      </c>
      <c r="AF18" s="35">
        <f>VLOOKUP($AB18,[1]NC!$C$17:$K$24,9,FALSE)</f>
        <v>6.0092693521063166E-3</v>
      </c>
      <c r="AH18" s="23">
        <f>VLOOKUP($AB18,[2]NC!$C$17:$K$23,5,FALSE)</f>
        <v>546</v>
      </c>
      <c r="AI18" s="23">
        <f>VLOOKUP($AB18,[2]NC!$C$17:$K$23,6,FALSE)</f>
        <v>26749772.030000001</v>
      </c>
      <c r="AJ18" s="35">
        <f>VLOOKUP($AB18,[2]NC!$C$17:$K$23,8,FALSE)</f>
        <v>8.4602631048855698E-3</v>
      </c>
      <c r="AK18" s="35">
        <f>VLOOKUP($AB18,[2]NC!$C$17:$K$23,9,FALSE)</f>
        <v>1.3110557427324766E-2</v>
      </c>
      <c r="AM18" s="23">
        <f>VLOOKUP($AB18,[3]NC!$C$17:$K$23,5,FALSE)</f>
        <v>55</v>
      </c>
      <c r="AN18" s="23">
        <f>VLOOKUP($AB18,[3]NC!$C$17:$K$23,6,FALSE)</f>
        <v>3037064</v>
      </c>
      <c r="AO18" s="35">
        <f>VLOOKUP($AB18,[3]NC!$C$17:$K$23,8,FALSE)</f>
        <v>5.7992408266554192E-3</v>
      </c>
      <c r="AP18" s="35">
        <f>VLOOKUP($AB18,[3]NC!$C$17:$K$23,9,FALSE)</f>
        <v>7.0195668231772118E-3</v>
      </c>
      <c r="AR18" s="23">
        <f>VLOOKUP($AB18,[4]NC!$C$17:$K$23,5,FALSE)</f>
        <v>34</v>
      </c>
      <c r="AS18" s="23">
        <f>VLOOKUP($AB18,[4]NC!$C$17:$K$23,6,FALSE)</f>
        <v>1968182.92</v>
      </c>
      <c r="AT18" s="35">
        <f>VLOOKUP($AB18,[4]NC!$C$17:$K$23,8,FALSE)</f>
        <v>2.8106142018682317E-3</v>
      </c>
      <c r="AU18" s="35">
        <f>VLOOKUP($AB18,[4]NC!$C$17:$K$23,9,FALSE)</f>
        <v>4.4163874919397605E-3</v>
      </c>
      <c r="AW18" s="23">
        <f>VLOOKUP($AB18,[5]NC!$C$17:$K$23,5,FALSE)</f>
        <v>113</v>
      </c>
      <c r="AX18" s="23">
        <f>VLOOKUP($AB18,[5]NC!$C$17:$K$23,6,FALSE)</f>
        <v>5825858.9699999997</v>
      </c>
      <c r="AY18" s="35">
        <f>VLOOKUP($AB18,[5]NC!$C$17:$K$23,8,FALSE)</f>
        <v>1.1934812686811504E-3</v>
      </c>
      <c r="AZ18" s="35">
        <f>VLOOKUP($AB18,[5]NC!$C$17:$K$23,9,FALSE)</f>
        <v>1.8176916174539683E-3</v>
      </c>
      <c r="BB18" s="36">
        <f t="shared" si="1"/>
        <v>0</v>
      </c>
      <c r="BC18" s="36">
        <f t="shared" si="0"/>
        <v>0</v>
      </c>
      <c r="BD18" s="35">
        <f t="shared" si="0"/>
        <v>5.8674489931964668E-7</v>
      </c>
      <c r="BE18" s="35">
        <f t="shared" si="0"/>
        <v>9.2693521063164433E-6</v>
      </c>
      <c r="BF18" s="23"/>
      <c r="BG18" s="36">
        <f t="shared" si="0"/>
        <v>0</v>
      </c>
      <c r="BH18" s="36">
        <f t="shared" si="0"/>
        <v>3.0000001192092896E-2</v>
      </c>
      <c r="BI18" s="35">
        <f t="shared" si="0"/>
        <v>-3.9736895114430779E-5</v>
      </c>
      <c r="BJ18" s="35">
        <f t="shared" si="0"/>
        <v>1.0557427324765431E-5</v>
      </c>
      <c r="BK18" s="23"/>
      <c r="BL18" s="36">
        <f t="shared" si="0"/>
        <v>0</v>
      </c>
      <c r="BM18" s="36">
        <f t="shared" si="0"/>
        <v>0</v>
      </c>
      <c r="BN18" s="35">
        <f t="shared" si="0"/>
        <v>-7.5917334458035918E-7</v>
      </c>
      <c r="BO18" s="35">
        <f t="shared" si="0"/>
        <v>1.9566823177211666E-5</v>
      </c>
      <c r="BP18" s="23"/>
      <c r="BQ18" s="36">
        <f t="shared" si="0"/>
        <v>0</v>
      </c>
      <c r="BR18" s="36">
        <f t="shared" si="0"/>
        <v>-8.0000000074505806E-2</v>
      </c>
      <c r="BS18" s="35">
        <f t="shared" si="0"/>
        <v>1.0614201868231702E-5</v>
      </c>
      <c r="BT18" s="35">
        <f t="shared" si="0"/>
        <v>1.6387491939760281E-5</v>
      </c>
      <c r="BU18" s="23"/>
      <c r="BV18" s="36">
        <f t="shared" si="0"/>
        <v>0</v>
      </c>
      <c r="BW18" s="36">
        <f t="shared" si="0"/>
        <v>-3.0000000260770321E-2</v>
      </c>
      <c r="BX18" s="35">
        <f t="shared" si="0"/>
        <v>-6.5187313188495074E-6</v>
      </c>
      <c r="BY18" s="35">
        <f t="shared" si="0"/>
        <v>1.7691617453968397E-5</v>
      </c>
    </row>
    <row r="19" spans="1:77" x14ac:dyDescent="0.2">
      <c r="A19" s="1" t="s">
        <v>25</v>
      </c>
      <c r="B19" s="13" t="s">
        <v>11</v>
      </c>
      <c r="C19" s="25">
        <v>189</v>
      </c>
      <c r="D19" s="30">
        <v>6855907.3899999997</v>
      </c>
      <c r="E19" s="19">
        <v>2.52E-2</v>
      </c>
      <c r="F19" s="19">
        <v>3.2199999999999999E-2</v>
      </c>
      <c r="H19" s="25">
        <v>1255</v>
      </c>
      <c r="I19" s="30">
        <v>46180701</v>
      </c>
      <c r="J19" s="19">
        <v>1.95E-2</v>
      </c>
      <c r="K19" s="19">
        <v>2.2599999999999999E-2</v>
      </c>
      <c r="M19" s="25">
        <v>269</v>
      </c>
      <c r="N19" s="30">
        <v>13052488</v>
      </c>
      <c r="O19" s="19">
        <v>2.8400000000000002E-2</v>
      </c>
      <c r="P19" s="19">
        <v>3.0200000000000001E-2</v>
      </c>
      <c r="R19" s="25">
        <v>197</v>
      </c>
      <c r="S19" s="30">
        <v>9442833</v>
      </c>
      <c r="T19" s="19">
        <v>1.6299999999999999E-2</v>
      </c>
      <c r="U19" s="19">
        <v>2.12E-2</v>
      </c>
      <c r="W19" s="25">
        <v>1587</v>
      </c>
      <c r="X19" s="30">
        <v>69076168</v>
      </c>
      <c r="Y19" s="19">
        <v>1.6799999999999999E-2</v>
      </c>
      <c r="Z19" s="19">
        <v>2.1600000000000001E-2</v>
      </c>
      <c r="AB19" s="34" t="s">
        <v>11</v>
      </c>
      <c r="AC19" s="23">
        <f>VLOOKUP($AB19,[1]NC!$C$17:$K$24,5,FALSE)</f>
        <v>189</v>
      </c>
      <c r="AD19" s="23">
        <f>VLOOKUP($AB19,[1]NC!$C$17:$K$24,6,FALSE)</f>
        <v>6855907.3900000006</v>
      </c>
      <c r="AE19" s="35">
        <f>VLOOKUP($AB19,[1]NC!$C$17:$K$24,8,FALSE)</f>
        <v>2.520336044805974E-2</v>
      </c>
      <c r="AF19" s="35">
        <f>VLOOKUP($AB19,[1]NC!$C$17:$K$24,9,FALSE)</f>
        <v>3.2165982206473334E-2</v>
      </c>
      <c r="AH19" s="23">
        <f>VLOOKUP($AB19,[2]NC!$C$17:$K$23,5,FALSE)</f>
        <v>1255</v>
      </c>
      <c r="AI19" s="23">
        <f>VLOOKUP($AB19,[2]NC!$C$17:$K$23,6,FALSE)</f>
        <v>46180701.060000002</v>
      </c>
      <c r="AJ19" s="35">
        <f>VLOOKUP($AB19,[2]NC!$C$17:$K$23,8,FALSE)</f>
        <v>1.9446209151339541E-2</v>
      </c>
      <c r="AK19" s="35">
        <f>VLOOKUP($AB19,[2]NC!$C$17:$K$23,9,FALSE)</f>
        <v>2.2634014697479561E-2</v>
      </c>
      <c r="AM19" s="23">
        <f>VLOOKUP($AB19,[3]NC!$C$17:$K$23,5,FALSE)</f>
        <v>269</v>
      </c>
      <c r="AN19" s="23">
        <f>VLOOKUP($AB19,[3]NC!$C$17:$K$23,6,FALSE)</f>
        <v>13052488</v>
      </c>
      <c r="AO19" s="35">
        <f>VLOOKUP($AB19,[3]NC!$C$17:$K$23,8,FALSE)</f>
        <v>2.8363559679460144E-2</v>
      </c>
      <c r="AP19" s="35">
        <f>VLOOKUP($AB19,[3]NC!$C$17:$K$23,9,FALSE)</f>
        <v>3.0168218952487887E-2</v>
      </c>
      <c r="AR19" s="23">
        <f>VLOOKUP($AB19,[4]NC!$C$17:$K$23,5,FALSE)</f>
        <v>197</v>
      </c>
      <c r="AS19" s="23">
        <f>VLOOKUP($AB19,[4]NC!$C$17:$K$23,6,FALSE)</f>
        <v>9442832.7200000007</v>
      </c>
      <c r="AT19" s="35">
        <f>VLOOKUP($AB19,[4]NC!$C$17:$K$23,8,FALSE)</f>
        <v>1.6285029346118873E-2</v>
      </c>
      <c r="AU19" s="35">
        <f>VLOOKUP($AB19,[4]NC!$C$17:$K$23,9,FALSE)</f>
        <v>2.1188685202637319E-2</v>
      </c>
      <c r="AW19" s="23">
        <f>VLOOKUP($AB19,[5]NC!$C$17:$K$23,5,FALSE)</f>
        <v>1587</v>
      </c>
      <c r="AX19" s="23">
        <f>VLOOKUP($AB19,[5]NC!$C$17:$K$23,6,FALSE)</f>
        <v>69076168.379999995</v>
      </c>
      <c r="AY19" s="35">
        <f>VLOOKUP($AB19,[5]NC!$C$17:$K$23,8,FALSE)</f>
        <v>1.6761546667229961E-2</v>
      </c>
      <c r="AZ19" s="35">
        <f>VLOOKUP($AB19,[5]NC!$C$17:$K$23,9,FALSE)</f>
        <v>2.1552044578615134E-2</v>
      </c>
      <c r="BB19" s="36">
        <f t="shared" si="1"/>
        <v>0</v>
      </c>
      <c r="BC19" s="36">
        <f t="shared" si="0"/>
        <v>0</v>
      </c>
      <c r="BD19" s="35">
        <f t="shared" si="0"/>
        <v>3.3604480597394792E-6</v>
      </c>
      <c r="BE19" s="35">
        <f t="shared" si="0"/>
        <v>-3.4017793526665285E-5</v>
      </c>
      <c r="BF19" s="23"/>
      <c r="BG19" s="36">
        <f t="shared" si="0"/>
        <v>0</v>
      </c>
      <c r="BH19" s="36">
        <f t="shared" si="0"/>
        <v>6.0000002384185791E-2</v>
      </c>
      <c r="BI19" s="35">
        <f t="shared" si="0"/>
        <v>-5.3790848660459356E-5</v>
      </c>
      <c r="BJ19" s="35">
        <f t="shared" si="0"/>
        <v>3.4014697479562567E-5</v>
      </c>
      <c r="BK19" s="23"/>
      <c r="BL19" s="36">
        <f t="shared" si="0"/>
        <v>0</v>
      </c>
      <c r="BM19" s="36">
        <f t="shared" si="0"/>
        <v>0</v>
      </c>
      <c r="BN19" s="35">
        <f t="shared" si="0"/>
        <v>-3.6440320539857241E-5</v>
      </c>
      <c r="BO19" s="35">
        <f t="shared" si="0"/>
        <v>-3.1781047512113858E-5</v>
      </c>
      <c r="BP19" s="23"/>
      <c r="BQ19" s="36">
        <f t="shared" si="0"/>
        <v>0</v>
      </c>
      <c r="BR19" s="36">
        <f t="shared" si="0"/>
        <v>-0.27999999932944775</v>
      </c>
      <c r="BS19" s="35">
        <f t="shared" si="0"/>
        <v>-1.4970653881125895E-5</v>
      </c>
      <c r="BT19" s="35">
        <f t="shared" si="0"/>
        <v>-1.1314797362681206E-5</v>
      </c>
      <c r="BU19" s="23"/>
      <c r="BV19" s="36">
        <f t="shared" si="0"/>
        <v>0</v>
      </c>
      <c r="BW19" s="36">
        <f t="shared" si="0"/>
        <v>0.37999999523162842</v>
      </c>
      <c r="BX19" s="35">
        <f t="shared" si="0"/>
        <v>-3.8453332770038012E-5</v>
      </c>
      <c r="BY19" s="35">
        <f t="shared" si="0"/>
        <v>-4.7955421384866803E-5</v>
      </c>
    </row>
    <row r="20" spans="1:77" x14ac:dyDescent="0.2">
      <c r="A20" s="1" t="s">
        <v>26</v>
      </c>
      <c r="B20" s="13" t="s">
        <v>12</v>
      </c>
      <c r="C20" s="23">
        <v>16</v>
      </c>
      <c r="D20" s="28">
        <v>1223693.74</v>
      </c>
      <c r="E20" s="17">
        <v>2.0999999999999999E-3</v>
      </c>
      <c r="F20" s="17">
        <v>5.7000000000000002E-3</v>
      </c>
      <c r="G20" s="8"/>
      <c r="H20" s="23">
        <v>97</v>
      </c>
      <c r="I20" s="28">
        <v>7575257</v>
      </c>
      <c r="J20" s="17">
        <v>1.5E-3</v>
      </c>
      <c r="K20" s="17">
        <v>3.7000000000000002E-3</v>
      </c>
      <c r="L20" s="8"/>
      <c r="M20" s="23">
        <v>20</v>
      </c>
      <c r="N20" s="28">
        <v>2287099</v>
      </c>
      <c r="O20" s="17">
        <v>2.0999999999999999E-3</v>
      </c>
      <c r="P20" s="17">
        <v>5.3E-3</v>
      </c>
      <c r="Q20" s="8"/>
      <c r="R20" s="23">
        <v>42</v>
      </c>
      <c r="S20" s="28">
        <v>3784626</v>
      </c>
      <c r="T20" s="17">
        <v>3.5000000000000001E-3</v>
      </c>
      <c r="U20" s="17">
        <v>8.5000000000000006E-3</v>
      </c>
      <c r="V20" s="8"/>
      <c r="W20" s="23">
        <v>318</v>
      </c>
      <c r="X20" s="28">
        <v>24099519</v>
      </c>
      <c r="Y20" s="17">
        <v>3.3999999999999998E-3</v>
      </c>
      <c r="Z20" s="17">
        <v>7.4999999999999997E-3</v>
      </c>
      <c r="AA20" s="8"/>
      <c r="AB20" s="34" t="s">
        <v>12</v>
      </c>
      <c r="AC20" s="23">
        <f>VLOOKUP($AB20,[1]NC!$C$17:$K$24,5,FALSE)</f>
        <v>16</v>
      </c>
      <c r="AD20" s="23">
        <f>VLOOKUP($AB20,[1]NC!$C$17:$K$24,6,FALSE)</f>
        <v>1223693.74</v>
      </c>
      <c r="AE20" s="35">
        <f>VLOOKUP($AB20,[1]NC!$C$17:$K$24,8,FALSE)</f>
        <v>2.1336178157087614E-3</v>
      </c>
      <c r="AF20" s="35">
        <f>VLOOKUP($AB20,[1]NC!$C$17:$K$24,9,FALSE)</f>
        <v>5.7412256070472978E-3</v>
      </c>
      <c r="AG20" s="8"/>
      <c r="AH20" s="23">
        <f>VLOOKUP($AB20,[2]NC!$C$17:$K$23,5,FALSE)</f>
        <v>97</v>
      </c>
      <c r="AI20" s="23">
        <f>VLOOKUP($AB20,[2]NC!$C$17:$K$23,6,FALSE)</f>
        <v>7575257.2800000003</v>
      </c>
      <c r="AJ20" s="35">
        <f>VLOOKUP($AB20,[2]NC!$C$17:$K$23,8,FALSE)</f>
        <v>1.5030137750437734E-3</v>
      </c>
      <c r="AK20" s="35">
        <f>VLOOKUP($AB20,[2]NC!$C$17:$K$23,9,FALSE)</f>
        <v>3.7127735326049432E-3</v>
      </c>
      <c r="AL20" s="8"/>
      <c r="AM20" s="23">
        <f>VLOOKUP($AB20,[3]NC!$C$17:$K$23,5,FALSE)</f>
        <v>20</v>
      </c>
      <c r="AN20" s="23">
        <f>VLOOKUP($AB20,[3]NC!$C$17:$K$23,6,FALSE)</f>
        <v>2287099</v>
      </c>
      <c r="AO20" s="35">
        <f>VLOOKUP($AB20,[3]NC!$C$17:$K$23,8,FALSE)</f>
        <v>2.1088148460565162E-3</v>
      </c>
      <c r="AP20" s="35">
        <f>VLOOKUP($AB20,[3]NC!$C$17:$K$23,9,FALSE)</f>
        <v>5.286172521132837E-3</v>
      </c>
      <c r="AQ20" s="8"/>
      <c r="AR20" s="23">
        <f>VLOOKUP($AB20,[4]NC!$C$17:$K$23,5,FALSE)</f>
        <v>42</v>
      </c>
      <c r="AS20" s="23">
        <f>VLOOKUP($AB20,[4]NC!$C$17:$K$23,6,FALSE)</f>
        <v>3784626.37</v>
      </c>
      <c r="AT20" s="35">
        <f>VLOOKUP($AB20,[4]NC!$C$17:$K$23,8,FALSE)</f>
        <v>3.4719351905431097E-3</v>
      </c>
      <c r="AU20" s="35">
        <f>VLOOKUP($AB20,[4]NC!$C$17:$K$23,9,FALSE)</f>
        <v>8.4922881873872678E-3</v>
      </c>
      <c r="AV20" s="8"/>
      <c r="AW20" s="23">
        <f>VLOOKUP($AB20,[5]NC!$C$17:$K$23,5,FALSE)</f>
        <v>318</v>
      </c>
      <c r="AX20" s="23">
        <f>VLOOKUP($AB20,[5]NC!$C$17:$K$23,6,FALSE)</f>
        <v>24099518.68</v>
      </c>
      <c r="AY20" s="35">
        <f>VLOOKUP($AB20,[5]NC!$C$17:$K$23,8,FALSE)</f>
        <v>3.3586464021292551E-3</v>
      </c>
      <c r="AZ20" s="35">
        <f>VLOOKUP($AB20,[5]NC!$C$17:$K$23,9,FALSE)</f>
        <v>7.5191475308423617E-3</v>
      </c>
      <c r="BB20" s="36">
        <f t="shared" si="1"/>
        <v>0</v>
      </c>
      <c r="BC20" s="36">
        <f t="shared" si="0"/>
        <v>0</v>
      </c>
      <c r="BD20" s="35">
        <f t="shared" si="0"/>
        <v>3.3617815708761496E-5</v>
      </c>
      <c r="BE20" s="35">
        <f t="shared" si="0"/>
        <v>4.1225607047297615E-5</v>
      </c>
      <c r="BF20" s="23"/>
      <c r="BG20" s="36">
        <f t="shared" si="0"/>
        <v>0</v>
      </c>
      <c r="BH20" s="36">
        <f t="shared" si="0"/>
        <v>0.28000000026077032</v>
      </c>
      <c r="BI20" s="35">
        <f t="shared" si="0"/>
        <v>3.0137750437733615E-6</v>
      </c>
      <c r="BJ20" s="35">
        <f t="shared" si="0"/>
        <v>1.2773532604942999E-5</v>
      </c>
      <c r="BK20" s="23"/>
      <c r="BL20" s="36">
        <f t="shared" si="0"/>
        <v>0</v>
      </c>
      <c r="BM20" s="36">
        <f t="shared" si="0"/>
        <v>0</v>
      </c>
      <c r="BN20" s="35">
        <f t="shared" si="0"/>
        <v>8.8148460565162963E-6</v>
      </c>
      <c r="BO20" s="35">
        <f t="shared" si="0"/>
        <v>-1.3827478867163047E-5</v>
      </c>
      <c r="BP20" s="23"/>
      <c r="BQ20" s="36">
        <f t="shared" si="0"/>
        <v>0</v>
      </c>
      <c r="BR20" s="36">
        <f t="shared" si="0"/>
        <v>0.37000000011175871</v>
      </c>
      <c r="BS20" s="35">
        <f t="shared" si="0"/>
        <v>-2.8064809456890358E-5</v>
      </c>
      <c r="BT20" s="35">
        <f t="shared" si="0"/>
        <v>-7.7118126127328351E-6</v>
      </c>
      <c r="BU20" s="23"/>
      <c r="BV20" s="36">
        <f t="shared" si="0"/>
        <v>0</v>
      </c>
      <c r="BW20" s="36">
        <f t="shared" si="0"/>
        <v>-0.32000000029802322</v>
      </c>
      <c r="BX20" s="35">
        <f t="shared" si="0"/>
        <v>-4.1353597870744715E-5</v>
      </c>
      <c r="BY20" s="35">
        <f t="shared" si="0"/>
        <v>1.9147530842361996E-5</v>
      </c>
    </row>
    <row r="21" spans="1:77" x14ac:dyDescent="0.2">
      <c r="A21" s="1" t="s">
        <v>27</v>
      </c>
      <c r="B21" s="13" t="s">
        <v>13</v>
      </c>
      <c r="C21" s="23">
        <v>7499</v>
      </c>
      <c r="D21" s="28">
        <v>213141552.65000001</v>
      </c>
      <c r="E21" s="17">
        <v>1</v>
      </c>
      <c r="F21" s="17">
        <v>1</v>
      </c>
      <c r="G21" s="8"/>
      <c r="H21" s="23">
        <v>64537</v>
      </c>
      <c r="I21" s="28">
        <v>2040323013</v>
      </c>
      <c r="J21" s="17">
        <v>1</v>
      </c>
      <c r="K21" s="17">
        <v>1</v>
      </c>
      <c r="L21" s="8"/>
      <c r="M21" s="23">
        <v>9484</v>
      </c>
      <c r="N21" s="28">
        <v>432656897</v>
      </c>
      <c r="O21" s="17">
        <v>1</v>
      </c>
      <c r="P21" s="17">
        <v>1</v>
      </c>
      <c r="Q21" s="8"/>
      <c r="R21" s="23">
        <v>12097</v>
      </c>
      <c r="S21" s="28">
        <v>445654491</v>
      </c>
      <c r="T21" s="17">
        <v>1</v>
      </c>
      <c r="U21" s="17">
        <v>1</v>
      </c>
      <c r="V21" s="8"/>
      <c r="W21" s="23">
        <v>94681</v>
      </c>
      <c r="X21" s="28">
        <v>3205086558</v>
      </c>
      <c r="Y21" s="17">
        <v>1</v>
      </c>
      <c r="Z21" s="17">
        <v>1</v>
      </c>
      <c r="AA21" s="8"/>
      <c r="AB21" s="34" t="s">
        <v>13</v>
      </c>
      <c r="AC21" s="23">
        <f>VLOOKUP($AB21,[1]NC!$C$17:$K$24,5,FALSE)</f>
        <v>7499</v>
      </c>
      <c r="AD21" s="23">
        <f>VLOOKUP($AB21,[1]NC!$C$17:$K$24,6,FALSE)</f>
        <v>213141552.65000004</v>
      </c>
      <c r="AE21" s="35">
        <f>VLOOKUP($AB21,[1]NC!$C$17:$K$24,8,FALSE)</f>
        <v>1</v>
      </c>
      <c r="AF21" s="35">
        <f>VLOOKUP($AB21,[1]NC!$C$17:$K$24,9,FALSE)</f>
        <v>0.99999999999999989</v>
      </c>
      <c r="AG21" s="8"/>
      <c r="AH21" s="23">
        <f>VLOOKUP($AB21,[2]NC!$C$17:$K$23,5,FALSE)</f>
        <v>64537</v>
      </c>
      <c r="AI21" s="23">
        <f>VLOOKUP($AB21,[2]NC!$C$17:$K$23,6,FALSE)</f>
        <v>2040323012.8300002</v>
      </c>
      <c r="AJ21" s="35">
        <f>VLOOKUP($AB21,[2]NC!$C$17:$K$23,8,FALSE)</f>
        <v>1</v>
      </c>
      <c r="AK21" s="35">
        <f>VLOOKUP($AB21,[2]NC!$C$17:$K$23,9,FALSE)</f>
        <v>1.0000000000000002</v>
      </c>
      <c r="AL21" s="8"/>
      <c r="AM21" s="23">
        <f>VLOOKUP($AB21,[3]NC!$C$17:$K$23,5,FALSE)</f>
        <v>9484</v>
      </c>
      <c r="AN21" s="23">
        <f>VLOOKUP($AB21,[3]NC!$C$17:$K$23,6,FALSE)</f>
        <v>432656897</v>
      </c>
      <c r="AO21" s="35">
        <f>VLOOKUP($AB21,[3]NC!$C$17:$K$23,8,FALSE)</f>
        <v>1</v>
      </c>
      <c r="AP21" s="35">
        <f>VLOOKUP($AB21,[3]NC!$C$17:$K$23,9,FALSE)</f>
        <v>1</v>
      </c>
      <c r="AQ21" s="8"/>
      <c r="AR21" s="23">
        <f>VLOOKUP($AB21,[4]NC!$C$17:$K$23,5,FALSE)</f>
        <v>12097</v>
      </c>
      <c r="AS21" s="23">
        <f>VLOOKUP($AB21,[4]NC!$C$17:$K$23,6,FALSE)</f>
        <v>445654491.05000001</v>
      </c>
      <c r="AT21" s="35">
        <f>VLOOKUP($AB21,[4]NC!$C$17:$K$23,8,FALSE)</f>
        <v>1</v>
      </c>
      <c r="AU21" s="35">
        <f>VLOOKUP($AB21,[4]NC!$C$17:$K$23,9,FALSE)</f>
        <v>0.99999999999999989</v>
      </c>
      <c r="AV21" s="8"/>
      <c r="AW21" s="23">
        <f>VLOOKUP($AB21,[5]NC!$C$17:$K$23,5,FALSE)</f>
        <v>94681</v>
      </c>
      <c r="AX21" s="23">
        <f>VLOOKUP($AB21,[5]NC!$C$17:$K$23,6,FALSE)</f>
        <v>3205086558.1700001</v>
      </c>
      <c r="AY21" s="35">
        <f>VLOOKUP($AB21,[5]NC!$C$17:$K$23,8,FALSE)</f>
        <v>1</v>
      </c>
      <c r="AZ21" s="35">
        <f>VLOOKUP($AB21,[5]NC!$C$17:$K$23,9,FALSE)</f>
        <v>1</v>
      </c>
      <c r="BB21" s="36">
        <f t="shared" si="1"/>
        <v>0</v>
      </c>
      <c r="BC21" s="36">
        <f t="shared" si="0"/>
        <v>0</v>
      </c>
      <c r="BD21" s="35">
        <f t="shared" si="0"/>
        <v>0</v>
      </c>
      <c r="BE21" s="35">
        <f t="shared" si="0"/>
        <v>0</v>
      </c>
      <c r="BF21" s="23"/>
      <c r="BG21" s="36">
        <f t="shared" si="0"/>
        <v>0</v>
      </c>
      <c r="BH21" s="36">
        <f t="shared" si="0"/>
        <v>-0.16999983787536621</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5.0000011920928955E-2</v>
      </c>
      <c r="BS21" s="35">
        <f t="shared" si="3"/>
        <v>0</v>
      </c>
      <c r="BT21" s="35">
        <f t="shared" si="3"/>
        <v>0</v>
      </c>
      <c r="BU21" s="23"/>
      <c r="BV21" s="36">
        <f t="shared" ref="BV21:BY21" si="4">AW21-W21</f>
        <v>0</v>
      </c>
      <c r="BW21" s="36">
        <f t="shared" si="4"/>
        <v>0.17000007629394531</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N14" activePane="bottomRight" state="frozen"/>
      <selection pane="bottomRight" activeCell="T24" sqref="T24"/>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482" priority="21" operator="lessThan">
      <formula>-1</formula>
    </cfRule>
  </conditionalFormatting>
  <conditionalFormatting sqref="BD6:BE21">
    <cfRule type="cellIs" dxfId="481" priority="19" operator="lessThan">
      <formula>-0.01</formula>
    </cfRule>
    <cfRule type="cellIs" dxfId="480" priority="20" operator="greaterThan">
      <formula>0.01</formula>
    </cfRule>
  </conditionalFormatting>
  <conditionalFormatting sqref="BB6:BC21">
    <cfRule type="cellIs" dxfId="479" priority="17" operator="lessThan">
      <formula>-1</formula>
    </cfRule>
    <cfRule type="cellIs" dxfId="478" priority="18" operator="greaterThan">
      <formula>1</formula>
    </cfRule>
  </conditionalFormatting>
  <conditionalFormatting sqref="BI6:BJ21">
    <cfRule type="cellIs" dxfId="477" priority="15" operator="lessThan">
      <formula>-0.01</formula>
    </cfRule>
    <cfRule type="cellIs" dxfId="476" priority="16" operator="greaterThan">
      <formula>0.01</formula>
    </cfRule>
  </conditionalFormatting>
  <conditionalFormatting sqref="BG6:BH21">
    <cfRule type="cellIs" dxfId="475" priority="13" operator="lessThan">
      <formula>-1</formula>
    </cfRule>
    <cfRule type="cellIs" dxfId="474" priority="14" operator="greaterThan">
      <formula>1</formula>
    </cfRule>
  </conditionalFormatting>
  <conditionalFormatting sqref="BN6:BO21">
    <cfRule type="cellIs" dxfId="473" priority="11" operator="lessThan">
      <formula>-0.01</formula>
    </cfRule>
    <cfRule type="cellIs" dxfId="472" priority="12" operator="greaterThan">
      <formula>0.01</formula>
    </cfRule>
  </conditionalFormatting>
  <conditionalFormatting sqref="BL6:BM21">
    <cfRule type="cellIs" dxfId="471" priority="9" operator="lessThan">
      <formula>-1</formula>
    </cfRule>
    <cfRule type="cellIs" dxfId="470" priority="10" operator="greaterThan">
      <formula>1</formula>
    </cfRule>
  </conditionalFormatting>
  <conditionalFormatting sqref="BS6:BT21">
    <cfRule type="cellIs" dxfId="469" priority="7" operator="lessThan">
      <formula>-0.01</formula>
    </cfRule>
    <cfRule type="cellIs" dxfId="468" priority="8" operator="greaterThan">
      <formula>0.01</formula>
    </cfRule>
  </conditionalFormatting>
  <conditionalFormatting sqref="BQ6:BR21">
    <cfRule type="cellIs" dxfId="467" priority="5" operator="lessThan">
      <formula>-1</formula>
    </cfRule>
    <cfRule type="cellIs" dxfId="466" priority="6" operator="greaterThan">
      <formula>1</formula>
    </cfRule>
  </conditionalFormatting>
  <conditionalFormatting sqref="BX6:BY21">
    <cfRule type="cellIs" dxfId="465" priority="3" operator="lessThan">
      <formula>-0.01</formula>
    </cfRule>
    <cfRule type="cellIs" dxfId="464" priority="4" operator="greaterThan">
      <formula>0.01</formula>
    </cfRule>
  </conditionalFormatting>
  <conditionalFormatting sqref="BV6:BW21">
    <cfRule type="cellIs" dxfId="463" priority="1" operator="lessThan">
      <formula>-1</formula>
    </cfRule>
    <cfRule type="cellIs" dxfId="462" priority="2" operator="greaterThan">
      <formula>1</formula>
    </cfRule>
  </conditionalFormatting>
  <pageMargins left="0.7" right="0.7" top="0.75" bottom="0.75" header="0.3" footer="0.3"/>
  <pageSetup paperSize="5" scale="12"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Y37"/>
  <sheetViews>
    <sheetView zoomScale="80" zoomScaleNormal="80" workbookViewId="0">
      <pane xSplit="2" ySplit="3" topLeftCell="BO4" activePane="bottomRight" state="frozen"/>
      <selection activeCell="BO54" sqref="BO54"/>
      <selection pane="topRight" activeCell="BO54" sqref="BO54"/>
      <selection pane="bottomLeft" activeCell="BO54" sqref="BO54"/>
      <selection pane="bottomRight" activeCell="BN17" sqref="BN17"/>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31</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21887</v>
      </c>
      <c r="D6" s="28">
        <v>2506471148.6399999</v>
      </c>
      <c r="E6" s="17">
        <v>0.84840000000000004</v>
      </c>
      <c r="F6" s="17">
        <v>0.86939999999999995</v>
      </c>
      <c r="G6" s="8"/>
      <c r="H6" s="23">
        <v>92829</v>
      </c>
      <c r="I6" s="28">
        <v>11313691010</v>
      </c>
      <c r="J6" s="17">
        <v>0.85289999999999999</v>
      </c>
      <c r="K6" s="17">
        <v>0.86260000000000003</v>
      </c>
      <c r="L6" s="8"/>
      <c r="M6" s="23">
        <v>33673</v>
      </c>
      <c r="N6" s="28">
        <v>3478750565</v>
      </c>
      <c r="O6" s="17">
        <v>0.86470000000000002</v>
      </c>
      <c r="P6" s="17">
        <v>0.87</v>
      </c>
      <c r="Q6" s="8"/>
      <c r="R6" s="23">
        <v>65185</v>
      </c>
      <c r="S6" s="28">
        <v>6744968452</v>
      </c>
      <c r="T6" s="17">
        <v>0.85750000000000004</v>
      </c>
      <c r="U6" s="17">
        <v>0.8619</v>
      </c>
      <c r="V6" s="8"/>
      <c r="W6" s="23">
        <v>124255</v>
      </c>
      <c r="X6" s="28">
        <v>15565486274</v>
      </c>
      <c r="Y6" s="17">
        <v>0.91479999999999995</v>
      </c>
      <c r="Z6" s="17">
        <v>0.92889999999999995</v>
      </c>
      <c r="AA6" s="8"/>
      <c r="AB6" s="34" t="s">
        <v>80</v>
      </c>
      <c r="AC6" s="23">
        <f>VLOOKUP($AB6,[1]AL!$C$8:$K$14,5,FALSE)</f>
        <v>21887</v>
      </c>
      <c r="AD6" s="23">
        <f>VLOOKUP($AB6,[1]AL!$C$8:$K$14,6,FALSE)</f>
        <v>2506471148.6399999</v>
      </c>
      <c r="AE6" s="35">
        <f>VLOOKUP($AB6,[1]AL!$C$8:$K$14,8,FALSE)</f>
        <v>0.84839910070548108</v>
      </c>
      <c r="AF6" s="35">
        <f>VLOOKUP($AB6,[1]AL!$C$8:$K$14,9,FALSE)</f>
        <v>0.86938216162426907</v>
      </c>
      <c r="AG6" s="8"/>
      <c r="AH6" s="23">
        <f>VLOOKUP($AB6,[2]AL!$C$8:$K$23,5,FALSE)</f>
        <v>92829</v>
      </c>
      <c r="AI6" s="23">
        <f>VLOOKUP($AB6,[2]AL!$C$8:$K$23,6,FALSE)</f>
        <v>11313691009.870001</v>
      </c>
      <c r="AJ6" s="35">
        <f>VLOOKUP($AB6,[2]AL!$C$8:$K$23,8,FALSE)</f>
        <v>0.85294901362638176</v>
      </c>
      <c r="AK6" s="35">
        <f>VLOOKUP($AB6,[2]AL!$C$8:$K$23,9,FALSE)</f>
        <v>0.86258006098506734</v>
      </c>
      <c r="AL6" s="8"/>
      <c r="AM6" s="23">
        <f>VLOOKUP($AB6,[3]AL!$C$8:$K$14,5,FALSE)</f>
        <v>33673</v>
      </c>
      <c r="AN6" s="23">
        <f>VLOOKUP($AB6,[3]AL!$C$8:$K$14,6,FALSE)</f>
        <v>3478750565</v>
      </c>
      <c r="AO6" s="35">
        <f>VLOOKUP($AB6,[3]AL!$C$8:$K$14,8,FALSE)</f>
        <v>0.86465180772391126</v>
      </c>
      <c r="AP6" s="35">
        <f>VLOOKUP($AB6,[3]AL!$C$8:$K$14,9,FALSE)</f>
        <v>0.86996376796744379</v>
      </c>
      <c r="AQ6" s="8"/>
      <c r="AR6" s="23">
        <f>VLOOKUP($AB6,[4]AL!$C$8:$K$14,5,FALSE)</f>
        <v>65185</v>
      </c>
      <c r="AS6" s="23">
        <f>VLOOKUP($AB6,[4]AL!$C$8:$K$14,6,FALSE)</f>
        <v>6744968451.9499998</v>
      </c>
      <c r="AT6" s="35">
        <f>VLOOKUP($AB6,[4]AL!$C$8:$K$14,8,FALSE)</f>
        <v>0.85749427767107789</v>
      </c>
      <c r="AU6" s="35">
        <f>VLOOKUP($AB6,[4]AL!$C$8:$K$14,9,FALSE)</f>
        <v>0.86192348101036265</v>
      </c>
      <c r="AV6" s="8"/>
      <c r="AW6" s="23">
        <f>VLOOKUP($AB6,[5]AL!$C$8:$K$14,5,FALSE)</f>
        <v>124255</v>
      </c>
      <c r="AX6" s="23">
        <f>VLOOKUP($AB6,[5]AL!$C$8:$K$14,6,FALSE)</f>
        <v>15565486273.790001</v>
      </c>
      <c r="AY6" s="35">
        <f>VLOOKUP($AB6,[5]AL!$C$8:$K$14,8,FALSE)</f>
        <v>0.91480338960589569</v>
      </c>
      <c r="AZ6" s="35">
        <f>VLOOKUP($AB6,[5]AL!$C$8:$K$14,9,FALSE)</f>
        <v>0.92886830570327161</v>
      </c>
      <c r="BB6" s="36">
        <f>AC6-C6</f>
        <v>0</v>
      </c>
      <c r="BC6" s="36">
        <f t="shared" ref="BC6:BY21" si="0">AD6-D6</f>
        <v>0</v>
      </c>
      <c r="BD6" s="35">
        <f t="shared" si="0"/>
        <v>-8.9929451896342272E-7</v>
      </c>
      <c r="BE6" s="35">
        <f t="shared" si="0"/>
        <v>-1.7838375730883094E-5</v>
      </c>
      <c r="BF6" s="23"/>
      <c r="BG6" s="36">
        <f t="shared" si="0"/>
        <v>0</v>
      </c>
      <c r="BH6" s="36">
        <f t="shared" si="0"/>
        <v>-0.12999916076660156</v>
      </c>
      <c r="BI6" s="35">
        <f t="shared" si="0"/>
        <v>4.9013626381766429E-5</v>
      </c>
      <c r="BJ6" s="35">
        <f t="shared" si="0"/>
        <v>-1.9939014932690569E-5</v>
      </c>
      <c r="BK6" s="23"/>
      <c r="BL6" s="36">
        <f t="shared" si="0"/>
        <v>0</v>
      </c>
      <c r="BM6" s="36">
        <f t="shared" si="0"/>
        <v>0</v>
      </c>
      <c r="BN6" s="35">
        <f t="shared" si="0"/>
        <v>-4.8192276088765418E-5</v>
      </c>
      <c r="BO6" s="35">
        <f t="shared" si="0"/>
        <v>-3.6232032556204885E-5</v>
      </c>
      <c r="BP6" s="23"/>
      <c r="BQ6" s="36">
        <f t="shared" si="0"/>
        <v>0</v>
      </c>
      <c r="BR6" s="36">
        <f t="shared" si="0"/>
        <v>-5.0000190734863281E-2</v>
      </c>
      <c r="BS6" s="35">
        <f t="shared" si="0"/>
        <v>-5.7223289221530749E-6</v>
      </c>
      <c r="BT6" s="35">
        <f t="shared" si="0"/>
        <v>2.3481010362647048E-5</v>
      </c>
      <c r="BU6" s="23"/>
      <c r="BV6" s="36">
        <f t="shared" si="0"/>
        <v>0</v>
      </c>
      <c r="BW6" s="36">
        <f t="shared" si="0"/>
        <v>-0.20999908447265625</v>
      </c>
      <c r="BX6" s="35">
        <f t="shared" si="0"/>
        <v>3.3896058957427755E-6</v>
      </c>
      <c r="BY6" s="35">
        <f t="shared" si="0"/>
        <v>-3.1694296728335125E-5</v>
      </c>
    </row>
    <row r="7" spans="1:77" x14ac:dyDescent="0.2">
      <c r="A7" s="1" t="s">
        <v>22</v>
      </c>
      <c r="B7" s="2" t="s">
        <v>8</v>
      </c>
      <c r="C7" s="23">
        <v>1399</v>
      </c>
      <c r="D7" s="28">
        <v>132086767.44</v>
      </c>
      <c r="E7" s="17">
        <v>5.4199999999999998E-2</v>
      </c>
      <c r="F7" s="17">
        <v>4.58E-2</v>
      </c>
      <c r="G7" s="8"/>
      <c r="H7" s="23">
        <v>4565</v>
      </c>
      <c r="I7" s="28">
        <v>495336674</v>
      </c>
      <c r="J7" s="17">
        <v>4.19E-2</v>
      </c>
      <c r="K7" s="17">
        <v>3.78E-2</v>
      </c>
      <c r="L7" s="8"/>
      <c r="M7" s="23">
        <v>1518</v>
      </c>
      <c r="N7" s="28">
        <v>142801578</v>
      </c>
      <c r="O7" s="17">
        <v>3.9E-2</v>
      </c>
      <c r="P7" s="17">
        <v>3.5700000000000003E-2</v>
      </c>
      <c r="Q7" s="8"/>
      <c r="R7" s="23">
        <v>4027</v>
      </c>
      <c r="S7" s="28">
        <v>388674776</v>
      </c>
      <c r="T7" s="17">
        <v>5.2999999999999999E-2</v>
      </c>
      <c r="U7" s="17">
        <v>4.9700000000000001E-2</v>
      </c>
      <c r="V7" s="8"/>
      <c r="W7" s="23">
        <v>4159</v>
      </c>
      <c r="X7" s="28">
        <v>428664338</v>
      </c>
      <c r="Y7" s="17">
        <v>3.0599999999999999E-2</v>
      </c>
      <c r="Z7" s="17">
        <v>2.5600000000000001E-2</v>
      </c>
      <c r="AA7" s="8"/>
      <c r="AB7" s="34" t="s">
        <v>8</v>
      </c>
      <c r="AC7" s="23">
        <f>VLOOKUP($AB7,[1]AL!$C$8:$K$14,5,FALSE)</f>
        <v>1399</v>
      </c>
      <c r="AD7" s="23">
        <f>VLOOKUP($AB7,[1]AL!$C$8:$K$14,6,FALSE)</f>
        <v>132086767.44</v>
      </c>
      <c r="AE7" s="35">
        <f>VLOOKUP($AB7,[1]AL!$C$8:$K$14,8,FALSE)</f>
        <v>5.4229010000775256E-2</v>
      </c>
      <c r="AF7" s="35">
        <f>VLOOKUP($AB7,[1]AL!$C$8:$K$14,9,FALSE)</f>
        <v>4.5814961589028334E-2</v>
      </c>
      <c r="AG7" s="8"/>
      <c r="AH7" s="23">
        <f>VLOOKUP($AB7,[2]AL!$C$8:$K$23,5,FALSE)</f>
        <v>4565</v>
      </c>
      <c r="AI7" s="23">
        <f>VLOOKUP($AB7,[2]AL!$C$8:$K$23,6,FALSE)</f>
        <v>495336673.58000004</v>
      </c>
      <c r="AJ7" s="35">
        <f>VLOOKUP($AB7,[2]AL!$C$8:$K$23,8,FALSE)</f>
        <v>4.1944998300147932E-2</v>
      </c>
      <c r="AK7" s="35">
        <f>VLOOKUP($AB7,[2]AL!$C$8:$K$23,9,FALSE)</f>
        <v>3.7765530076084894E-2</v>
      </c>
      <c r="AL7" s="8"/>
      <c r="AM7" s="23">
        <f>VLOOKUP($AB7,[3]AL!$C$8:$K$14,5,FALSE)</f>
        <v>1518</v>
      </c>
      <c r="AN7" s="23">
        <f>VLOOKUP($AB7,[3]AL!$C$8:$K$14,6,FALSE)</f>
        <v>142801578</v>
      </c>
      <c r="AO7" s="35">
        <f>VLOOKUP($AB7,[3]AL!$C$8:$K$14,8,FALSE)</f>
        <v>3.8979046836483157E-2</v>
      </c>
      <c r="AP7" s="35">
        <f>VLOOKUP($AB7,[3]AL!$C$8:$K$14,9,FALSE)</f>
        <v>3.5711729411843252E-2</v>
      </c>
      <c r="AQ7" s="8"/>
      <c r="AR7" s="23">
        <f>VLOOKUP($AB7,[4]AL!$C$8:$K$14,5,FALSE)</f>
        <v>4027</v>
      </c>
      <c r="AS7" s="23">
        <f>VLOOKUP($AB7,[4]AL!$C$8:$K$14,6,FALSE)</f>
        <v>388674776.44</v>
      </c>
      <c r="AT7" s="35">
        <f>VLOOKUP($AB7,[4]AL!$C$8:$K$14,8,FALSE)</f>
        <v>5.2974295561577518E-2</v>
      </c>
      <c r="AU7" s="35">
        <f>VLOOKUP($AB7,[4]AL!$C$8:$K$14,9,FALSE)</f>
        <v>4.9667825531969245E-2</v>
      </c>
      <c r="AV7" s="8"/>
      <c r="AW7" s="23">
        <f>VLOOKUP($AB7,[5]AL!$C$8:$K$14,5,FALSE)</f>
        <v>4159</v>
      </c>
      <c r="AX7" s="23">
        <f>VLOOKUP($AB7,[5]AL!$C$8:$K$14,6,FALSE)</f>
        <v>428664338.44999999</v>
      </c>
      <c r="AY7" s="35">
        <f>VLOOKUP($AB7,[5]AL!$C$8:$K$14,8,FALSE)</f>
        <v>3.0619832581151023E-2</v>
      </c>
      <c r="AZ7" s="35">
        <f>VLOOKUP($AB7,[5]AL!$C$8:$K$14,9,FALSE)</f>
        <v>2.5580486903382507E-2</v>
      </c>
      <c r="BB7" s="36">
        <f t="shared" ref="BB7:BB21" si="1">AC7-C7</f>
        <v>0</v>
      </c>
      <c r="BC7" s="36">
        <f t="shared" si="0"/>
        <v>0</v>
      </c>
      <c r="BD7" s="35">
        <f t="shared" si="0"/>
        <v>2.9010000775257783E-5</v>
      </c>
      <c r="BE7" s="35">
        <f t="shared" si="0"/>
        <v>1.4961589028333888E-5</v>
      </c>
      <c r="BF7" s="23"/>
      <c r="BG7" s="36">
        <f t="shared" si="0"/>
        <v>0</v>
      </c>
      <c r="BH7" s="36">
        <f t="shared" si="0"/>
        <v>-0.41999995708465576</v>
      </c>
      <c r="BI7" s="35">
        <f t="shared" si="0"/>
        <v>4.4998300147931769E-5</v>
      </c>
      <c r="BJ7" s="35">
        <f t="shared" si="0"/>
        <v>-3.4469923915106393E-5</v>
      </c>
      <c r="BK7" s="23"/>
      <c r="BL7" s="36">
        <f t="shared" si="0"/>
        <v>0</v>
      </c>
      <c r="BM7" s="36">
        <f t="shared" si="0"/>
        <v>0</v>
      </c>
      <c r="BN7" s="35">
        <f t="shared" si="0"/>
        <v>-2.0953163516843065E-5</v>
      </c>
      <c r="BO7" s="35">
        <f t="shared" si="0"/>
        <v>1.1729411843248994E-5</v>
      </c>
      <c r="BP7" s="23"/>
      <c r="BQ7" s="36">
        <f t="shared" si="0"/>
        <v>0</v>
      </c>
      <c r="BR7" s="36">
        <f t="shared" si="0"/>
        <v>0.43999999761581421</v>
      </c>
      <c r="BS7" s="35">
        <f t="shared" si="0"/>
        <v>-2.5704438422480269E-5</v>
      </c>
      <c r="BT7" s="35">
        <f t="shared" si="0"/>
        <v>-3.2174468030755909E-5</v>
      </c>
      <c r="BU7" s="23"/>
      <c r="BV7" s="36">
        <f t="shared" si="0"/>
        <v>0</v>
      </c>
      <c r="BW7" s="36">
        <f t="shared" si="0"/>
        <v>0.44999998807907104</v>
      </c>
      <c r="BX7" s="35">
        <f t="shared" si="0"/>
        <v>1.9832581151024015E-5</v>
      </c>
      <c r="BY7" s="35">
        <f t="shared" si="0"/>
        <v>-1.9513096617494036E-5</v>
      </c>
    </row>
    <row r="8" spans="1:77" x14ac:dyDescent="0.2">
      <c r="A8" s="1" t="s">
        <v>23</v>
      </c>
      <c r="B8" s="2" t="s">
        <v>9</v>
      </c>
      <c r="C8" s="23">
        <v>947</v>
      </c>
      <c r="D8" s="28">
        <v>91424274.079999998</v>
      </c>
      <c r="E8" s="17">
        <v>3.6700000000000003E-2</v>
      </c>
      <c r="F8" s="17">
        <v>3.1699999999999999E-2</v>
      </c>
      <c r="G8" s="8"/>
      <c r="H8" s="23">
        <v>2659</v>
      </c>
      <c r="I8" s="28">
        <v>300130485</v>
      </c>
      <c r="J8" s="17">
        <v>2.4400000000000002E-2</v>
      </c>
      <c r="K8" s="17">
        <v>2.29E-2</v>
      </c>
      <c r="L8" s="8"/>
      <c r="M8" s="23">
        <v>1216</v>
      </c>
      <c r="N8" s="28">
        <v>124598133</v>
      </c>
      <c r="O8" s="17">
        <v>3.1199999999999999E-2</v>
      </c>
      <c r="P8" s="17">
        <v>3.1199999999999999E-2</v>
      </c>
      <c r="Q8" s="8"/>
      <c r="R8" s="23">
        <v>2291</v>
      </c>
      <c r="S8" s="28">
        <v>230832303</v>
      </c>
      <c r="T8" s="17">
        <v>3.0099999999999998E-2</v>
      </c>
      <c r="U8" s="17">
        <v>2.9499999999999998E-2</v>
      </c>
      <c r="V8" s="8"/>
      <c r="W8" s="23">
        <v>2804</v>
      </c>
      <c r="X8" s="28">
        <v>292570411</v>
      </c>
      <c r="Y8" s="17">
        <v>2.06E-2</v>
      </c>
      <c r="Z8" s="17">
        <v>1.7500000000000002E-2</v>
      </c>
      <c r="AA8" s="8"/>
      <c r="AB8" s="34" t="s">
        <v>9</v>
      </c>
      <c r="AC8" s="23">
        <f>VLOOKUP($AB8,[1]AL!$C$8:$K$14,5,FALSE)</f>
        <v>947</v>
      </c>
      <c r="AD8" s="23">
        <f>VLOOKUP($AB8,[1]AL!$C$8:$K$14,6,FALSE)</f>
        <v>91424274.079999998</v>
      </c>
      <c r="AE8" s="35">
        <f>VLOOKUP($AB8,[1]AL!$C$8:$K$14,8,FALSE)</f>
        <v>3.6708271959066598E-2</v>
      </c>
      <c r="AF8" s="35">
        <f>VLOOKUP($AB8,[1]AL!$C$8:$K$14,9,FALSE)</f>
        <v>3.1710970648007243E-2</v>
      </c>
      <c r="AG8" s="8"/>
      <c r="AH8" s="23">
        <f>VLOOKUP($AB8,[2]AL!$C$8:$K$23,5,FALSE)</f>
        <v>2659</v>
      </c>
      <c r="AI8" s="23">
        <f>VLOOKUP($AB8,[2]AL!$C$8:$K$23,6,FALSE)</f>
        <v>300130485.37</v>
      </c>
      <c r="AJ8" s="35">
        <f>VLOOKUP($AB8,[2]AL!$C$8:$K$23,8,FALSE)</f>
        <v>2.4431927816011688E-2</v>
      </c>
      <c r="AK8" s="35">
        <f>VLOOKUP($AB8,[2]AL!$C$8:$K$23,9,FALSE)</f>
        <v>2.2882591733155985E-2</v>
      </c>
      <c r="AL8" s="8"/>
      <c r="AM8" s="23">
        <f>VLOOKUP($AB8,[3]AL!$C$8:$K$14,5,FALSE)</f>
        <v>1216</v>
      </c>
      <c r="AN8" s="23">
        <f>VLOOKUP($AB8,[3]AL!$C$8:$K$14,6,FALSE)</f>
        <v>124598133</v>
      </c>
      <c r="AO8" s="35">
        <f>VLOOKUP($AB8,[3]AL!$C$8:$K$14,8,FALSE)</f>
        <v>3.1224322103533278E-2</v>
      </c>
      <c r="AP8" s="35">
        <f>VLOOKUP($AB8,[3]AL!$C$8:$K$14,9,FALSE)</f>
        <v>3.1159423258732177E-2</v>
      </c>
      <c r="AQ8" s="8"/>
      <c r="AR8" s="23">
        <f>VLOOKUP($AB8,[4]AL!$C$8:$K$14,5,FALSE)</f>
        <v>2291</v>
      </c>
      <c r="AS8" s="23">
        <f>VLOOKUP($AB8,[4]AL!$C$8:$K$14,6,FALSE)</f>
        <v>230832302.91999999</v>
      </c>
      <c r="AT8" s="35">
        <f>VLOOKUP($AB8,[4]AL!$C$8:$K$14,8,FALSE)</f>
        <v>3.0137598989712962E-2</v>
      </c>
      <c r="AU8" s="35">
        <f>VLOOKUP($AB8,[4]AL!$C$8:$K$14,9,FALSE)</f>
        <v>2.9497511141794108E-2</v>
      </c>
      <c r="AV8" s="8"/>
      <c r="AW8" s="23">
        <f>VLOOKUP($AB8,[5]AL!$C$8:$K$14,5,FALSE)</f>
        <v>2804</v>
      </c>
      <c r="AX8" s="23">
        <f>VLOOKUP($AB8,[5]AL!$C$8:$K$14,6,FALSE)</f>
        <v>292570410.67000002</v>
      </c>
      <c r="AY8" s="35">
        <f>VLOOKUP($AB8,[5]AL!$C$8:$K$14,8,FALSE)</f>
        <v>2.0643907323286238E-2</v>
      </c>
      <c r="AZ8" s="35">
        <f>VLOOKUP($AB8,[5]AL!$C$8:$K$14,9,FALSE)</f>
        <v>1.7459100016396938E-2</v>
      </c>
      <c r="BB8" s="36">
        <f t="shared" si="1"/>
        <v>0</v>
      </c>
      <c r="BC8" s="36">
        <f t="shared" si="0"/>
        <v>0</v>
      </c>
      <c r="BD8" s="35">
        <f t="shared" si="0"/>
        <v>8.27195906659417E-6</v>
      </c>
      <c r="BE8" s="35">
        <f t="shared" si="0"/>
        <v>1.0970648007244121E-5</v>
      </c>
      <c r="BF8" s="23"/>
      <c r="BG8" s="36">
        <f t="shared" si="0"/>
        <v>0</v>
      </c>
      <c r="BH8" s="36">
        <f t="shared" si="0"/>
        <v>0.37000000476837158</v>
      </c>
      <c r="BI8" s="35">
        <f t="shared" si="0"/>
        <v>3.1927816011686344E-5</v>
      </c>
      <c r="BJ8" s="35">
        <f t="shared" si="0"/>
        <v>-1.7408266844015641E-5</v>
      </c>
      <c r="BK8" s="23"/>
      <c r="BL8" s="36">
        <f t="shared" si="0"/>
        <v>0</v>
      </c>
      <c r="BM8" s="36">
        <f t="shared" si="0"/>
        <v>0</v>
      </c>
      <c r="BN8" s="35">
        <f t="shared" si="0"/>
        <v>2.4322103533279404E-5</v>
      </c>
      <c r="BO8" s="35">
        <f t="shared" si="0"/>
        <v>-4.0576741267821931E-5</v>
      </c>
      <c r="BP8" s="23"/>
      <c r="BQ8" s="36">
        <f t="shared" si="0"/>
        <v>0</v>
      </c>
      <c r="BR8" s="36">
        <f t="shared" si="0"/>
        <v>-8.0000013113021851E-2</v>
      </c>
      <c r="BS8" s="35">
        <f t="shared" si="0"/>
        <v>3.7598989712964159E-5</v>
      </c>
      <c r="BT8" s="35">
        <f t="shared" si="0"/>
        <v>-2.4888582058901765E-6</v>
      </c>
      <c r="BU8" s="23"/>
      <c r="BV8" s="36">
        <f t="shared" si="0"/>
        <v>0</v>
      </c>
      <c r="BW8" s="36">
        <f t="shared" si="0"/>
        <v>-0.32999998331069946</v>
      </c>
      <c r="BX8" s="35">
        <f t="shared" si="0"/>
        <v>4.3907323286237337E-5</v>
      </c>
      <c r="BY8" s="35">
        <f t="shared" si="0"/>
        <v>-4.0899983603064072E-5</v>
      </c>
    </row>
    <row r="9" spans="1:77" x14ac:dyDescent="0.2">
      <c r="A9" s="1" t="s">
        <v>24</v>
      </c>
      <c r="B9" s="2" t="s">
        <v>10</v>
      </c>
      <c r="C9" s="23">
        <v>247</v>
      </c>
      <c r="D9" s="28">
        <v>25858304.329999998</v>
      </c>
      <c r="E9" s="17">
        <v>9.5999999999999992E-3</v>
      </c>
      <c r="F9" s="17">
        <v>8.9999999999999993E-3</v>
      </c>
      <c r="G9" s="8"/>
      <c r="H9" s="23">
        <v>2189</v>
      </c>
      <c r="I9" s="28">
        <v>272555192</v>
      </c>
      <c r="J9" s="17">
        <v>2.01E-2</v>
      </c>
      <c r="K9" s="17">
        <v>2.0799999999999999E-2</v>
      </c>
      <c r="L9" s="8"/>
      <c r="M9" s="23">
        <v>680</v>
      </c>
      <c r="N9" s="28">
        <v>75040425</v>
      </c>
      <c r="O9" s="17">
        <v>1.7500000000000002E-2</v>
      </c>
      <c r="P9" s="17">
        <v>1.8800000000000001E-2</v>
      </c>
      <c r="Q9" s="8"/>
      <c r="R9" s="23">
        <v>366</v>
      </c>
      <c r="S9" s="28">
        <v>41787942</v>
      </c>
      <c r="T9" s="17">
        <v>4.7999999999999996E-3</v>
      </c>
      <c r="U9" s="17">
        <v>5.3E-3</v>
      </c>
      <c r="V9" s="8"/>
      <c r="W9" s="23">
        <v>644</v>
      </c>
      <c r="X9" s="28">
        <v>75626752</v>
      </c>
      <c r="Y9" s="17">
        <v>4.7000000000000002E-3</v>
      </c>
      <c r="Z9" s="17">
        <v>4.4999999999999997E-3</v>
      </c>
      <c r="AA9" s="8"/>
      <c r="AB9" s="34" t="s">
        <v>10</v>
      </c>
      <c r="AC9" s="23">
        <f>VLOOKUP($AB9,[1]AL!$C$8:$K$14,5,FALSE)</f>
        <v>247</v>
      </c>
      <c r="AD9" s="23">
        <f>VLOOKUP($AB9,[1]AL!$C$8:$K$14,6,FALSE)</f>
        <v>25858304.329999998</v>
      </c>
      <c r="AE9" s="35">
        <f>VLOOKUP($AB9,[1]AL!$C$8:$K$14,8,FALSE)</f>
        <v>9.574385611287697E-3</v>
      </c>
      <c r="AF9" s="35">
        <f>VLOOKUP($AB9,[1]AL!$C$8:$K$14,9,FALSE)</f>
        <v>8.9690832972689708E-3</v>
      </c>
      <c r="AG9" s="8"/>
      <c r="AH9" s="23">
        <f>VLOOKUP($AB9,[2]AL!$C$8:$K$23,5,FALSE)</f>
        <v>2189</v>
      </c>
      <c r="AI9" s="23">
        <f>VLOOKUP($AB9,[2]AL!$C$8:$K$23,6,FALSE)</f>
        <v>272555191.59999996</v>
      </c>
      <c r="AJ9" s="35">
        <f>VLOOKUP($AB9,[2]AL!$C$8:$K$23,8,FALSE)</f>
        <v>2.0113384727058887E-2</v>
      </c>
      <c r="AK9" s="35">
        <f>VLOOKUP($AB9,[2]AL!$C$8:$K$23,9,FALSE)</f>
        <v>2.0780192210218942E-2</v>
      </c>
      <c r="AL9" s="8"/>
      <c r="AM9" s="23">
        <f>VLOOKUP($AB9,[3]AL!$C$8:$K$14,5,FALSE)</f>
        <v>680</v>
      </c>
      <c r="AN9" s="23">
        <f>VLOOKUP($AB9,[3]AL!$C$8:$K$14,6,FALSE)</f>
        <v>75040425</v>
      </c>
      <c r="AO9" s="35">
        <f>VLOOKUP($AB9,[3]AL!$C$8:$K$14,8,FALSE)</f>
        <v>1.7460969597370583E-2</v>
      </c>
      <c r="AP9" s="35">
        <f>VLOOKUP($AB9,[3]AL!$C$8:$K$14,9,FALSE)</f>
        <v>1.8766062602961694E-2</v>
      </c>
      <c r="AQ9" s="8"/>
      <c r="AR9" s="23">
        <f>VLOOKUP($AB9,[4]AL!$C$8:$K$14,5,FALSE)</f>
        <v>366</v>
      </c>
      <c r="AS9" s="23">
        <f>VLOOKUP($AB9,[4]AL!$C$8:$K$14,6,FALSE)</f>
        <v>41787941.82</v>
      </c>
      <c r="AT9" s="35">
        <f>VLOOKUP($AB9,[4]AL!$C$8:$K$14,8,FALSE)</f>
        <v>4.8146491620405692E-3</v>
      </c>
      <c r="AU9" s="35">
        <f>VLOOKUP($AB9,[4]AL!$C$8:$K$14,9,FALSE)</f>
        <v>5.3399817262807132E-3</v>
      </c>
      <c r="AV9" s="8"/>
      <c r="AW9" s="23">
        <f>VLOOKUP($AB9,[5]AL!$C$8:$K$14,5,FALSE)</f>
        <v>644</v>
      </c>
      <c r="AX9" s="23">
        <f>VLOOKUP($AB9,[5]AL!$C$8:$K$14,6,FALSE)</f>
        <v>75626751.879999995</v>
      </c>
      <c r="AY9" s="35">
        <f>VLOOKUP($AB9,[5]AL!$C$8:$K$14,8,FALSE)</f>
        <v>4.7413253624095358E-3</v>
      </c>
      <c r="AZ9" s="35">
        <f>VLOOKUP($AB9,[5]AL!$C$8:$K$14,9,FALSE)</f>
        <v>4.5130162751743554E-3</v>
      </c>
      <c r="BB9" s="36">
        <f t="shared" si="1"/>
        <v>0</v>
      </c>
      <c r="BC9" s="36">
        <f t="shared" si="0"/>
        <v>0</v>
      </c>
      <c r="BD9" s="35">
        <f t="shared" si="0"/>
        <v>-2.5614388712302122E-5</v>
      </c>
      <c r="BE9" s="35">
        <f t="shared" si="0"/>
        <v>-3.0916702731028506E-5</v>
      </c>
      <c r="BF9" s="23"/>
      <c r="BG9" s="36">
        <f t="shared" si="0"/>
        <v>0</v>
      </c>
      <c r="BH9" s="36">
        <f t="shared" si="0"/>
        <v>-0.40000003576278687</v>
      </c>
      <c r="BI9" s="35">
        <f t="shared" si="0"/>
        <v>1.3384727058887019E-5</v>
      </c>
      <c r="BJ9" s="35">
        <f t="shared" si="0"/>
        <v>-1.9807789781056684E-5</v>
      </c>
      <c r="BK9" s="23"/>
      <c r="BL9" s="36">
        <f t="shared" si="0"/>
        <v>0</v>
      </c>
      <c r="BM9" s="36">
        <f t="shared" si="0"/>
        <v>0</v>
      </c>
      <c r="BN9" s="35">
        <f t="shared" si="0"/>
        <v>-3.9030402629418315E-5</v>
      </c>
      <c r="BO9" s="35">
        <f t="shared" si="0"/>
        <v>-3.3937397038306255E-5</v>
      </c>
      <c r="BP9" s="23"/>
      <c r="BQ9" s="36">
        <f t="shared" si="0"/>
        <v>0</v>
      </c>
      <c r="BR9" s="36">
        <f t="shared" si="0"/>
        <v>-0.17999999970197678</v>
      </c>
      <c r="BS9" s="35">
        <f t="shared" si="0"/>
        <v>1.464916204056959E-5</v>
      </c>
      <c r="BT9" s="35">
        <f t="shared" si="0"/>
        <v>3.9981726280713219E-5</v>
      </c>
      <c r="BU9" s="23"/>
      <c r="BV9" s="36">
        <f t="shared" si="0"/>
        <v>0</v>
      </c>
      <c r="BW9" s="36">
        <f t="shared" si="0"/>
        <v>-0.12000000476837158</v>
      </c>
      <c r="BX9" s="35">
        <f t="shared" si="0"/>
        <v>4.1325362409535583E-5</v>
      </c>
      <c r="BY9" s="35">
        <f t="shared" si="0"/>
        <v>1.3016275174355767E-5</v>
      </c>
    </row>
    <row r="10" spans="1:77" x14ac:dyDescent="0.2">
      <c r="A10" s="1" t="s">
        <v>25</v>
      </c>
      <c r="B10" s="2" t="s">
        <v>11</v>
      </c>
      <c r="C10" s="23">
        <v>1085</v>
      </c>
      <c r="D10" s="28">
        <v>99491833.030000001</v>
      </c>
      <c r="E10" s="17">
        <v>4.2099999999999999E-2</v>
      </c>
      <c r="F10" s="17">
        <v>3.4500000000000003E-2</v>
      </c>
      <c r="G10" s="8"/>
      <c r="H10" s="23">
        <v>4669</v>
      </c>
      <c r="I10" s="28">
        <v>500946157</v>
      </c>
      <c r="J10" s="17">
        <v>4.2900000000000001E-2</v>
      </c>
      <c r="K10" s="17">
        <v>3.8199999999999998E-2</v>
      </c>
      <c r="L10" s="8"/>
      <c r="M10" s="23">
        <v>1572</v>
      </c>
      <c r="N10" s="28">
        <v>145020934</v>
      </c>
      <c r="O10" s="17">
        <v>4.0399999999999998E-2</v>
      </c>
      <c r="P10" s="17">
        <v>3.6299999999999999E-2</v>
      </c>
      <c r="Q10" s="8"/>
      <c r="R10" s="23">
        <v>2469</v>
      </c>
      <c r="S10" s="28">
        <v>230225601</v>
      </c>
      <c r="T10" s="17">
        <v>3.2500000000000001E-2</v>
      </c>
      <c r="U10" s="17">
        <v>2.9399999999999999E-2</v>
      </c>
      <c r="V10" s="8"/>
      <c r="W10" s="23">
        <v>2699</v>
      </c>
      <c r="X10" s="28">
        <v>253797720</v>
      </c>
      <c r="Y10" s="17">
        <v>1.9900000000000001E-2</v>
      </c>
      <c r="Z10" s="17">
        <v>1.52E-2</v>
      </c>
      <c r="AA10" s="8"/>
      <c r="AB10" s="34" t="s">
        <v>11</v>
      </c>
      <c r="AC10" s="23">
        <f>VLOOKUP($AB10,[1]AL!$C$8:$K$14,5,FALSE)</f>
        <v>1085</v>
      </c>
      <c r="AD10" s="23">
        <f>VLOOKUP($AB10,[1]AL!$C$8:$K$14,6,FALSE)</f>
        <v>99491833.030000001</v>
      </c>
      <c r="AE10" s="35">
        <f>VLOOKUP($AB10,[1]AL!$C$8:$K$14,8,FALSE)</f>
        <v>4.2057523839057288E-2</v>
      </c>
      <c r="AF10" s="35">
        <f>VLOOKUP($AB10,[1]AL!$C$8:$K$14,9,FALSE)</f>
        <v>3.4509244166051875E-2</v>
      </c>
      <c r="AG10" s="8"/>
      <c r="AH10" s="23">
        <f>VLOOKUP($AB10,[2]AL!$C$8:$K$23,5,FALSE)</f>
        <v>4669</v>
      </c>
      <c r="AI10" s="23">
        <f>VLOOKUP($AB10,[2]AL!$C$8:$K$23,6,FALSE)</f>
        <v>500946157.07000005</v>
      </c>
      <c r="AJ10" s="35">
        <f>VLOOKUP($AB10,[2]AL!$C$8:$K$23,8,FALSE)</f>
        <v>4.2900590813448124E-2</v>
      </c>
      <c r="AK10" s="35">
        <f>VLOOKUP($AB10,[2]AL!$C$8:$K$23,9,FALSE)</f>
        <v>3.8193209125006927E-2</v>
      </c>
      <c r="AL10" s="8"/>
      <c r="AM10" s="23">
        <f>VLOOKUP($AB10,[3]AL!$C$8:$K$14,5,FALSE)</f>
        <v>1572</v>
      </c>
      <c r="AN10" s="23">
        <f>VLOOKUP($AB10,[3]AL!$C$8:$K$14,6,FALSE)</f>
        <v>145020934</v>
      </c>
      <c r="AO10" s="35">
        <f>VLOOKUP($AB10,[3]AL!$C$8:$K$14,8,FALSE)</f>
        <v>4.0365653245686112E-2</v>
      </c>
      <c r="AP10" s="35">
        <f>VLOOKUP($AB10,[3]AL!$C$8:$K$14,9,FALSE)</f>
        <v>3.6266744573794411E-2</v>
      </c>
      <c r="AQ10" s="8"/>
      <c r="AR10" s="23">
        <f>VLOOKUP($AB10,[4]AL!$C$8:$K$14,5,FALSE)</f>
        <v>2469</v>
      </c>
      <c r="AS10" s="23">
        <f>VLOOKUP($AB10,[4]AL!$C$8:$K$14,6,FALSE)</f>
        <v>230225601.15000001</v>
      </c>
      <c r="AT10" s="35">
        <f>VLOOKUP($AB10,[4]AL!$C$8:$K$14,8,FALSE)</f>
        <v>3.2479149675076958E-2</v>
      </c>
      <c r="AU10" s="35">
        <f>VLOOKUP($AB10,[4]AL!$C$8:$K$14,9,FALSE)</f>
        <v>2.9419982165156369E-2</v>
      </c>
      <c r="AV10" s="8"/>
      <c r="AW10" s="23">
        <f>VLOOKUP($AB10,[5]AL!$C$8:$K$14,5,FALSE)</f>
        <v>2699</v>
      </c>
      <c r="AX10" s="23">
        <f>VLOOKUP($AB10,[5]AL!$C$8:$K$14,6,FALSE)</f>
        <v>253797720.19999999</v>
      </c>
      <c r="AY10" s="35">
        <f>VLOOKUP($AB10,[5]AL!$C$8:$K$14,8,FALSE)</f>
        <v>1.9870865144632509E-2</v>
      </c>
      <c r="AZ10" s="35">
        <f>VLOOKUP($AB10,[5]AL!$C$8:$K$14,9,FALSE)</f>
        <v>1.5145344912897868E-2</v>
      </c>
      <c r="BB10" s="36">
        <f t="shared" si="1"/>
        <v>0</v>
      </c>
      <c r="BC10" s="36">
        <f t="shared" si="0"/>
        <v>0</v>
      </c>
      <c r="BD10" s="35">
        <f t="shared" si="0"/>
        <v>-4.2476160942710173E-5</v>
      </c>
      <c r="BE10" s="35">
        <f t="shared" si="0"/>
        <v>9.2441660518721713E-6</v>
      </c>
      <c r="BF10" s="23"/>
      <c r="BG10" s="36">
        <f t="shared" si="0"/>
        <v>0</v>
      </c>
      <c r="BH10" s="36">
        <f t="shared" si="0"/>
        <v>7.0000052452087402E-2</v>
      </c>
      <c r="BI10" s="35">
        <f t="shared" si="0"/>
        <v>5.9081344812306202E-7</v>
      </c>
      <c r="BJ10" s="35">
        <f t="shared" si="0"/>
        <v>-6.790874993070628E-6</v>
      </c>
      <c r="BK10" s="23"/>
      <c r="BL10" s="36">
        <f t="shared" si="0"/>
        <v>0</v>
      </c>
      <c r="BM10" s="36">
        <f t="shared" si="0"/>
        <v>0</v>
      </c>
      <c r="BN10" s="35">
        <f t="shared" si="0"/>
        <v>-3.4346754313886729E-5</v>
      </c>
      <c r="BO10" s="35">
        <f t="shared" si="0"/>
        <v>-3.3255426205587579E-5</v>
      </c>
      <c r="BP10" s="23"/>
      <c r="BQ10" s="36">
        <f t="shared" si="0"/>
        <v>0</v>
      </c>
      <c r="BR10" s="36">
        <f t="shared" si="0"/>
        <v>0.15000000596046448</v>
      </c>
      <c r="BS10" s="35">
        <f t="shared" si="0"/>
        <v>-2.0850324923042673E-5</v>
      </c>
      <c r="BT10" s="35">
        <f t="shared" si="0"/>
        <v>1.9982165156369469E-5</v>
      </c>
      <c r="BU10" s="23"/>
      <c r="BV10" s="36">
        <f t="shared" si="0"/>
        <v>0</v>
      </c>
      <c r="BW10" s="36">
        <f t="shared" si="0"/>
        <v>0.19999998807907104</v>
      </c>
      <c r="BX10" s="35">
        <f t="shared" si="0"/>
        <v>-2.9134855367492218E-5</v>
      </c>
      <c r="BY10" s="35">
        <f t="shared" si="0"/>
        <v>-5.4655087102131739E-5</v>
      </c>
    </row>
    <row r="11" spans="1:77" x14ac:dyDescent="0.2">
      <c r="A11" s="1" t="s">
        <v>26</v>
      </c>
      <c r="B11" s="13" t="s">
        <v>12</v>
      </c>
      <c r="C11" s="23">
        <v>233</v>
      </c>
      <c r="D11" s="28">
        <v>27716415.920000002</v>
      </c>
      <c r="E11" s="17">
        <v>8.9999999999999993E-3</v>
      </c>
      <c r="F11" s="17">
        <v>9.5999999999999992E-3</v>
      </c>
      <c r="G11" s="8"/>
      <c r="H11" s="23">
        <v>1922</v>
      </c>
      <c r="I11" s="28">
        <v>233445899</v>
      </c>
      <c r="J11" s="17">
        <v>1.77E-2</v>
      </c>
      <c r="K11" s="17">
        <v>1.78E-2</v>
      </c>
      <c r="L11" s="8"/>
      <c r="M11" s="23">
        <v>285</v>
      </c>
      <c r="N11" s="28">
        <v>32518765</v>
      </c>
      <c r="O11" s="17">
        <v>7.3000000000000001E-3</v>
      </c>
      <c r="P11" s="17">
        <v>8.0999999999999996E-3</v>
      </c>
      <c r="Q11" s="8"/>
      <c r="R11" s="23">
        <v>1680</v>
      </c>
      <c r="S11" s="28">
        <v>188994975</v>
      </c>
      <c r="T11" s="17">
        <v>2.2100000000000002E-2</v>
      </c>
      <c r="U11" s="17">
        <v>2.4199999999999999E-2</v>
      </c>
      <c r="V11" s="8"/>
      <c r="W11" s="23">
        <v>1266</v>
      </c>
      <c r="X11" s="28">
        <v>141328281</v>
      </c>
      <c r="Y11" s="17">
        <v>9.2999999999999992E-3</v>
      </c>
      <c r="Z11" s="17">
        <v>8.3999999999999995E-3</v>
      </c>
      <c r="AA11" s="8"/>
      <c r="AB11" s="34" t="s">
        <v>12</v>
      </c>
      <c r="AC11" s="23">
        <f>VLOOKUP($AB11,[1]AL!$C$8:$K$14,5,FALSE)</f>
        <v>233</v>
      </c>
      <c r="AD11" s="23">
        <f>VLOOKUP($AB11,[1]AL!$C$8:$K$14,6,FALSE)</f>
        <v>27716415.920000002</v>
      </c>
      <c r="AE11" s="35">
        <f>VLOOKUP($AB11,[1]AL!$C$8:$K$14,8,FALSE)</f>
        <v>9.0317078843321196E-3</v>
      </c>
      <c r="AF11" s="35">
        <f>VLOOKUP($AB11,[1]AL!$C$8:$K$14,9,FALSE)</f>
        <v>9.6135786753744901E-3</v>
      </c>
      <c r="AG11" s="8"/>
      <c r="AH11" s="23">
        <f>VLOOKUP($AB11,[2]AL!$C$8:$K$23,5,FALSE)</f>
        <v>1922</v>
      </c>
      <c r="AI11" s="23">
        <f>VLOOKUP($AB11,[2]AL!$C$8:$K$23,6,FALSE)</f>
        <v>233445898.80000001</v>
      </c>
      <c r="AJ11" s="35">
        <f>VLOOKUP($AB11,[2]AL!$C$8:$K$23,8,FALSE)</f>
        <v>1.7660084716951661E-2</v>
      </c>
      <c r="AK11" s="35">
        <f>VLOOKUP($AB11,[2]AL!$C$8:$K$23,9,FALSE)</f>
        <v>1.7798415870465923E-2</v>
      </c>
      <c r="AL11" s="8"/>
      <c r="AM11" s="23">
        <f>VLOOKUP($AB11,[3]AL!$C$8:$K$14,5,FALSE)</f>
        <v>285</v>
      </c>
      <c r="AN11" s="23">
        <f>VLOOKUP($AB11,[3]AL!$C$8:$K$14,6,FALSE)</f>
        <v>32518765</v>
      </c>
      <c r="AO11" s="35">
        <f>VLOOKUP($AB11,[3]AL!$C$8:$K$14,8,FALSE)</f>
        <v>7.3182004930156122E-3</v>
      </c>
      <c r="AP11" s="35">
        <f>VLOOKUP($AB11,[3]AL!$C$8:$K$14,9,FALSE)</f>
        <v>8.1322724353040336E-3</v>
      </c>
      <c r="AQ11" s="8"/>
      <c r="AR11" s="23">
        <f>VLOOKUP($AB11,[4]AL!$C$8:$K$14,5,FALSE)</f>
        <v>1680</v>
      </c>
      <c r="AS11" s="23">
        <f>VLOOKUP($AB11,[4]AL!$C$8:$K$14,6,FALSE)</f>
        <v>188994974.53999999</v>
      </c>
      <c r="AT11" s="35">
        <f>VLOOKUP($AB11,[4]AL!$C$8:$K$14,8,FALSE)</f>
        <v>2.2100028940514087E-2</v>
      </c>
      <c r="AU11" s="35">
        <f>VLOOKUP($AB11,[4]AL!$C$8:$K$14,9,FALSE)</f>
        <v>2.4151218424437074E-2</v>
      </c>
      <c r="AV11" s="8"/>
      <c r="AW11" s="23">
        <f>VLOOKUP($AB11,[5]AL!$C$8:$K$14,5,FALSE)</f>
        <v>1266</v>
      </c>
      <c r="AX11" s="23">
        <f>VLOOKUP($AB11,[5]AL!$C$8:$K$14,6,FALSE)</f>
        <v>141328280.59</v>
      </c>
      <c r="AY11" s="35">
        <f>VLOOKUP($AB11,[5]AL!$C$8:$K$14,8,FALSE)</f>
        <v>9.3206799826249572E-3</v>
      </c>
      <c r="AZ11" s="35">
        <f>VLOOKUP($AB11,[5]AL!$C$8:$K$14,9,FALSE)</f>
        <v>8.4337461888767552E-3</v>
      </c>
      <c r="BB11" s="36">
        <f t="shared" si="1"/>
        <v>0</v>
      </c>
      <c r="BC11" s="36">
        <f t="shared" si="0"/>
        <v>0</v>
      </c>
      <c r="BD11" s="35">
        <f t="shared" si="0"/>
        <v>3.1707884332120295E-5</v>
      </c>
      <c r="BE11" s="35">
        <f t="shared" si="0"/>
        <v>1.3578675374490909E-5</v>
      </c>
      <c r="BF11" s="23"/>
      <c r="BG11" s="36">
        <f t="shared" si="0"/>
        <v>0</v>
      </c>
      <c r="BH11" s="36">
        <f t="shared" si="0"/>
        <v>-0.19999998807907104</v>
      </c>
      <c r="BI11" s="35">
        <f t="shared" si="0"/>
        <v>-3.9915283048339717E-5</v>
      </c>
      <c r="BJ11" s="35">
        <f t="shared" si="0"/>
        <v>-1.584129534076828E-6</v>
      </c>
      <c r="BK11" s="23"/>
      <c r="BL11" s="36">
        <f t="shared" si="0"/>
        <v>0</v>
      </c>
      <c r="BM11" s="36">
        <f t="shared" si="0"/>
        <v>0</v>
      </c>
      <c r="BN11" s="35">
        <f t="shared" si="0"/>
        <v>1.8200493015612176E-5</v>
      </c>
      <c r="BO11" s="35">
        <f t="shared" si="0"/>
        <v>3.2272435304033995E-5</v>
      </c>
      <c r="BP11" s="23"/>
      <c r="BQ11" s="36">
        <f t="shared" si="0"/>
        <v>0</v>
      </c>
      <c r="BR11" s="36">
        <f t="shared" si="0"/>
        <v>-0.46000000834465027</v>
      </c>
      <c r="BS11" s="35">
        <f t="shared" si="0"/>
        <v>2.8940514085890046E-8</v>
      </c>
      <c r="BT11" s="35">
        <f t="shared" si="0"/>
        <v>-4.8781575562924923E-5</v>
      </c>
      <c r="BU11" s="23"/>
      <c r="BV11" s="36">
        <f t="shared" si="0"/>
        <v>0</v>
      </c>
      <c r="BW11" s="36">
        <f t="shared" si="0"/>
        <v>-0.40999999642372131</v>
      </c>
      <c r="BX11" s="35">
        <f t="shared" si="0"/>
        <v>2.0679982624957974E-5</v>
      </c>
      <c r="BY11" s="35">
        <f t="shared" si="0"/>
        <v>3.3746188876755678E-5</v>
      </c>
    </row>
    <row r="12" spans="1:77" x14ac:dyDescent="0.2">
      <c r="A12" s="1" t="s">
        <v>27</v>
      </c>
      <c r="B12" s="13" t="s">
        <v>13</v>
      </c>
      <c r="C12" s="23">
        <v>25798</v>
      </c>
      <c r="D12" s="28">
        <v>2883048743.4400001</v>
      </c>
      <c r="E12" s="17">
        <v>1</v>
      </c>
      <c r="F12" s="17">
        <v>1</v>
      </c>
      <c r="G12" s="8"/>
      <c r="H12" s="23">
        <v>108833</v>
      </c>
      <c r="I12" s="28">
        <v>13116105416</v>
      </c>
      <c r="J12" s="17">
        <v>1</v>
      </c>
      <c r="K12" s="17">
        <v>1</v>
      </c>
      <c r="L12" s="8"/>
      <c r="M12" s="23">
        <v>38944</v>
      </c>
      <c r="N12" s="28">
        <v>3998730399</v>
      </c>
      <c r="O12" s="17">
        <v>1</v>
      </c>
      <c r="P12" s="17">
        <v>1</v>
      </c>
      <c r="Q12" s="8"/>
      <c r="R12" s="23">
        <v>76018</v>
      </c>
      <c r="S12" s="28">
        <v>7825484049</v>
      </c>
      <c r="T12" s="17">
        <v>1</v>
      </c>
      <c r="U12" s="17">
        <v>1</v>
      </c>
      <c r="V12" s="8"/>
      <c r="W12" s="23">
        <v>135827</v>
      </c>
      <c r="X12" s="28">
        <v>16757473776</v>
      </c>
      <c r="Y12" s="17">
        <v>1</v>
      </c>
      <c r="Z12" s="17">
        <v>1</v>
      </c>
      <c r="AA12" s="8"/>
      <c r="AB12" s="34" t="s">
        <v>13</v>
      </c>
      <c r="AC12" s="23">
        <f>VLOOKUP($AB12,[1]AL!$C$8:$K$14,5,FALSE)</f>
        <v>25798</v>
      </c>
      <c r="AD12" s="23">
        <f>VLOOKUP($AB12,[1]AL!$C$8:$K$14,6,FALSE)</f>
        <v>2883048743.4400001</v>
      </c>
      <c r="AE12" s="35">
        <f>VLOOKUP($AB12,[1]AL!$C$8:$K$14,8,FALSE)</f>
        <v>1</v>
      </c>
      <c r="AF12" s="35">
        <f>VLOOKUP($AB12,[1]AL!$C$8:$K$14,9,FALSE)</f>
        <v>0.99999999999999989</v>
      </c>
      <c r="AG12" s="8"/>
      <c r="AH12" s="23">
        <f>VLOOKUP($AB12,[2]AL!$C$8:$K$23,5,FALSE)</f>
        <v>108833</v>
      </c>
      <c r="AI12" s="23">
        <f>VLOOKUP($AB12,[2]AL!$C$8:$K$23,6,FALSE)</f>
        <v>13116105416.290001</v>
      </c>
      <c r="AJ12" s="35">
        <f>VLOOKUP($AB12,[2]AL!$C$8:$K$23,8,FALSE)</f>
        <v>1</v>
      </c>
      <c r="AK12" s="35">
        <f>VLOOKUP($AB12,[2]AL!$C$8:$K$23,9,FALSE)</f>
        <v>1</v>
      </c>
      <c r="AL12" s="8"/>
      <c r="AM12" s="23">
        <f>VLOOKUP($AB12,[3]AL!$C$8:$K$14,5,FALSE)</f>
        <v>38944</v>
      </c>
      <c r="AN12" s="23">
        <f>VLOOKUP($AB12,[3]AL!$C$8:$K$14,6,FALSE)</f>
        <v>3998730399</v>
      </c>
      <c r="AO12" s="35">
        <f>VLOOKUP($AB12,[3]AL!$C$8:$K$14,8,FALSE)</f>
        <v>1</v>
      </c>
      <c r="AP12" s="35">
        <f>VLOOKUP($AB12,[3]AL!$C$8:$K$14,9,FALSE)</f>
        <v>1</v>
      </c>
      <c r="AQ12" s="8"/>
      <c r="AR12" s="23">
        <f>VLOOKUP($AB12,[4]AL!$C$8:$K$14,5,FALSE)</f>
        <v>76018</v>
      </c>
      <c r="AS12" s="23">
        <f>VLOOKUP($AB12,[4]AL!$C$8:$K$14,6,FALSE)</f>
        <v>7825484048.8199987</v>
      </c>
      <c r="AT12" s="35">
        <f>VLOOKUP($AB12,[4]AL!$C$8:$K$14,8,FALSE)</f>
        <v>0.99999999999999989</v>
      </c>
      <c r="AU12" s="35">
        <f>VLOOKUP($AB12,[4]AL!$C$8:$K$14,9,FALSE)</f>
        <v>1.0000000000000002</v>
      </c>
      <c r="AV12" s="8"/>
      <c r="AW12" s="23">
        <f>VLOOKUP($AB12,[5]AL!$C$8:$K$14,5,FALSE)</f>
        <v>135827</v>
      </c>
      <c r="AX12" s="23">
        <f>VLOOKUP($AB12,[5]AL!$C$8:$K$14,6,FALSE)</f>
        <v>16757473775.58</v>
      </c>
      <c r="AY12" s="35">
        <f>VLOOKUP($AB12,[5]AL!$C$8:$K$14,8,FALSE)</f>
        <v>1</v>
      </c>
      <c r="AZ12" s="35">
        <f>VLOOKUP($AB12,[5]AL!$C$8:$K$14,9,FALSE)</f>
        <v>1</v>
      </c>
      <c r="BB12" s="36">
        <f t="shared" si="1"/>
        <v>0</v>
      </c>
      <c r="BC12" s="36">
        <f t="shared" si="0"/>
        <v>0</v>
      </c>
      <c r="BD12" s="35">
        <f t="shared" si="0"/>
        <v>0</v>
      </c>
      <c r="BE12" s="35">
        <f t="shared" si="0"/>
        <v>0</v>
      </c>
      <c r="BF12" s="23"/>
      <c r="BG12" s="36">
        <f t="shared" si="0"/>
        <v>0</v>
      </c>
      <c r="BH12" s="36">
        <f t="shared" si="0"/>
        <v>0.29000091552734375</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-0.18000125885009766</v>
      </c>
      <c r="BS12" s="35">
        <f t="shared" si="0"/>
        <v>0</v>
      </c>
      <c r="BT12" s="35">
        <f t="shared" si="0"/>
        <v>0</v>
      </c>
      <c r="BU12" s="23"/>
      <c r="BV12" s="36">
        <f t="shared" si="0"/>
        <v>0</v>
      </c>
      <c r="BW12" s="36">
        <f t="shared" si="0"/>
        <v>-0.42000007629394531</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3069</v>
      </c>
      <c r="D15" s="30">
        <v>72730756.140000001</v>
      </c>
      <c r="E15" s="19">
        <v>0.90290000000000004</v>
      </c>
      <c r="F15" s="19">
        <v>0.89990000000000003</v>
      </c>
      <c r="H15" s="25">
        <v>11060</v>
      </c>
      <c r="I15" s="30">
        <v>303112418</v>
      </c>
      <c r="J15" s="19">
        <v>0.90810000000000002</v>
      </c>
      <c r="K15" s="19">
        <v>0.89859999999999995</v>
      </c>
      <c r="M15" s="25">
        <v>3176</v>
      </c>
      <c r="N15" s="30">
        <v>126919105</v>
      </c>
      <c r="O15" s="19">
        <v>0.91110000000000002</v>
      </c>
      <c r="P15" s="19">
        <v>0.91790000000000005</v>
      </c>
      <c r="R15" s="25">
        <v>3011</v>
      </c>
      <c r="S15" s="30">
        <v>85933813</v>
      </c>
      <c r="T15" s="19">
        <v>0.90880000000000005</v>
      </c>
      <c r="U15" s="19">
        <v>0.90159999999999996</v>
      </c>
      <c r="W15" s="25">
        <v>19013</v>
      </c>
      <c r="X15" s="30">
        <v>629810447</v>
      </c>
      <c r="Y15" s="19">
        <v>0.95450000000000002</v>
      </c>
      <c r="Z15" s="19">
        <v>0.9496</v>
      </c>
      <c r="AB15" s="34" t="s">
        <v>80</v>
      </c>
      <c r="AC15" s="23">
        <f>VLOOKUP($AB15,[1]AL!$C$17:$K$24,5,FALSE)</f>
        <v>3069</v>
      </c>
      <c r="AD15" s="23">
        <f>VLOOKUP($AB15,[1]AL!$C$17:$K$24,6,FALSE)</f>
        <v>72730756.140000001</v>
      </c>
      <c r="AE15" s="35">
        <f>VLOOKUP($AB15,[1]AL!$C$17:$K$24,8,FALSE)</f>
        <v>0.90291262135922334</v>
      </c>
      <c r="AF15" s="35">
        <f>VLOOKUP($AB15,[1]AL!$C$17:$K$24,9,FALSE)</f>
        <v>0.89990857096975807</v>
      </c>
      <c r="AH15" s="23">
        <f>VLOOKUP($AB15,[2]AL!$C$17:$K$23,5,FALSE)</f>
        <v>11060</v>
      </c>
      <c r="AI15" s="23">
        <f>VLOOKUP($AB15,[2]AL!$C$17:$K$23,6,FALSE)</f>
        <v>303112417.86000001</v>
      </c>
      <c r="AJ15" s="35">
        <f>VLOOKUP($AB15,[2]AL!$C$17:$K$23,8,FALSE)</f>
        <v>0.90812053534772974</v>
      </c>
      <c r="AK15" s="35">
        <f>VLOOKUP($AB15,[2]AL!$C$17:$K$23,9,FALSE)</f>
        <v>0.89855151918213139</v>
      </c>
      <c r="AM15" s="23">
        <f>VLOOKUP($AB15,[3]AL!$C$17:$K$23,5,FALSE)</f>
        <v>3176</v>
      </c>
      <c r="AN15" s="23">
        <f>VLOOKUP($AB15,[3]AL!$C$17:$K$23,6,FALSE)</f>
        <v>126919105</v>
      </c>
      <c r="AO15" s="35">
        <f>VLOOKUP($AB15,[3]AL!$C$17:$K$23,8,FALSE)</f>
        <v>0.91107286288009182</v>
      </c>
      <c r="AP15" s="35">
        <f>VLOOKUP($AB15,[3]AL!$C$17:$K$23,9,FALSE)</f>
        <v>0.91787283567573841</v>
      </c>
      <c r="AQ15" s="23"/>
      <c r="AR15" s="23">
        <f>VLOOKUP($AB15,[4]AL!$C$17:$K$23,5,FALSE)</f>
        <v>3011</v>
      </c>
      <c r="AS15" s="23">
        <f>VLOOKUP($AB15,[4]AL!$C$17:$K$23,6,FALSE)</f>
        <v>85933813.209999993</v>
      </c>
      <c r="AT15" s="35">
        <f>VLOOKUP($AB15,[4]AL!$C$17:$K$23,8,FALSE)</f>
        <v>0.90884394808330815</v>
      </c>
      <c r="AU15" s="35">
        <f>VLOOKUP($AB15,[4]AL!$C$17:$K$23,9,FALSE)</f>
        <v>0.90160593788314258</v>
      </c>
      <c r="AW15" s="23">
        <f>VLOOKUP($AB15,[5]AL!$C$17:$K$23,5,FALSE)</f>
        <v>19013</v>
      </c>
      <c r="AX15" s="23">
        <f>VLOOKUP($AB15,[5]AL!$C$17:$K$23,6,FALSE)</f>
        <v>629810447.30999994</v>
      </c>
      <c r="AY15" s="35">
        <f>VLOOKUP($AB15,[5]AL!$C$17:$K$23,8,FALSE)</f>
        <v>0.95451578894522815</v>
      </c>
      <c r="AZ15" s="35">
        <f>VLOOKUP($AB15,[5]AL!$C$17:$K$23,9,FALSE)</f>
        <v>0.94958951887919163</v>
      </c>
      <c r="BB15" s="36">
        <f t="shared" si="1"/>
        <v>0</v>
      </c>
      <c r="BC15" s="36">
        <f t="shared" si="0"/>
        <v>0</v>
      </c>
      <c r="BD15" s="35">
        <f t="shared" si="0"/>
        <v>1.2621359223308204E-5</v>
      </c>
      <c r="BE15" s="35">
        <f t="shared" si="0"/>
        <v>8.5709697580371724E-6</v>
      </c>
      <c r="BF15" s="23"/>
      <c r="BG15" s="36">
        <f t="shared" si="0"/>
        <v>0</v>
      </c>
      <c r="BH15" s="36">
        <f t="shared" si="0"/>
        <v>-0.13999998569488525</v>
      </c>
      <c r="BI15" s="35">
        <f t="shared" si="0"/>
        <v>2.0535347729722098E-5</v>
      </c>
      <c r="BJ15" s="35">
        <f t="shared" si="0"/>
        <v>-4.848081786856806E-5</v>
      </c>
      <c r="BK15" s="23"/>
      <c r="BL15" s="36">
        <f t="shared" si="0"/>
        <v>0</v>
      </c>
      <c r="BM15" s="36">
        <f t="shared" si="0"/>
        <v>0</v>
      </c>
      <c r="BN15" s="35">
        <f t="shared" si="0"/>
        <v>-2.7137119908204888E-5</v>
      </c>
      <c r="BO15" s="35">
        <f t="shared" si="0"/>
        <v>-2.7164324261641504E-5</v>
      </c>
      <c r="BP15" s="23"/>
      <c r="BQ15" s="36">
        <f t="shared" si="0"/>
        <v>0</v>
      </c>
      <c r="BR15" s="36">
        <f t="shared" si="0"/>
        <v>0.20999999344348907</v>
      </c>
      <c r="BS15" s="35">
        <f t="shared" si="0"/>
        <v>4.3948083308098518E-5</v>
      </c>
      <c r="BT15" s="35">
        <f t="shared" si="0"/>
        <v>5.9378831426259993E-6</v>
      </c>
      <c r="BU15" s="23"/>
      <c r="BV15" s="36">
        <f t="shared" si="0"/>
        <v>0</v>
      </c>
      <c r="BW15" s="36">
        <f t="shared" si="0"/>
        <v>0.30999994277954102</v>
      </c>
      <c r="BX15" s="35">
        <f t="shared" si="0"/>
        <v>1.5788945228134565E-5</v>
      </c>
      <c r="BY15" s="35">
        <f t="shared" si="0"/>
        <v>-1.0481120808369937E-5</v>
      </c>
    </row>
    <row r="16" spans="1:77" x14ac:dyDescent="0.2">
      <c r="A16" s="1" t="s">
        <v>22</v>
      </c>
      <c r="B16" s="13" t="s">
        <v>8</v>
      </c>
      <c r="C16" s="25">
        <v>72</v>
      </c>
      <c r="D16" s="30">
        <v>1779026.02</v>
      </c>
      <c r="E16" s="19">
        <v>2.12E-2</v>
      </c>
      <c r="F16" s="19">
        <v>2.1999999999999999E-2</v>
      </c>
      <c r="H16" s="25">
        <v>340</v>
      </c>
      <c r="I16" s="30">
        <v>9867634</v>
      </c>
      <c r="J16" s="19">
        <v>2.7900000000000001E-2</v>
      </c>
      <c r="K16" s="19">
        <v>2.93E-2</v>
      </c>
      <c r="M16" s="25">
        <v>80</v>
      </c>
      <c r="N16" s="30">
        <v>2515229</v>
      </c>
      <c r="O16" s="19">
        <v>2.3E-2</v>
      </c>
      <c r="P16" s="19">
        <v>1.8200000000000001E-2</v>
      </c>
      <c r="R16" s="25">
        <v>96</v>
      </c>
      <c r="S16" s="30">
        <v>2851864</v>
      </c>
      <c r="T16" s="19">
        <v>2.9000000000000001E-2</v>
      </c>
      <c r="U16" s="19">
        <v>2.9899999999999999E-2</v>
      </c>
      <c r="W16" s="25">
        <v>168</v>
      </c>
      <c r="X16" s="30">
        <v>6289307</v>
      </c>
      <c r="Y16" s="19">
        <v>8.3999999999999995E-3</v>
      </c>
      <c r="Z16" s="19">
        <v>9.4999999999999998E-3</v>
      </c>
      <c r="AB16" s="34" t="s">
        <v>8</v>
      </c>
      <c r="AC16" s="23">
        <f>VLOOKUP($AB16,[1]AL!$C$17:$K$24,5,FALSE)</f>
        <v>72</v>
      </c>
      <c r="AD16" s="23">
        <f>VLOOKUP($AB16,[1]AL!$C$17:$K$24,6,FALSE)</f>
        <v>1779026.02</v>
      </c>
      <c r="AE16" s="35">
        <f>VLOOKUP($AB16,[1]AL!$C$17:$K$24,8,FALSE)</f>
        <v>2.1182700794351281E-2</v>
      </c>
      <c r="AF16" s="35">
        <f>VLOOKUP($AB16,[1]AL!$C$17:$K$24,9,FALSE)</f>
        <v>2.2012156181829244E-2</v>
      </c>
      <c r="AH16" s="23">
        <f>VLOOKUP($AB16,[2]AL!$C$17:$K$23,5,FALSE)</f>
        <v>340</v>
      </c>
      <c r="AI16" s="23">
        <f>VLOOKUP($AB16,[2]AL!$C$17:$K$23,6,FALSE)</f>
        <v>9867633.5499999989</v>
      </c>
      <c r="AJ16" s="35">
        <f>VLOOKUP($AB16,[2]AL!$C$17:$K$23,8,FALSE)</f>
        <v>2.7916906149930209E-2</v>
      </c>
      <c r="AK16" s="35">
        <f>VLOOKUP($AB16,[2]AL!$C$17:$K$23,9,FALSE)</f>
        <v>2.9251777870678709E-2</v>
      </c>
      <c r="AM16" s="23">
        <f>VLOOKUP($AB16,[3]AL!$C$17:$K$23,5,FALSE)</f>
        <v>80</v>
      </c>
      <c r="AN16" s="23">
        <f>VLOOKUP($AB16,[3]AL!$C$17:$K$23,6,FALSE)</f>
        <v>2515229</v>
      </c>
      <c r="AO16" s="35">
        <f>VLOOKUP($AB16,[3]AL!$C$17:$K$23,8,FALSE)</f>
        <v>2.2948938611589215E-2</v>
      </c>
      <c r="AP16" s="35">
        <f>VLOOKUP($AB16,[3]AL!$C$17:$K$23,9,FALSE)</f>
        <v>1.819001461288158E-2</v>
      </c>
      <c r="AR16" s="23">
        <f>VLOOKUP($AB16,[4]AL!$C$17:$K$23,5,FALSE)</f>
        <v>96</v>
      </c>
      <c r="AS16" s="23">
        <f>VLOOKUP($AB16,[4]AL!$C$17:$K$23,6,FALSE)</f>
        <v>2851864.17</v>
      </c>
      <c r="AT16" s="35">
        <f>VLOOKUP($AB16,[4]AL!$C$17:$K$23,8,FALSE)</f>
        <v>2.8976758225173559E-2</v>
      </c>
      <c r="AU16" s="35">
        <f>VLOOKUP($AB16,[4]AL!$C$17:$K$23,9,FALSE)</f>
        <v>2.9921372899218285E-2</v>
      </c>
      <c r="AW16" s="23">
        <f>VLOOKUP($AB16,[5]AL!$C$17:$K$23,5,FALSE)</f>
        <v>168</v>
      </c>
      <c r="AX16" s="23">
        <f>VLOOKUP($AB16,[5]AL!$C$17:$K$23,6,FALSE)</f>
        <v>6289307.3499999996</v>
      </c>
      <c r="AY16" s="35">
        <f>VLOOKUP($AB16,[5]AL!$C$17:$K$23,8,FALSE)</f>
        <v>8.4341583412821924E-3</v>
      </c>
      <c r="AZ16" s="35">
        <f>VLOOKUP($AB16,[5]AL!$C$17:$K$23,9,FALSE)</f>
        <v>9.4826314267699788E-3</v>
      </c>
      <c r="BB16" s="36">
        <f t="shared" si="1"/>
        <v>0</v>
      </c>
      <c r="BC16" s="36">
        <f t="shared" si="0"/>
        <v>0</v>
      </c>
      <c r="BD16" s="35">
        <f t="shared" si="0"/>
        <v>-1.7299205648718674E-5</v>
      </c>
      <c r="BE16" s="35">
        <f t="shared" si="0"/>
        <v>1.2156181829245383E-5</v>
      </c>
      <c r="BF16" s="23"/>
      <c r="BG16" s="36">
        <f t="shared" si="0"/>
        <v>0</v>
      </c>
      <c r="BH16" s="36">
        <f t="shared" si="0"/>
        <v>-0.45000000111758709</v>
      </c>
      <c r="BI16" s="35">
        <f t="shared" si="0"/>
        <v>1.6906149930207698E-5</v>
      </c>
      <c r="BJ16" s="35">
        <f t="shared" si="0"/>
        <v>-4.822212932129033E-5</v>
      </c>
      <c r="BK16" s="23"/>
      <c r="BL16" s="36">
        <f t="shared" si="0"/>
        <v>0</v>
      </c>
      <c r="BM16" s="36">
        <f t="shared" si="0"/>
        <v>0</v>
      </c>
      <c r="BN16" s="35">
        <f t="shared" si="0"/>
        <v>-5.1061388410784253E-5</v>
      </c>
      <c r="BO16" s="35">
        <f t="shared" si="0"/>
        <v>-9.9853871184212017E-6</v>
      </c>
      <c r="BP16" s="23"/>
      <c r="BQ16" s="36">
        <f t="shared" si="0"/>
        <v>0</v>
      </c>
      <c r="BR16" s="36">
        <f t="shared" si="0"/>
        <v>0.16999999992549419</v>
      </c>
      <c r="BS16" s="35">
        <f t="shared" si="0"/>
        <v>-2.3241774826442824E-5</v>
      </c>
      <c r="BT16" s="35">
        <f t="shared" si="0"/>
        <v>2.1372899218285307E-5</v>
      </c>
      <c r="BU16" s="23"/>
      <c r="BV16" s="36">
        <f t="shared" si="0"/>
        <v>0</v>
      </c>
      <c r="BW16" s="36">
        <f t="shared" si="0"/>
        <v>0.34999999962747097</v>
      </c>
      <c r="BX16" s="35">
        <f t="shared" si="0"/>
        <v>3.4158341282192889E-5</v>
      </c>
      <c r="BY16" s="35">
        <f t="shared" si="0"/>
        <v>-1.7368573230020987E-5</v>
      </c>
    </row>
    <row r="17" spans="1:77" x14ac:dyDescent="0.2">
      <c r="A17" s="1" t="s">
        <v>23</v>
      </c>
      <c r="B17" s="13" t="s">
        <v>9</v>
      </c>
      <c r="C17" s="25">
        <v>74</v>
      </c>
      <c r="D17" s="30">
        <v>1532700.52</v>
      </c>
      <c r="E17" s="19">
        <v>2.18E-2</v>
      </c>
      <c r="F17" s="19">
        <v>1.9E-2</v>
      </c>
      <c r="H17" s="25">
        <v>218</v>
      </c>
      <c r="I17" s="30">
        <v>7099001</v>
      </c>
      <c r="J17" s="19">
        <v>1.7899999999999999E-2</v>
      </c>
      <c r="K17" s="19">
        <v>2.1000000000000001E-2</v>
      </c>
      <c r="M17" s="25">
        <v>65</v>
      </c>
      <c r="N17" s="30">
        <v>2462639</v>
      </c>
      <c r="O17" s="19">
        <v>1.8700000000000001E-2</v>
      </c>
      <c r="P17" s="19">
        <v>1.78E-2</v>
      </c>
      <c r="R17" s="25">
        <v>70</v>
      </c>
      <c r="S17" s="30">
        <v>2468905</v>
      </c>
      <c r="T17" s="19">
        <v>2.1100000000000001E-2</v>
      </c>
      <c r="U17" s="19">
        <v>2.5899999999999999E-2</v>
      </c>
      <c r="W17" s="25">
        <v>160</v>
      </c>
      <c r="X17" s="30">
        <v>6625264</v>
      </c>
      <c r="Y17" s="19">
        <v>8.0000000000000002E-3</v>
      </c>
      <c r="Z17" s="19">
        <v>0.01</v>
      </c>
      <c r="AB17" s="34" t="s">
        <v>9</v>
      </c>
      <c r="AC17" s="23">
        <f>VLOOKUP($AB17,[1]AL!$C$17:$K$24,5,FALSE)</f>
        <v>74</v>
      </c>
      <c r="AD17" s="23">
        <f>VLOOKUP($AB17,[1]AL!$C$17:$K$24,6,FALSE)</f>
        <v>1532700.52</v>
      </c>
      <c r="AE17" s="35">
        <f>VLOOKUP($AB17,[1]AL!$C$17:$K$24,8,FALSE)</f>
        <v>2.1771109149749928E-2</v>
      </c>
      <c r="AF17" s="35">
        <f>VLOOKUP($AB17,[1]AL!$C$17:$K$24,9,FALSE)</f>
        <v>1.8964333768547632E-2</v>
      </c>
      <c r="AH17" s="23">
        <f>VLOOKUP($AB17,[2]AL!$C$17:$K$23,5,FALSE)</f>
        <v>218</v>
      </c>
      <c r="AI17" s="23">
        <f>VLOOKUP($AB17,[2]AL!$C$17:$K$23,6,FALSE)</f>
        <v>7099000.75</v>
      </c>
      <c r="AJ17" s="35">
        <f>VLOOKUP($AB17,[2]AL!$C$17:$K$23,8,FALSE)</f>
        <v>1.7899663354955252E-2</v>
      </c>
      <c r="AK17" s="35">
        <f>VLOOKUP($AB17,[2]AL!$C$17:$K$23,9,FALSE)</f>
        <v>2.1044396510121882E-2</v>
      </c>
      <c r="AM17" s="23">
        <f>VLOOKUP($AB17,[3]AL!$C$17:$K$23,5,FALSE)</f>
        <v>65</v>
      </c>
      <c r="AN17" s="23">
        <f>VLOOKUP($AB17,[3]AL!$C$17:$K$23,6,FALSE)</f>
        <v>2462639</v>
      </c>
      <c r="AO17" s="35">
        <f>VLOOKUP($AB17,[3]AL!$C$17:$K$23,8,FALSE)</f>
        <v>1.8646012621916237E-2</v>
      </c>
      <c r="AP17" s="35">
        <f>VLOOKUP($AB17,[3]AL!$C$17:$K$23,9,FALSE)</f>
        <v>1.7809686273596591E-2</v>
      </c>
      <c r="AR17" s="23">
        <f>VLOOKUP($AB17,[4]AL!$C$17:$K$23,5,FALSE)</f>
        <v>70</v>
      </c>
      <c r="AS17" s="23">
        <f>VLOOKUP($AB17,[4]AL!$C$17:$K$23,6,FALSE)</f>
        <v>2468905.2400000002</v>
      </c>
      <c r="AT17" s="35">
        <f>VLOOKUP($AB17,[4]AL!$C$17:$K$23,8,FALSE)</f>
        <v>2.1128886205855721E-2</v>
      </c>
      <c r="AU17" s="35">
        <f>VLOOKUP($AB17,[4]AL!$C$17:$K$23,9,FALSE)</f>
        <v>2.5903419635470937E-2</v>
      </c>
      <c r="AW17" s="23">
        <f>VLOOKUP($AB17,[5]AL!$C$17:$K$23,5,FALSE)</f>
        <v>160</v>
      </c>
      <c r="AX17" s="23">
        <f>VLOOKUP($AB17,[5]AL!$C$17:$K$23,6,FALSE)</f>
        <v>6625264.1799999997</v>
      </c>
      <c r="AY17" s="35">
        <f>VLOOKUP($AB17,[5]AL!$C$17:$K$23,8,FALSE)</f>
        <v>8.0325317536020877E-3</v>
      </c>
      <c r="AZ17" s="35">
        <f>VLOOKUP($AB17,[5]AL!$C$17:$K$23,9,FALSE)</f>
        <v>9.9891665055805278E-3</v>
      </c>
      <c r="BB17" s="36">
        <f t="shared" si="1"/>
        <v>0</v>
      </c>
      <c r="BC17" s="36">
        <f t="shared" si="0"/>
        <v>0</v>
      </c>
      <c r="BD17" s="35">
        <f t="shared" si="0"/>
        <v>-2.8890850250071903E-5</v>
      </c>
      <c r="BE17" s="35">
        <f t="shared" si="0"/>
        <v>-3.5666231452367858E-5</v>
      </c>
      <c r="BF17" s="23"/>
      <c r="BG17" s="36">
        <f t="shared" si="0"/>
        <v>0</v>
      </c>
      <c r="BH17" s="36">
        <f t="shared" si="0"/>
        <v>-0.25</v>
      </c>
      <c r="BI17" s="35">
        <f t="shared" si="0"/>
        <v>-3.366450447468694E-7</v>
      </c>
      <c r="BJ17" s="35">
        <f t="shared" si="0"/>
        <v>4.4396510121880867E-5</v>
      </c>
      <c r="BK17" s="23"/>
      <c r="BL17" s="36">
        <f t="shared" si="0"/>
        <v>0</v>
      </c>
      <c r="BM17" s="36">
        <f t="shared" si="0"/>
        <v>0</v>
      </c>
      <c r="BN17" s="35">
        <f t="shared" si="0"/>
        <v>-5.3987378083764082E-5</v>
      </c>
      <c r="BO17" s="35">
        <f t="shared" si="0"/>
        <v>9.6862735965916325E-6</v>
      </c>
      <c r="BP17" s="23"/>
      <c r="BQ17" s="36">
        <f t="shared" si="0"/>
        <v>0</v>
      </c>
      <c r="BR17" s="36">
        <f t="shared" si="0"/>
        <v>0.24000000022351742</v>
      </c>
      <c r="BS17" s="35">
        <f t="shared" si="0"/>
        <v>2.888620585572016E-5</v>
      </c>
      <c r="BT17" s="35">
        <f t="shared" si="0"/>
        <v>3.4196354709373211E-6</v>
      </c>
      <c r="BU17" s="23"/>
      <c r="BV17" s="36">
        <f t="shared" si="0"/>
        <v>0</v>
      </c>
      <c r="BW17" s="36">
        <f t="shared" si="0"/>
        <v>0.17999999970197678</v>
      </c>
      <c r="BX17" s="35">
        <f t="shared" si="0"/>
        <v>3.2531753602087557E-5</v>
      </c>
      <c r="BY17" s="35">
        <f t="shared" si="0"/>
        <v>-1.08334944194724E-5</v>
      </c>
    </row>
    <row r="18" spans="1:77" x14ac:dyDescent="0.2">
      <c r="A18" s="1" t="s">
        <v>24</v>
      </c>
      <c r="B18" s="13" t="s">
        <v>10</v>
      </c>
      <c r="C18" s="25">
        <v>11</v>
      </c>
      <c r="D18" s="30">
        <v>315650.68</v>
      </c>
      <c r="E18" s="19">
        <v>3.2000000000000002E-3</v>
      </c>
      <c r="F18" s="19">
        <v>3.8999999999999998E-3</v>
      </c>
      <c r="H18" s="25">
        <v>134</v>
      </c>
      <c r="I18" s="30">
        <v>4867590</v>
      </c>
      <c r="J18" s="19">
        <v>1.0999999999999999E-2</v>
      </c>
      <c r="K18" s="19">
        <v>1.44E-2</v>
      </c>
      <c r="M18" s="25">
        <v>22</v>
      </c>
      <c r="N18" s="30">
        <v>1224409</v>
      </c>
      <c r="O18" s="19">
        <v>6.3E-3</v>
      </c>
      <c r="P18" s="19">
        <v>8.8999999999999999E-3</v>
      </c>
      <c r="R18" s="25">
        <v>10</v>
      </c>
      <c r="S18" s="30">
        <v>459557</v>
      </c>
      <c r="T18" s="19">
        <v>3.0000000000000001E-3</v>
      </c>
      <c r="U18" s="19">
        <v>4.7999999999999996E-3</v>
      </c>
      <c r="W18" s="25">
        <v>61</v>
      </c>
      <c r="X18" s="30">
        <v>1237976</v>
      </c>
      <c r="Y18" s="19">
        <v>3.0999999999999999E-3</v>
      </c>
      <c r="Z18" s="19">
        <v>1.9E-3</v>
      </c>
      <c r="AB18" s="34" t="s">
        <v>10</v>
      </c>
      <c r="AC18" s="23">
        <f>VLOOKUP($AB18,[1]AL!$C$17:$K$24,5,FALSE)</f>
        <v>11</v>
      </c>
      <c r="AD18" s="23">
        <f>VLOOKUP($AB18,[1]AL!$C$17:$K$24,6,FALSE)</f>
        <v>315650.68</v>
      </c>
      <c r="AE18" s="35">
        <f>VLOOKUP($AB18,[1]AL!$C$17:$K$24,8,FALSE)</f>
        <v>3.2362459546925568E-3</v>
      </c>
      <c r="AF18" s="35">
        <f>VLOOKUP($AB18,[1]AL!$C$17:$K$24,9,FALSE)</f>
        <v>3.9055932791025754E-3</v>
      </c>
      <c r="AH18" s="23">
        <f>VLOOKUP($AB18,[2]AL!$C$17:$K$23,5,FALSE)</f>
        <v>134</v>
      </c>
      <c r="AI18" s="23">
        <f>VLOOKUP($AB18,[2]AL!$C$17:$K$23,6,FALSE)</f>
        <v>4867590.42</v>
      </c>
      <c r="AJ18" s="35">
        <f>VLOOKUP($AB18,[2]AL!$C$17:$K$23,8,FALSE)</f>
        <v>1.1002545364972494E-2</v>
      </c>
      <c r="AK18" s="35">
        <f>VLOOKUP($AB18,[2]AL!$C$17:$K$23,9,FALSE)</f>
        <v>1.4429566421351724E-2</v>
      </c>
      <c r="AM18" s="23">
        <f>VLOOKUP($AB18,[3]AL!$C$17:$K$23,5,FALSE)</f>
        <v>22</v>
      </c>
      <c r="AN18" s="23">
        <f>VLOOKUP($AB18,[3]AL!$C$17:$K$23,6,FALSE)</f>
        <v>1224409</v>
      </c>
      <c r="AO18" s="35">
        <f>VLOOKUP($AB18,[3]AL!$C$17:$K$23,8,FALSE)</f>
        <v>6.3109581181870341E-3</v>
      </c>
      <c r="AP18" s="35">
        <f>VLOOKUP($AB18,[3]AL!$C$17:$K$23,9,FALSE)</f>
        <v>8.8548667346566544E-3</v>
      </c>
      <c r="AR18" s="23">
        <f>VLOOKUP($AB18,[4]AL!$C$17:$K$23,5,FALSE)</f>
        <v>10</v>
      </c>
      <c r="AS18" s="23">
        <f>VLOOKUP($AB18,[4]AL!$C$17:$K$23,6,FALSE)</f>
        <v>459556.51</v>
      </c>
      <c r="AT18" s="35">
        <f>VLOOKUP($AB18,[4]AL!$C$17:$K$23,8,FALSE)</f>
        <v>3.0184123151222458E-3</v>
      </c>
      <c r="AU18" s="35">
        <f>VLOOKUP($AB18,[4]AL!$C$17:$K$23,9,FALSE)</f>
        <v>4.8216047063606602E-3</v>
      </c>
      <c r="AW18" s="23">
        <f>VLOOKUP($AB18,[5]AL!$C$17:$K$23,5,FALSE)</f>
        <v>61</v>
      </c>
      <c r="AX18" s="23">
        <f>VLOOKUP($AB18,[5]AL!$C$17:$K$23,6,FALSE)</f>
        <v>1237975.75</v>
      </c>
      <c r="AY18" s="35">
        <f>VLOOKUP($AB18,[5]AL!$C$17:$K$23,8,FALSE)</f>
        <v>3.0624027310607962E-3</v>
      </c>
      <c r="AZ18" s="35">
        <f>VLOOKUP($AB18,[5]AL!$C$17:$K$23,9,FALSE)</f>
        <v>1.8665438178226629E-3</v>
      </c>
      <c r="BB18" s="36">
        <f t="shared" si="1"/>
        <v>0</v>
      </c>
      <c r="BC18" s="36">
        <f t="shared" si="0"/>
        <v>0</v>
      </c>
      <c r="BD18" s="35">
        <f t="shared" si="0"/>
        <v>3.6245954692556634E-5</v>
      </c>
      <c r="BE18" s="35">
        <f t="shared" si="0"/>
        <v>5.5932791025756039E-6</v>
      </c>
      <c r="BF18" s="23"/>
      <c r="BG18" s="36">
        <f t="shared" si="0"/>
        <v>0</v>
      </c>
      <c r="BH18" s="36">
        <f t="shared" si="0"/>
        <v>0.41999999992549419</v>
      </c>
      <c r="BI18" s="35">
        <f t="shared" si="0"/>
        <v>2.5453649724945654E-6</v>
      </c>
      <c r="BJ18" s="35">
        <f t="shared" si="0"/>
        <v>2.9566421351724312E-5</v>
      </c>
      <c r="BK18" s="23"/>
      <c r="BL18" s="36">
        <f t="shared" si="0"/>
        <v>0</v>
      </c>
      <c r="BM18" s="36">
        <f t="shared" si="0"/>
        <v>0</v>
      </c>
      <c r="BN18" s="35">
        <f t="shared" si="0"/>
        <v>1.0958118187034092E-5</v>
      </c>
      <c r="BO18" s="35">
        <f t="shared" si="0"/>
        <v>-4.5133265343345538E-5</v>
      </c>
      <c r="BP18" s="23"/>
      <c r="BQ18" s="36">
        <f t="shared" si="0"/>
        <v>0</v>
      </c>
      <c r="BR18" s="36">
        <f t="shared" si="0"/>
        <v>-0.48999999999068677</v>
      </c>
      <c r="BS18" s="35">
        <f t="shared" si="0"/>
        <v>1.8412315122245775E-5</v>
      </c>
      <c r="BT18" s="35">
        <f t="shared" si="0"/>
        <v>2.1604706360660655E-5</v>
      </c>
      <c r="BU18" s="23"/>
      <c r="BV18" s="36">
        <f t="shared" si="0"/>
        <v>0</v>
      </c>
      <c r="BW18" s="36">
        <f t="shared" si="0"/>
        <v>-0.25</v>
      </c>
      <c r="BX18" s="35">
        <f t="shared" si="0"/>
        <v>-3.7597268939203697E-5</v>
      </c>
      <c r="BY18" s="35">
        <f t="shared" si="0"/>
        <v>-3.3456182177337085E-5</v>
      </c>
    </row>
    <row r="19" spans="1:77" x14ac:dyDescent="0.2">
      <c r="A19" s="1" t="s">
        <v>25</v>
      </c>
      <c r="B19" s="13" t="s">
        <v>11</v>
      </c>
      <c r="C19" s="25">
        <v>171</v>
      </c>
      <c r="D19" s="30">
        <v>4341467.07</v>
      </c>
      <c r="E19" s="19">
        <v>5.0299999999999997E-2</v>
      </c>
      <c r="F19" s="19">
        <v>5.3699999999999998E-2</v>
      </c>
      <c r="H19" s="25">
        <v>414</v>
      </c>
      <c r="I19" s="30">
        <v>11984774</v>
      </c>
      <c r="J19" s="19">
        <v>3.4000000000000002E-2</v>
      </c>
      <c r="K19" s="19">
        <v>3.5499999999999997E-2</v>
      </c>
      <c r="M19" s="25">
        <v>141</v>
      </c>
      <c r="N19" s="30">
        <v>4926409</v>
      </c>
      <c r="O19" s="19">
        <v>4.0500000000000001E-2</v>
      </c>
      <c r="P19" s="19">
        <v>3.56E-2</v>
      </c>
      <c r="R19" s="25">
        <v>117</v>
      </c>
      <c r="S19" s="30">
        <v>3272028</v>
      </c>
      <c r="T19" s="19">
        <v>3.5299999999999998E-2</v>
      </c>
      <c r="U19" s="19">
        <v>3.4299999999999997E-2</v>
      </c>
      <c r="W19" s="25">
        <v>458</v>
      </c>
      <c r="X19" s="30">
        <v>15082804</v>
      </c>
      <c r="Y19" s="19">
        <v>2.3E-2</v>
      </c>
      <c r="Z19" s="19">
        <v>2.2700000000000001E-2</v>
      </c>
      <c r="AB19" s="34" t="s">
        <v>11</v>
      </c>
      <c r="AC19" s="23">
        <f>VLOOKUP($AB19,[1]AL!$C$17:$K$24,5,FALSE)</f>
        <v>171</v>
      </c>
      <c r="AD19" s="23">
        <f>VLOOKUP($AB19,[1]AL!$C$17:$K$24,6,FALSE)</f>
        <v>4341467.0699999994</v>
      </c>
      <c r="AE19" s="35">
        <f>VLOOKUP($AB19,[1]AL!$C$17:$K$24,8,FALSE)</f>
        <v>5.0308914386584289E-2</v>
      </c>
      <c r="AF19" s="35">
        <f>VLOOKUP($AB19,[1]AL!$C$17:$K$24,9,FALSE)</f>
        <v>5.3717624210526491E-2</v>
      </c>
      <c r="AH19" s="23">
        <f>VLOOKUP($AB19,[2]AL!$C$17:$K$23,5,FALSE)</f>
        <v>414</v>
      </c>
      <c r="AI19" s="23">
        <f>VLOOKUP($AB19,[2]AL!$C$17:$K$23,6,FALSE)</f>
        <v>11984774.350000003</v>
      </c>
      <c r="AJ19" s="35">
        <f>VLOOKUP($AB19,[2]AL!$C$17:$K$23,8,FALSE)</f>
        <v>3.3992938664915019E-2</v>
      </c>
      <c r="AK19" s="35">
        <f>VLOOKUP($AB19,[2]AL!$C$17:$K$23,9,FALSE)</f>
        <v>3.5527865454266686E-2</v>
      </c>
      <c r="AM19" s="23">
        <f>VLOOKUP($AB19,[3]AL!$C$17:$K$23,5,FALSE)</f>
        <v>141</v>
      </c>
      <c r="AN19" s="23">
        <f>VLOOKUP($AB19,[3]AL!$C$17:$K$23,6,FALSE)</f>
        <v>4926409</v>
      </c>
      <c r="AO19" s="35">
        <f>VLOOKUP($AB19,[3]AL!$C$17:$K$23,8,FALSE)</f>
        <v>4.0447504302925992E-2</v>
      </c>
      <c r="AP19" s="35">
        <f>VLOOKUP($AB19,[3]AL!$C$17:$K$23,9,FALSE)</f>
        <v>3.5627551884552591E-2</v>
      </c>
      <c r="AR19" s="23">
        <f>VLOOKUP($AB19,[4]AL!$C$17:$K$23,5,FALSE)</f>
        <v>117</v>
      </c>
      <c r="AS19" s="23">
        <f>VLOOKUP($AB19,[4]AL!$C$17:$K$23,6,FALSE)</f>
        <v>3272028.49</v>
      </c>
      <c r="AT19" s="35">
        <f>VLOOKUP($AB19,[4]AL!$C$17:$K$23,8,FALSE)</f>
        <v>3.5315424086930274E-2</v>
      </c>
      <c r="AU19" s="35">
        <f>VLOOKUP($AB19,[4]AL!$C$17:$K$23,9,FALSE)</f>
        <v>3.432968007945348E-2</v>
      </c>
      <c r="AW19" s="23">
        <f>VLOOKUP($AB19,[5]AL!$C$17:$K$23,5,FALSE)</f>
        <v>458</v>
      </c>
      <c r="AX19" s="23">
        <f>VLOOKUP($AB19,[5]AL!$C$17:$K$23,6,FALSE)</f>
        <v>15082803.9</v>
      </c>
      <c r="AY19" s="35">
        <f>VLOOKUP($AB19,[5]AL!$C$17:$K$23,8,FALSE)</f>
        <v>2.299312214468598E-2</v>
      </c>
      <c r="AZ19" s="35">
        <f>VLOOKUP($AB19,[5]AL!$C$17:$K$23,9,FALSE)</f>
        <v>2.2740925559306433E-2</v>
      </c>
      <c r="BB19" s="36">
        <f t="shared" si="1"/>
        <v>0</v>
      </c>
      <c r="BC19" s="36">
        <f t="shared" si="0"/>
        <v>0</v>
      </c>
      <c r="BD19" s="35">
        <f t="shared" si="0"/>
        <v>8.9143865842911119E-6</v>
      </c>
      <c r="BE19" s="35">
        <f t="shared" si="0"/>
        <v>1.7624210526492878E-5</v>
      </c>
      <c r="BF19" s="23"/>
      <c r="BG19" s="36">
        <f t="shared" si="0"/>
        <v>0</v>
      </c>
      <c r="BH19" s="36">
        <f t="shared" si="0"/>
        <v>0.35000000335276127</v>
      </c>
      <c r="BI19" s="35">
        <f t="shared" si="0"/>
        <v>-7.0613350849832446E-6</v>
      </c>
      <c r="BJ19" s="35">
        <f t="shared" si="0"/>
        <v>2.7865454266688683E-5</v>
      </c>
      <c r="BK19" s="23"/>
      <c r="BL19" s="36">
        <f t="shared" si="0"/>
        <v>0</v>
      </c>
      <c r="BM19" s="36">
        <f t="shared" si="0"/>
        <v>0</v>
      </c>
      <c r="BN19" s="35">
        <f t="shared" si="0"/>
        <v>-5.2495697074009251E-5</v>
      </c>
      <c r="BO19" s="35">
        <f t="shared" si="0"/>
        <v>2.7551884552591555E-5</v>
      </c>
      <c r="BP19" s="23"/>
      <c r="BQ19" s="36">
        <f t="shared" si="0"/>
        <v>0</v>
      </c>
      <c r="BR19" s="36">
        <f t="shared" si="0"/>
        <v>0.49000000022351742</v>
      </c>
      <c r="BS19" s="35">
        <f t="shared" si="0"/>
        <v>1.5424086930275471E-5</v>
      </c>
      <c r="BT19" s="35">
        <f t="shared" si="0"/>
        <v>2.9680079453482666E-5</v>
      </c>
      <c r="BU19" s="23"/>
      <c r="BV19" s="36">
        <f t="shared" si="0"/>
        <v>0</v>
      </c>
      <c r="BW19" s="36">
        <f t="shared" si="0"/>
        <v>-9.999999962747097E-2</v>
      </c>
      <c r="BX19" s="35">
        <f t="shared" si="0"/>
        <v>-6.8778553140198817E-6</v>
      </c>
      <c r="BY19" s="35">
        <f t="shared" si="0"/>
        <v>4.0925559306431714E-5</v>
      </c>
    </row>
    <row r="20" spans="1:77" x14ac:dyDescent="0.2">
      <c r="A20" s="1" t="s">
        <v>26</v>
      </c>
      <c r="B20" s="13" t="s">
        <v>12</v>
      </c>
      <c r="C20" s="23">
        <v>2</v>
      </c>
      <c r="D20" s="28">
        <v>120561.18</v>
      </c>
      <c r="E20" s="17">
        <v>5.9999999999999995E-4</v>
      </c>
      <c r="F20" s="17">
        <v>1.5E-3</v>
      </c>
      <c r="G20" s="8"/>
      <c r="H20" s="23">
        <v>13</v>
      </c>
      <c r="I20" s="28">
        <v>403072</v>
      </c>
      <c r="J20" s="17">
        <v>1.1000000000000001E-3</v>
      </c>
      <c r="K20" s="17">
        <v>1.1999999999999999E-3</v>
      </c>
      <c r="L20" s="8"/>
      <c r="M20" s="23">
        <v>2</v>
      </c>
      <c r="N20" s="28">
        <v>227470</v>
      </c>
      <c r="O20" s="17">
        <v>5.9999999999999995E-4</v>
      </c>
      <c r="P20" s="17">
        <v>1.6000000000000001E-3</v>
      </c>
      <c r="Q20" s="8"/>
      <c r="R20" s="23">
        <v>9</v>
      </c>
      <c r="S20" s="28">
        <v>325775</v>
      </c>
      <c r="T20" s="17">
        <v>2.7000000000000001E-3</v>
      </c>
      <c r="U20" s="17">
        <v>3.3999999999999998E-3</v>
      </c>
      <c r="V20" s="8"/>
      <c r="W20" s="23">
        <v>59</v>
      </c>
      <c r="X20" s="28">
        <v>4199146</v>
      </c>
      <c r="Y20" s="17">
        <v>3.0000000000000001E-3</v>
      </c>
      <c r="Z20" s="17">
        <v>6.3E-3</v>
      </c>
      <c r="AA20" s="8"/>
      <c r="AB20" s="34" t="s">
        <v>12</v>
      </c>
      <c r="AC20" s="23">
        <f>VLOOKUP($AB20,[1]AL!$C$17:$K$24,5,FALSE)</f>
        <v>2</v>
      </c>
      <c r="AD20" s="23">
        <f>VLOOKUP($AB20,[1]AL!$C$17:$K$24,6,FALSE)</f>
        <v>120561.18</v>
      </c>
      <c r="AE20" s="35">
        <f>VLOOKUP($AB20,[1]AL!$C$17:$K$24,8,FALSE)</f>
        <v>5.8840835539864661E-4</v>
      </c>
      <c r="AF20" s="35">
        <f>VLOOKUP($AB20,[1]AL!$C$17:$K$24,9,FALSE)</f>
        <v>1.4917215902360034E-3</v>
      </c>
      <c r="AG20" s="8"/>
      <c r="AH20" s="23">
        <f>VLOOKUP($AB20,[2]AL!$C$17:$K$23,5,FALSE)</f>
        <v>13</v>
      </c>
      <c r="AI20" s="23">
        <f>VLOOKUP($AB20,[2]AL!$C$17:$K$23,6,FALSE)</f>
        <v>403072.4</v>
      </c>
      <c r="AJ20" s="35">
        <f>VLOOKUP($AB20,[2]AL!$C$17:$K$23,8,FALSE)</f>
        <v>1.0674111174973314E-3</v>
      </c>
      <c r="AK20" s="35">
        <f>VLOOKUP($AB20,[2]AL!$C$17:$K$23,9,FALSE)</f>
        <v>1.1948745614495746E-3</v>
      </c>
      <c r="AL20" s="8"/>
      <c r="AM20" s="23">
        <f>VLOOKUP($AB20,[3]AL!$C$17:$K$23,5,FALSE)</f>
        <v>2</v>
      </c>
      <c r="AN20" s="23">
        <f>VLOOKUP($AB20,[3]AL!$C$17:$K$23,6,FALSE)</f>
        <v>227470</v>
      </c>
      <c r="AO20" s="35">
        <f>VLOOKUP($AB20,[3]AL!$C$17:$K$23,8,FALSE)</f>
        <v>5.737234652897303E-4</v>
      </c>
      <c r="AP20" s="35">
        <f>VLOOKUP($AB20,[3]AL!$C$17:$K$23,9,FALSE)</f>
        <v>1.6450520505258859E-3</v>
      </c>
      <c r="AQ20" s="8"/>
      <c r="AR20" s="23">
        <f>VLOOKUP($AB20,[4]AL!$C$17:$K$23,5,FALSE)</f>
        <v>9</v>
      </c>
      <c r="AS20" s="23">
        <f>VLOOKUP($AB20,[4]AL!$C$17:$K$23,6,FALSE)</f>
        <v>325774.77</v>
      </c>
      <c r="AT20" s="35">
        <f>VLOOKUP($AB20,[4]AL!$C$17:$K$23,8,FALSE)</f>
        <v>2.7165710836100213E-3</v>
      </c>
      <c r="AU20" s="35">
        <f>VLOOKUP($AB20,[4]AL!$C$17:$K$23,9,FALSE)</f>
        <v>3.417984796354123E-3</v>
      </c>
      <c r="AV20" s="8"/>
      <c r="AW20" s="23">
        <f>VLOOKUP($AB20,[5]AL!$C$17:$K$23,5,FALSE)</f>
        <v>59</v>
      </c>
      <c r="AX20" s="23">
        <f>VLOOKUP($AB20,[5]AL!$C$17:$K$23,6,FALSE)</f>
        <v>4199145.55</v>
      </c>
      <c r="AY20" s="35">
        <f>VLOOKUP($AB20,[5]AL!$C$17:$K$23,8,FALSE)</f>
        <v>2.96199608414077E-3</v>
      </c>
      <c r="AZ20" s="35">
        <f>VLOOKUP($AB20,[5]AL!$C$17:$K$23,9,FALSE)</f>
        <v>6.3312138113287321E-3</v>
      </c>
      <c r="BB20" s="36">
        <f t="shared" si="1"/>
        <v>0</v>
      </c>
      <c r="BC20" s="36">
        <f t="shared" si="0"/>
        <v>0</v>
      </c>
      <c r="BD20" s="35">
        <f t="shared" si="0"/>
        <v>-1.1591644601353338E-5</v>
      </c>
      <c r="BE20" s="35">
        <f t="shared" si="0"/>
        <v>-8.2784097639966234E-6</v>
      </c>
      <c r="BF20" s="23"/>
      <c r="BG20" s="36">
        <f t="shared" si="0"/>
        <v>0</v>
      </c>
      <c r="BH20" s="36">
        <f t="shared" si="0"/>
        <v>0.40000000002328306</v>
      </c>
      <c r="BI20" s="35">
        <f t="shared" si="0"/>
        <v>-3.258888250266866E-5</v>
      </c>
      <c r="BJ20" s="35">
        <f t="shared" si="0"/>
        <v>-5.1254385504252795E-6</v>
      </c>
      <c r="BK20" s="23"/>
      <c r="BL20" s="36">
        <f t="shared" si="0"/>
        <v>0</v>
      </c>
      <c r="BM20" s="36">
        <f t="shared" si="0"/>
        <v>0</v>
      </c>
      <c r="BN20" s="35">
        <f t="shared" si="0"/>
        <v>-2.627653471026965E-5</v>
      </c>
      <c r="BO20" s="35">
        <f t="shared" si="0"/>
        <v>4.5052050525885845E-5</v>
      </c>
      <c r="BP20" s="23"/>
      <c r="BQ20" s="36">
        <f t="shared" si="0"/>
        <v>0</v>
      </c>
      <c r="BR20" s="36">
        <f t="shared" si="0"/>
        <v>-0.22999999998137355</v>
      </c>
      <c r="BS20" s="35">
        <f t="shared" si="0"/>
        <v>1.6571083610021197E-5</v>
      </c>
      <c r="BT20" s="35">
        <f t="shared" si="0"/>
        <v>1.7984796354123238E-5</v>
      </c>
      <c r="BU20" s="23"/>
      <c r="BV20" s="36">
        <f t="shared" si="0"/>
        <v>0</v>
      </c>
      <c r="BW20" s="36">
        <f t="shared" si="0"/>
        <v>-0.45000000018626451</v>
      </c>
      <c r="BX20" s="35">
        <f t="shared" si="0"/>
        <v>-3.800391585923003E-5</v>
      </c>
      <c r="BY20" s="35">
        <f t="shared" si="0"/>
        <v>3.121381132873205E-5</v>
      </c>
    </row>
    <row r="21" spans="1:77" x14ac:dyDescent="0.2">
      <c r="A21" s="1" t="s">
        <v>27</v>
      </c>
      <c r="B21" s="13" t="s">
        <v>13</v>
      </c>
      <c r="C21" s="23">
        <v>3399</v>
      </c>
      <c r="D21" s="28">
        <v>80820161.609999999</v>
      </c>
      <c r="E21" s="17">
        <v>1</v>
      </c>
      <c r="F21" s="17">
        <v>1</v>
      </c>
      <c r="G21" s="8"/>
      <c r="H21" s="23">
        <v>12179</v>
      </c>
      <c r="I21" s="28">
        <v>337334489</v>
      </c>
      <c r="J21" s="17">
        <v>1</v>
      </c>
      <c r="K21" s="17">
        <v>1</v>
      </c>
      <c r="L21" s="8"/>
      <c r="M21" s="23">
        <v>3486</v>
      </c>
      <c r="N21" s="28">
        <v>138275260</v>
      </c>
      <c r="O21" s="17">
        <v>1</v>
      </c>
      <c r="P21" s="17">
        <v>1</v>
      </c>
      <c r="Q21" s="8"/>
      <c r="R21" s="23">
        <v>3313</v>
      </c>
      <c r="S21" s="28">
        <v>95311942</v>
      </c>
      <c r="T21" s="17">
        <v>1</v>
      </c>
      <c r="U21" s="17">
        <v>1</v>
      </c>
      <c r="V21" s="8"/>
      <c r="W21" s="23">
        <v>19919</v>
      </c>
      <c r="X21" s="28">
        <v>663244944</v>
      </c>
      <c r="Y21" s="17">
        <v>1</v>
      </c>
      <c r="Z21" s="17">
        <v>1</v>
      </c>
      <c r="AA21" s="8"/>
      <c r="AB21" s="34" t="s">
        <v>13</v>
      </c>
      <c r="AC21" s="23">
        <f>VLOOKUP($AB21,[1]AL!$C$17:$K$24,5,FALSE)</f>
        <v>3399</v>
      </c>
      <c r="AD21" s="23">
        <f>VLOOKUP($AB21,[1]AL!$C$17:$K$24,6,FALSE)</f>
        <v>80820161.609999999</v>
      </c>
      <c r="AE21" s="35">
        <f>VLOOKUP($AB21,[1]AL!$C$17:$K$24,8,FALSE)</f>
        <v>0.99999999999999989</v>
      </c>
      <c r="AF21" s="35">
        <f>VLOOKUP($AB21,[1]AL!$C$17:$K$24,9,FALSE)</f>
        <v>1</v>
      </c>
      <c r="AG21" s="8"/>
      <c r="AH21" s="23">
        <f>VLOOKUP($AB21,[2]AL!$C$17:$K$23,5,FALSE)</f>
        <v>12179</v>
      </c>
      <c r="AI21" s="23">
        <f>VLOOKUP($AB21,[2]AL!$C$17:$K$23,6,FALSE)</f>
        <v>337334489.33000004</v>
      </c>
      <c r="AJ21" s="35">
        <f>VLOOKUP($AB21,[2]AL!$C$17:$K$23,8,FALSE)</f>
        <v>1.0000000000000002</v>
      </c>
      <c r="AK21" s="35">
        <f>VLOOKUP($AB21,[2]AL!$C$17:$K$23,9,FALSE)</f>
        <v>1</v>
      </c>
      <c r="AL21" s="8"/>
      <c r="AM21" s="23">
        <f>VLOOKUP($AB21,[3]AL!$C$17:$K$23,5,FALSE)</f>
        <v>3486</v>
      </c>
      <c r="AN21" s="23">
        <f>VLOOKUP($AB21,[3]AL!$C$17:$K$23,6,FALSE)</f>
        <v>138275260</v>
      </c>
      <c r="AO21" s="35">
        <f>VLOOKUP($AB21,[3]AL!$C$17:$K$23,8,FALSE)</f>
        <v>1</v>
      </c>
      <c r="AP21" s="35">
        <f>VLOOKUP($AB21,[3]AL!$C$17:$K$23,9,FALSE)</f>
        <v>1</v>
      </c>
      <c r="AQ21" s="8"/>
      <c r="AR21" s="23">
        <f>VLOOKUP($AB21,[4]AL!$C$17:$K$23,5,FALSE)</f>
        <v>3313</v>
      </c>
      <c r="AS21" s="23">
        <f>VLOOKUP($AB21,[4]AL!$C$17:$K$23,6,FALSE)</f>
        <v>95311942.389999986</v>
      </c>
      <c r="AT21" s="35">
        <f>VLOOKUP($AB21,[4]AL!$C$17:$K$23,8,FALSE)</f>
        <v>0.99999999999999989</v>
      </c>
      <c r="AU21" s="35">
        <f>VLOOKUP($AB21,[4]AL!$C$17:$K$23,9,FALSE)</f>
        <v>1</v>
      </c>
      <c r="AV21" s="8"/>
      <c r="AW21" s="23">
        <f>VLOOKUP($AB21,[5]AL!$C$17:$K$23,5,FALSE)</f>
        <v>19919</v>
      </c>
      <c r="AX21" s="23">
        <f>VLOOKUP($AB21,[5]AL!$C$17:$K$23,6,FALSE)</f>
        <v>663244944.03999996</v>
      </c>
      <c r="AY21" s="35">
        <f>VLOOKUP($AB21,[5]AL!$C$17:$K$23,8,FALSE)</f>
        <v>1</v>
      </c>
      <c r="AZ21" s="35">
        <f>VLOOKUP($AB21,[5]AL!$C$17:$K$23,9,FALSE)</f>
        <v>1</v>
      </c>
      <c r="BB21" s="36">
        <f t="shared" si="1"/>
        <v>0</v>
      </c>
      <c r="BC21" s="36">
        <f t="shared" si="0"/>
        <v>0</v>
      </c>
      <c r="BD21" s="35">
        <f t="shared" si="0"/>
        <v>0</v>
      </c>
      <c r="BE21" s="35">
        <f t="shared" si="0"/>
        <v>0</v>
      </c>
      <c r="BF21" s="23"/>
      <c r="BG21" s="36">
        <f t="shared" si="0"/>
        <v>0</v>
      </c>
      <c r="BH21" s="36">
        <f t="shared" si="0"/>
        <v>0.33000004291534424</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0.38999998569488525</v>
      </c>
      <c r="BS21" s="35">
        <f t="shared" si="3"/>
        <v>0</v>
      </c>
      <c r="BT21" s="35">
        <f t="shared" si="3"/>
        <v>0</v>
      </c>
      <c r="BU21" s="23"/>
      <c r="BV21" s="36">
        <f t="shared" ref="BV21:BY21" si="4">AW21-W21</f>
        <v>0</v>
      </c>
      <c r="BW21" s="36">
        <f t="shared" si="4"/>
        <v>3.9999961853027344E-2</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pane xSplit="7" ySplit="13" topLeftCell="N14" activePane="bottomRight" state="frozen"/>
      <selection pane="bottomRight" activeCell="S26" sqref="S26"/>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1028" priority="21" operator="lessThan">
      <formula>-1</formula>
    </cfRule>
  </conditionalFormatting>
  <conditionalFormatting sqref="BD6:BE21">
    <cfRule type="cellIs" dxfId="1027" priority="19" operator="lessThan">
      <formula>-0.01</formula>
    </cfRule>
    <cfRule type="cellIs" dxfId="1026" priority="20" operator="greaterThan">
      <formula>0.01</formula>
    </cfRule>
  </conditionalFormatting>
  <conditionalFormatting sqref="BB6:BC21">
    <cfRule type="cellIs" dxfId="1025" priority="17" operator="lessThan">
      <formula>-1</formula>
    </cfRule>
    <cfRule type="cellIs" dxfId="1024" priority="18" operator="greaterThan">
      <formula>1</formula>
    </cfRule>
  </conditionalFormatting>
  <conditionalFormatting sqref="BI6:BJ21">
    <cfRule type="cellIs" dxfId="1023" priority="15" operator="lessThan">
      <formula>-0.01</formula>
    </cfRule>
    <cfRule type="cellIs" dxfId="1022" priority="16" operator="greaterThan">
      <formula>0.01</formula>
    </cfRule>
  </conditionalFormatting>
  <conditionalFormatting sqref="BG6:BH21">
    <cfRule type="cellIs" dxfId="1021" priority="13" operator="lessThan">
      <formula>-1</formula>
    </cfRule>
    <cfRule type="cellIs" dxfId="1020" priority="14" operator="greaterThan">
      <formula>1</formula>
    </cfRule>
  </conditionalFormatting>
  <conditionalFormatting sqref="BN6:BO21">
    <cfRule type="cellIs" dxfId="1019" priority="11" operator="lessThan">
      <formula>-0.01</formula>
    </cfRule>
    <cfRule type="cellIs" dxfId="1018" priority="12" operator="greaterThan">
      <formula>0.01</formula>
    </cfRule>
  </conditionalFormatting>
  <conditionalFormatting sqref="BL6:BM21">
    <cfRule type="cellIs" dxfId="1017" priority="9" operator="lessThan">
      <formula>-1</formula>
    </cfRule>
    <cfRule type="cellIs" dxfId="1016" priority="10" operator="greaterThan">
      <formula>1</formula>
    </cfRule>
  </conditionalFormatting>
  <conditionalFormatting sqref="BS6:BT21">
    <cfRule type="cellIs" dxfId="1015" priority="7" operator="lessThan">
      <formula>-0.01</formula>
    </cfRule>
    <cfRule type="cellIs" dxfId="1014" priority="8" operator="greaterThan">
      <formula>0.01</formula>
    </cfRule>
  </conditionalFormatting>
  <conditionalFormatting sqref="BQ6:BR21">
    <cfRule type="cellIs" dxfId="1013" priority="5" operator="lessThan">
      <formula>-1</formula>
    </cfRule>
    <cfRule type="cellIs" dxfId="1012" priority="6" operator="greaterThan">
      <formula>1</formula>
    </cfRule>
  </conditionalFormatting>
  <conditionalFormatting sqref="BX6:BY21">
    <cfRule type="cellIs" dxfId="1011" priority="3" operator="lessThan">
      <formula>-0.01</formula>
    </cfRule>
    <cfRule type="cellIs" dxfId="1010" priority="4" operator="greaterThan">
      <formula>0.01</formula>
    </cfRule>
  </conditionalFormatting>
  <conditionalFormatting sqref="BV6:BW21">
    <cfRule type="cellIs" dxfId="1009" priority="1" operator="lessThan">
      <formula>-1</formula>
    </cfRule>
    <cfRule type="cellIs" dxfId="1008" priority="2" operator="greaterThan">
      <formula>1</formula>
    </cfRule>
  </conditionalFormatting>
  <pageMargins left="0.7" right="0.7" top="0.75" bottom="0.75" header="0.3" footer="0.3"/>
  <pageSetup paperSize="5" scale="1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BY37"/>
  <sheetViews>
    <sheetView zoomScale="80" zoomScaleNormal="80" workbookViewId="0">
      <pane xSplit="2" ySplit="3" topLeftCell="BK4" activePane="bottomRight" state="frozen"/>
      <selection activeCell="BB10" sqref="BB10"/>
      <selection pane="topRight" activeCell="BB10" sqref="BB10"/>
      <selection pane="bottomLeft" activeCell="BB10" sqref="BB10"/>
      <selection pane="bottomRight" activeCell="BQ34" sqref="BQ34"/>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58</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823</v>
      </c>
      <c r="D6" s="28">
        <v>90285820.260000005</v>
      </c>
      <c r="E6" s="17">
        <v>0.91959999999999997</v>
      </c>
      <c r="F6" s="17">
        <v>0.9244</v>
      </c>
      <c r="G6" s="8"/>
      <c r="H6" s="23">
        <v>4632</v>
      </c>
      <c r="I6" s="28">
        <v>472316034</v>
      </c>
      <c r="J6" s="17">
        <v>0.9375</v>
      </c>
      <c r="K6" s="17">
        <v>0.93630000000000002</v>
      </c>
      <c r="L6" s="8"/>
      <c r="M6" s="23">
        <v>3323</v>
      </c>
      <c r="N6" s="28">
        <v>283926674</v>
      </c>
      <c r="O6" s="17">
        <v>0.95430000000000004</v>
      </c>
      <c r="P6" s="17">
        <v>0.94479999999999997</v>
      </c>
      <c r="Q6" s="8"/>
      <c r="R6" s="23">
        <v>4313</v>
      </c>
      <c r="S6" s="28">
        <v>412666919</v>
      </c>
      <c r="T6" s="17">
        <v>0.94310000000000005</v>
      </c>
      <c r="U6" s="17">
        <v>0.94259999999999999</v>
      </c>
      <c r="V6" s="8"/>
      <c r="W6" s="23">
        <v>20197</v>
      </c>
      <c r="X6" s="28">
        <v>2333079613</v>
      </c>
      <c r="Y6" s="17">
        <v>0.97460000000000002</v>
      </c>
      <c r="Z6" s="17">
        <v>0.97760000000000002</v>
      </c>
      <c r="AA6" s="8"/>
      <c r="AB6" s="34" t="s">
        <v>80</v>
      </c>
      <c r="AC6" s="23">
        <f>VLOOKUP($AB6,[1]ND!$C$8:$K$14,5,FALSE)</f>
        <v>823</v>
      </c>
      <c r="AD6" s="23">
        <f>VLOOKUP($AB6,[1]ND!$C$8:$K$14,6,FALSE)</f>
        <v>90285820.260000005</v>
      </c>
      <c r="AE6" s="35">
        <f>VLOOKUP($AB6,[1]ND!$C$8:$K$14,8,FALSE)</f>
        <v>0.9195530726256983</v>
      </c>
      <c r="AF6" s="35">
        <f>VLOOKUP($AB6,[1]ND!$C$8:$K$14,9,FALSE)</f>
        <v>0.92441456861175408</v>
      </c>
      <c r="AG6" s="8"/>
      <c r="AH6" s="23">
        <f>VLOOKUP($AB6,[2]ND!$C$8:$K$23,5,FALSE)</f>
        <v>4632</v>
      </c>
      <c r="AI6" s="23">
        <f>VLOOKUP($AB6,[2]ND!$C$8:$K$23,6,FALSE)</f>
        <v>472316033.75999999</v>
      </c>
      <c r="AJ6" s="35">
        <f>VLOOKUP($AB6,[2]ND!$C$8:$K$23,8,FALSE)</f>
        <v>0.93746205221615053</v>
      </c>
      <c r="AK6" s="35">
        <f>VLOOKUP($AB6,[2]ND!$C$8:$K$23,9,FALSE)</f>
        <v>0.93629719262512912</v>
      </c>
      <c r="AL6" s="8"/>
      <c r="AM6" s="23">
        <f>VLOOKUP($AB6,[3]ND!$C$8:$K$14,5,FALSE)</f>
        <v>3323</v>
      </c>
      <c r="AN6" s="23">
        <f>VLOOKUP($AB6,[3]ND!$C$8:$K$14,6,FALSE)</f>
        <v>283926674</v>
      </c>
      <c r="AO6" s="35">
        <f>VLOOKUP($AB6,[3]ND!$C$8:$K$14,8,FALSE)</f>
        <v>0.95433658816771971</v>
      </c>
      <c r="AP6" s="35">
        <f>VLOOKUP($AB6,[3]ND!$C$8:$K$14,9,FALSE)</f>
        <v>0.94476994795239222</v>
      </c>
      <c r="AQ6" s="8"/>
      <c r="AR6" s="23">
        <f>VLOOKUP($AB6,[4]ND!$C$8:$K$14,5,FALSE)</f>
        <v>4313</v>
      </c>
      <c r="AS6" s="23">
        <f>VLOOKUP($AB6,[4]ND!$C$8:$K$14,6,FALSE)</f>
        <v>412666918.66000003</v>
      </c>
      <c r="AT6" s="35">
        <f>VLOOKUP($AB6,[4]ND!$C$8:$K$14,8,FALSE)</f>
        <v>0.94314454406297832</v>
      </c>
      <c r="AU6" s="35">
        <f>VLOOKUP($AB6,[4]ND!$C$8:$K$14,9,FALSE)</f>
        <v>0.9426101121484487</v>
      </c>
      <c r="AV6" s="8"/>
      <c r="AW6" s="23">
        <f>VLOOKUP($AB6,[5]ND!$C$8:$K$14,5,FALSE)</f>
        <v>20197</v>
      </c>
      <c r="AX6" s="23">
        <f>VLOOKUP($AB6,[5]ND!$C$8:$K$14,6,FALSE)</f>
        <v>2333079612.8699999</v>
      </c>
      <c r="AY6" s="35">
        <f>VLOOKUP($AB6,[5]ND!$C$8:$K$14,8,FALSE)</f>
        <v>0.97457054622659722</v>
      </c>
      <c r="AZ6" s="35">
        <f>VLOOKUP($AB6,[5]ND!$C$8:$K$14,9,FALSE)</f>
        <v>0.97761536426279572</v>
      </c>
      <c r="BB6" s="36">
        <f>AC6-C6</f>
        <v>0</v>
      </c>
      <c r="BC6" s="36">
        <f t="shared" ref="BC6:BY21" si="0">AD6-D6</f>
        <v>0</v>
      </c>
      <c r="BD6" s="35">
        <f t="shared" si="0"/>
        <v>-4.6927374301675151E-5</v>
      </c>
      <c r="BE6" s="35">
        <f t="shared" si="0"/>
        <v>1.4568611754084415E-5</v>
      </c>
      <c r="BF6" s="23"/>
      <c r="BG6" s="36">
        <f t="shared" si="0"/>
        <v>0</v>
      </c>
      <c r="BH6" s="36">
        <f t="shared" si="0"/>
        <v>-0.24000000953674316</v>
      </c>
      <c r="BI6" s="35">
        <f t="shared" si="0"/>
        <v>-3.7947783849467953E-5</v>
      </c>
      <c r="BJ6" s="35">
        <f t="shared" si="0"/>
        <v>-2.8073748709056545E-6</v>
      </c>
      <c r="BK6" s="23"/>
      <c r="BL6" s="36">
        <f t="shared" si="0"/>
        <v>0</v>
      </c>
      <c r="BM6" s="36">
        <f t="shared" si="0"/>
        <v>0</v>
      </c>
      <c r="BN6" s="35">
        <f t="shared" si="0"/>
        <v>3.6588167719675546E-5</v>
      </c>
      <c r="BO6" s="35">
        <f t="shared" si="0"/>
        <v>-3.0052047607753707E-5</v>
      </c>
      <c r="BP6" s="23"/>
      <c r="BQ6" s="36">
        <f t="shared" si="0"/>
        <v>0</v>
      </c>
      <c r="BR6" s="36">
        <f t="shared" si="0"/>
        <v>-0.3399999737739563</v>
      </c>
      <c r="BS6" s="35">
        <f t="shared" si="0"/>
        <v>4.4544062978268961E-5</v>
      </c>
      <c r="BT6" s="35">
        <f t="shared" si="0"/>
        <v>1.0112148448704339E-5</v>
      </c>
      <c r="BU6" s="23"/>
      <c r="BV6" s="36">
        <f t="shared" si="0"/>
        <v>0</v>
      </c>
      <c r="BW6" s="36">
        <f t="shared" si="0"/>
        <v>-0.13000011444091797</v>
      </c>
      <c r="BX6" s="35">
        <f t="shared" si="0"/>
        <v>-2.9453773402798866E-5</v>
      </c>
      <c r="BY6" s="35">
        <f t="shared" si="0"/>
        <v>1.5364262795691808E-5</v>
      </c>
    </row>
    <row r="7" spans="1:77" x14ac:dyDescent="0.2">
      <c r="A7" s="1" t="s">
        <v>22</v>
      </c>
      <c r="B7" s="2" t="s">
        <v>8</v>
      </c>
      <c r="C7" s="23">
        <v>22</v>
      </c>
      <c r="D7" s="28">
        <v>2172484.12</v>
      </c>
      <c r="E7" s="17">
        <v>2.46E-2</v>
      </c>
      <c r="F7" s="17">
        <v>2.2200000000000001E-2</v>
      </c>
      <c r="G7" s="8"/>
      <c r="H7" s="23">
        <v>109</v>
      </c>
      <c r="I7" s="28">
        <v>9867017</v>
      </c>
      <c r="J7" s="17">
        <v>2.2100000000000002E-2</v>
      </c>
      <c r="K7" s="17">
        <v>1.9599999999999999E-2</v>
      </c>
      <c r="L7" s="8"/>
      <c r="M7" s="23">
        <v>67</v>
      </c>
      <c r="N7" s="28">
        <v>6581393</v>
      </c>
      <c r="O7" s="17">
        <v>1.9199999999999998E-2</v>
      </c>
      <c r="P7" s="17">
        <v>2.1899999999999999E-2</v>
      </c>
      <c r="Q7" s="8"/>
      <c r="R7" s="23">
        <v>98</v>
      </c>
      <c r="S7" s="28">
        <v>9866303</v>
      </c>
      <c r="T7" s="17">
        <v>2.1399999999999999E-2</v>
      </c>
      <c r="U7" s="17">
        <v>2.2499999999999999E-2</v>
      </c>
      <c r="V7" s="8"/>
      <c r="W7" s="23">
        <v>228</v>
      </c>
      <c r="X7" s="28">
        <v>22912952</v>
      </c>
      <c r="Y7" s="17">
        <v>1.0999999999999999E-2</v>
      </c>
      <c r="Z7" s="17">
        <v>9.5999999999999992E-3</v>
      </c>
      <c r="AA7" s="8"/>
      <c r="AB7" s="34" t="s">
        <v>8</v>
      </c>
      <c r="AC7" s="23">
        <f>VLOOKUP($AB7,[1]ND!$C$8:$K$14,5,FALSE)</f>
        <v>22</v>
      </c>
      <c r="AD7" s="23">
        <f>VLOOKUP($AB7,[1]ND!$C$8:$K$14,6,FALSE)</f>
        <v>2172484.12</v>
      </c>
      <c r="AE7" s="35">
        <f>VLOOKUP($AB7,[1]ND!$C$8:$K$14,8,FALSE)</f>
        <v>2.4581005586592177E-2</v>
      </c>
      <c r="AF7" s="35">
        <f>VLOOKUP($AB7,[1]ND!$C$8:$K$14,9,FALSE)</f>
        <v>2.2243536856865968E-2</v>
      </c>
      <c r="AG7" s="8"/>
      <c r="AH7" s="23">
        <f>VLOOKUP($AB7,[2]ND!$C$8:$K$23,5,FALSE)</f>
        <v>109</v>
      </c>
      <c r="AI7" s="23">
        <f>VLOOKUP($AB7,[2]ND!$C$8:$K$23,6,FALSE)</f>
        <v>9867017.0700000003</v>
      </c>
      <c r="AJ7" s="35">
        <f>VLOOKUP($AB7,[2]ND!$C$8:$K$23,8,FALSE)</f>
        <v>2.2060311677798018E-2</v>
      </c>
      <c r="AK7" s="35">
        <f>VLOOKUP($AB7,[2]ND!$C$8:$K$23,9,FALSE)</f>
        <v>1.9559912689560751E-2</v>
      </c>
      <c r="AL7" s="8"/>
      <c r="AM7" s="23">
        <f>VLOOKUP($AB7,[3]ND!$C$8:$K$14,5,FALSE)</f>
        <v>67</v>
      </c>
      <c r="AN7" s="23">
        <f>VLOOKUP($AB7,[3]ND!$C$8:$K$14,6,FALSE)</f>
        <v>6581393</v>
      </c>
      <c r="AO7" s="35">
        <f>VLOOKUP($AB7,[3]ND!$C$8:$K$14,8,FALSE)</f>
        <v>1.9241815048822514E-2</v>
      </c>
      <c r="AP7" s="35">
        <f>VLOOKUP($AB7,[3]ND!$C$8:$K$14,9,FALSE)</f>
        <v>2.1899676541360248E-2</v>
      </c>
      <c r="AQ7" s="8"/>
      <c r="AR7" s="23">
        <f>VLOOKUP($AB7,[4]ND!$C$8:$K$14,5,FALSE)</f>
        <v>98</v>
      </c>
      <c r="AS7" s="23">
        <f>VLOOKUP($AB7,[4]ND!$C$8:$K$14,6,FALSE)</f>
        <v>9866302.5999999996</v>
      </c>
      <c r="AT7" s="35">
        <f>VLOOKUP($AB7,[4]ND!$C$8:$K$14,8,FALSE)</f>
        <v>2.1430133391646622E-2</v>
      </c>
      <c r="AU7" s="35">
        <f>VLOOKUP($AB7,[4]ND!$C$8:$K$14,9,FALSE)</f>
        <v>2.2536520810719378E-2</v>
      </c>
      <c r="AV7" s="8"/>
      <c r="AW7" s="23">
        <f>VLOOKUP($AB7,[5]ND!$C$8:$K$14,5,FALSE)</f>
        <v>228</v>
      </c>
      <c r="AX7" s="23">
        <f>VLOOKUP($AB7,[5]ND!$C$8:$K$14,6,FALSE)</f>
        <v>22912952.18</v>
      </c>
      <c r="AY7" s="35">
        <f>VLOOKUP($AB7,[5]ND!$C$8:$K$14,8,FALSE)</f>
        <v>1.1001737116386797E-2</v>
      </c>
      <c r="AZ7" s="35">
        <f>VLOOKUP($AB7,[5]ND!$C$8:$K$14,9,FALSE)</f>
        <v>9.6010671767139816E-3</v>
      </c>
      <c r="BB7" s="36">
        <f t="shared" ref="BB7:BB21" si="1">AC7-C7</f>
        <v>0</v>
      </c>
      <c r="BC7" s="36">
        <f t="shared" si="0"/>
        <v>0</v>
      </c>
      <c r="BD7" s="35">
        <f t="shared" si="0"/>
        <v>-1.8994413407823207E-5</v>
      </c>
      <c r="BE7" s="35">
        <f t="shared" si="0"/>
        <v>4.3536856865967338E-5</v>
      </c>
      <c r="BF7" s="23"/>
      <c r="BG7" s="36">
        <f t="shared" si="0"/>
        <v>0</v>
      </c>
      <c r="BH7" s="36">
        <f t="shared" si="0"/>
        <v>7.0000000298023224E-2</v>
      </c>
      <c r="BI7" s="35">
        <f t="shared" si="0"/>
        <v>-3.9688322201983373E-5</v>
      </c>
      <c r="BJ7" s="35">
        <f t="shared" si="0"/>
        <v>-4.0087310439248375E-5</v>
      </c>
      <c r="BK7" s="23"/>
      <c r="BL7" s="36">
        <f t="shared" si="0"/>
        <v>0</v>
      </c>
      <c r="BM7" s="36">
        <f t="shared" si="0"/>
        <v>0</v>
      </c>
      <c r="BN7" s="35">
        <f t="shared" si="0"/>
        <v>4.1815048822516077E-5</v>
      </c>
      <c r="BO7" s="35">
        <f t="shared" si="0"/>
        <v>-3.234586397511674E-7</v>
      </c>
      <c r="BP7" s="23"/>
      <c r="BQ7" s="36">
        <f t="shared" si="0"/>
        <v>0</v>
      </c>
      <c r="BR7" s="36">
        <f t="shared" si="0"/>
        <v>-0.40000000037252903</v>
      </c>
      <c r="BS7" s="35">
        <f t="shared" si="0"/>
        <v>3.0133391646623015E-5</v>
      </c>
      <c r="BT7" s="35">
        <f t="shared" si="0"/>
        <v>3.6520810719378738E-5</v>
      </c>
      <c r="BU7" s="23"/>
      <c r="BV7" s="36">
        <f t="shared" si="0"/>
        <v>0</v>
      </c>
      <c r="BW7" s="36">
        <f t="shared" si="0"/>
        <v>0.17999999970197678</v>
      </c>
      <c r="BX7" s="35">
        <f t="shared" si="0"/>
        <v>1.737116386797688E-6</v>
      </c>
      <c r="BY7" s="35">
        <f t="shared" si="0"/>
        <v>1.0671767139824179E-6</v>
      </c>
    </row>
    <row r="8" spans="1:77" x14ac:dyDescent="0.2">
      <c r="A8" s="1" t="s">
        <v>23</v>
      </c>
      <c r="B8" s="2" t="s">
        <v>9</v>
      </c>
      <c r="C8" s="23">
        <v>23</v>
      </c>
      <c r="D8" s="28">
        <v>2336156.37</v>
      </c>
      <c r="E8" s="17">
        <v>2.5700000000000001E-2</v>
      </c>
      <c r="F8" s="17">
        <v>2.3900000000000001E-2</v>
      </c>
      <c r="G8" s="8"/>
      <c r="H8" s="23">
        <v>29</v>
      </c>
      <c r="I8" s="28">
        <v>2810351</v>
      </c>
      <c r="J8" s="17">
        <v>5.8999999999999999E-3</v>
      </c>
      <c r="K8" s="17">
        <v>5.5999999999999999E-3</v>
      </c>
      <c r="L8" s="8"/>
      <c r="M8" s="23">
        <v>24</v>
      </c>
      <c r="N8" s="28">
        <v>2845131</v>
      </c>
      <c r="O8" s="17">
        <v>6.8999999999999999E-3</v>
      </c>
      <c r="P8" s="17">
        <v>9.4999999999999998E-3</v>
      </c>
      <c r="Q8" s="8"/>
      <c r="R8" s="23">
        <v>54</v>
      </c>
      <c r="S8" s="28">
        <v>4856747</v>
      </c>
      <c r="T8" s="17">
        <v>1.18E-2</v>
      </c>
      <c r="U8" s="17">
        <v>1.11E-2</v>
      </c>
      <c r="V8" s="8"/>
      <c r="W8" s="23">
        <v>123</v>
      </c>
      <c r="X8" s="28">
        <v>11434148</v>
      </c>
      <c r="Y8" s="17">
        <v>5.8999999999999999E-3</v>
      </c>
      <c r="Z8" s="17">
        <v>4.7999999999999996E-3</v>
      </c>
      <c r="AA8" s="8"/>
      <c r="AB8" s="34" t="s">
        <v>9</v>
      </c>
      <c r="AC8" s="23">
        <f>VLOOKUP($AB8,[1]ND!$C$8:$K$14,5,FALSE)</f>
        <v>23</v>
      </c>
      <c r="AD8" s="23">
        <f>VLOOKUP($AB8,[1]ND!$C$8:$K$14,6,FALSE)</f>
        <v>2336156.37</v>
      </c>
      <c r="AE8" s="35">
        <f>VLOOKUP($AB8,[1]ND!$C$8:$K$14,8,FALSE)</f>
        <v>2.5698324022346369E-2</v>
      </c>
      <c r="AF8" s="35">
        <f>VLOOKUP($AB8,[1]ND!$C$8:$K$14,9,FALSE)</f>
        <v>2.3919337242150802E-2</v>
      </c>
      <c r="AG8" s="8"/>
      <c r="AH8" s="23">
        <f>VLOOKUP($AB8,[2]ND!$C$8:$K$23,5,FALSE)</f>
        <v>29</v>
      </c>
      <c r="AI8" s="23">
        <f>VLOOKUP($AB8,[2]ND!$C$8:$K$23,6,FALSE)</f>
        <v>2810351.09</v>
      </c>
      <c r="AJ8" s="35">
        <f>VLOOKUP($AB8,[2]ND!$C$8:$K$23,8,FALSE)</f>
        <v>5.8692572353774538E-3</v>
      </c>
      <c r="AK8" s="35">
        <f>VLOOKUP($AB8,[2]ND!$C$8:$K$23,9,FALSE)</f>
        <v>5.57110842693737E-3</v>
      </c>
      <c r="AL8" s="8"/>
      <c r="AM8" s="23">
        <f>VLOOKUP($AB8,[3]ND!$C$8:$K$14,5,FALSE)</f>
        <v>24</v>
      </c>
      <c r="AN8" s="23">
        <f>VLOOKUP($AB8,[3]ND!$C$8:$K$14,6,FALSE)</f>
        <v>2845131</v>
      </c>
      <c r="AO8" s="35">
        <f>VLOOKUP($AB8,[3]ND!$C$8:$K$14,8,FALSE)</f>
        <v>6.8925904652498565E-3</v>
      </c>
      <c r="AP8" s="35">
        <f>VLOOKUP($AB8,[3]ND!$C$8:$K$14,9,FALSE)</f>
        <v>9.4672128860557054E-3</v>
      </c>
      <c r="AQ8" s="8"/>
      <c r="AR8" s="23">
        <f>VLOOKUP($AB8,[4]ND!$C$8:$K$14,5,FALSE)</f>
        <v>54</v>
      </c>
      <c r="AS8" s="23">
        <f>VLOOKUP($AB8,[4]ND!$C$8:$K$14,6,FALSE)</f>
        <v>4856747.42</v>
      </c>
      <c r="AT8" s="35">
        <f>VLOOKUP($AB8,[4]ND!$C$8:$K$14,8,FALSE)</f>
        <v>1.1808440848458342E-2</v>
      </c>
      <c r="AU8" s="35">
        <f>VLOOKUP($AB8,[4]ND!$C$8:$K$14,9,FALSE)</f>
        <v>1.1093739340939901E-2</v>
      </c>
      <c r="AV8" s="8"/>
      <c r="AW8" s="23">
        <f>VLOOKUP($AB8,[5]ND!$C$8:$K$14,5,FALSE)</f>
        <v>123</v>
      </c>
      <c r="AX8" s="23">
        <f>VLOOKUP($AB8,[5]ND!$C$8:$K$14,6,FALSE)</f>
        <v>11434147.98</v>
      </c>
      <c r="AY8" s="35">
        <f>VLOOKUP($AB8,[5]ND!$C$8:$K$14,8,FALSE)</f>
        <v>5.9351476548928778E-3</v>
      </c>
      <c r="AZ8" s="35">
        <f>VLOOKUP($AB8,[5]ND!$C$8:$K$14,9,FALSE)</f>
        <v>4.7911775838423839E-3</v>
      </c>
      <c r="BB8" s="36">
        <f t="shared" si="1"/>
        <v>0</v>
      </c>
      <c r="BC8" s="36">
        <f t="shared" si="0"/>
        <v>0</v>
      </c>
      <c r="BD8" s="35">
        <f t="shared" si="0"/>
        <v>-1.6759776536312554E-6</v>
      </c>
      <c r="BE8" s="35">
        <f t="shared" si="0"/>
        <v>1.9337242150800626E-5</v>
      </c>
      <c r="BF8" s="23"/>
      <c r="BG8" s="36">
        <f t="shared" si="0"/>
        <v>0</v>
      </c>
      <c r="BH8" s="36">
        <f t="shared" si="0"/>
        <v>8.9999999850988388E-2</v>
      </c>
      <c r="BI8" s="35">
        <f t="shared" si="0"/>
        <v>-3.0742764622546104E-5</v>
      </c>
      <c r="BJ8" s="35">
        <f t="shared" si="0"/>
        <v>-2.8891573062629974E-5</v>
      </c>
      <c r="BK8" s="23"/>
      <c r="BL8" s="36">
        <f t="shared" si="0"/>
        <v>0</v>
      </c>
      <c r="BM8" s="36">
        <f t="shared" si="0"/>
        <v>0</v>
      </c>
      <c r="BN8" s="35">
        <f t="shared" si="0"/>
        <v>-7.4095347501433595E-6</v>
      </c>
      <c r="BO8" s="35">
        <f t="shared" si="0"/>
        <v>-3.2787113944294372E-5</v>
      </c>
      <c r="BP8" s="23"/>
      <c r="BQ8" s="36">
        <f t="shared" si="0"/>
        <v>0</v>
      </c>
      <c r="BR8" s="36">
        <f t="shared" si="0"/>
        <v>0.41999999992549419</v>
      </c>
      <c r="BS8" s="35">
        <f t="shared" si="0"/>
        <v>8.4408484583419624E-6</v>
      </c>
      <c r="BT8" s="35">
        <f t="shared" si="0"/>
        <v>-6.2606590600991496E-6</v>
      </c>
      <c r="BU8" s="23"/>
      <c r="BV8" s="36">
        <f t="shared" si="0"/>
        <v>0</v>
      </c>
      <c r="BW8" s="36">
        <f t="shared" si="0"/>
        <v>-1.9999999552965164E-2</v>
      </c>
      <c r="BX8" s="35">
        <f t="shared" si="0"/>
        <v>3.5147654892877904E-5</v>
      </c>
      <c r="BY8" s="35">
        <f t="shared" si="0"/>
        <v>-8.8224161576156562E-6</v>
      </c>
    </row>
    <row r="9" spans="1:77" x14ac:dyDescent="0.2">
      <c r="A9" s="1" t="s">
        <v>24</v>
      </c>
      <c r="B9" s="2" t="s">
        <v>10</v>
      </c>
      <c r="C9" s="23">
        <v>4</v>
      </c>
      <c r="D9" s="28">
        <v>391934.87</v>
      </c>
      <c r="E9" s="17">
        <v>4.4999999999999997E-3</v>
      </c>
      <c r="F9" s="17">
        <v>4.0000000000000001E-3</v>
      </c>
      <c r="G9" s="8"/>
      <c r="H9" s="23">
        <v>40</v>
      </c>
      <c r="I9" s="28">
        <v>4663704</v>
      </c>
      <c r="J9" s="17">
        <v>8.0999999999999996E-3</v>
      </c>
      <c r="K9" s="17">
        <v>9.1999999999999998E-3</v>
      </c>
      <c r="L9" s="8"/>
      <c r="M9" s="23">
        <v>25</v>
      </c>
      <c r="N9" s="28">
        <v>3029555</v>
      </c>
      <c r="O9" s="17">
        <v>7.1999999999999998E-3</v>
      </c>
      <c r="P9" s="17">
        <v>1.01E-2</v>
      </c>
      <c r="Q9" s="8"/>
      <c r="R9" s="23">
        <v>7</v>
      </c>
      <c r="S9" s="28">
        <v>852174</v>
      </c>
      <c r="T9" s="17">
        <v>1.5E-3</v>
      </c>
      <c r="U9" s="17">
        <v>1.9E-3</v>
      </c>
      <c r="V9" s="8"/>
      <c r="W9" s="23">
        <v>26</v>
      </c>
      <c r="X9" s="28">
        <v>2727160</v>
      </c>
      <c r="Y9" s="17">
        <v>1.2999999999999999E-3</v>
      </c>
      <c r="Z9" s="17">
        <v>1.1000000000000001E-3</v>
      </c>
      <c r="AA9" s="8"/>
      <c r="AB9" s="34" t="s">
        <v>10</v>
      </c>
      <c r="AC9" s="23">
        <f>VLOOKUP($AB9,[1]ND!$C$8:$K$14,5,FALSE)</f>
        <v>4</v>
      </c>
      <c r="AD9" s="23">
        <f>VLOOKUP($AB9,[1]ND!$C$8:$K$14,6,FALSE)</f>
        <v>391934.87</v>
      </c>
      <c r="AE9" s="35">
        <f>VLOOKUP($AB9,[1]ND!$C$8:$K$14,8,FALSE)</f>
        <v>4.4692737430167594E-3</v>
      </c>
      <c r="AF9" s="35">
        <f>VLOOKUP($AB9,[1]ND!$C$8:$K$14,9,FALSE)</f>
        <v>4.0129258695506473E-3</v>
      </c>
      <c r="AG9" s="8"/>
      <c r="AH9" s="23">
        <f>VLOOKUP($AB9,[2]ND!$C$8:$K$23,5,FALSE)</f>
        <v>40</v>
      </c>
      <c r="AI9" s="23">
        <f>VLOOKUP($AB9,[2]ND!$C$8:$K$23,6,FALSE)</f>
        <v>4663704.47</v>
      </c>
      <c r="AJ9" s="35">
        <f>VLOOKUP($AB9,[2]ND!$C$8:$K$23,8,FALSE)</f>
        <v>8.0955272212102809E-3</v>
      </c>
      <c r="AK9" s="35">
        <f>VLOOKUP($AB9,[2]ND!$C$8:$K$23,9,FALSE)</f>
        <v>9.2451093979017702E-3</v>
      </c>
      <c r="AL9" s="8"/>
      <c r="AM9" s="23">
        <f>VLOOKUP($AB9,[3]ND!$C$8:$K$14,5,FALSE)</f>
        <v>25</v>
      </c>
      <c r="AN9" s="23">
        <f>VLOOKUP($AB9,[3]ND!$C$8:$K$14,6,FALSE)</f>
        <v>3029555</v>
      </c>
      <c r="AO9" s="35">
        <f>VLOOKUP($AB9,[3]ND!$C$8:$K$14,8,FALSE)</f>
        <v>7.1797817346352672E-3</v>
      </c>
      <c r="AP9" s="35">
        <f>VLOOKUP($AB9,[3]ND!$C$8:$K$14,9,FALSE)</f>
        <v>1.0080886305415988E-2</v>
      </c>
      <c r="AQ9" s="8"/>
      <c r="AR9" s="23">
        <f>VLOOKUP($AB9,[4]ND!$C$8:$K$14,5,FALSE)</f>
        <v>7</v>
      </c>
      <c r="AS9" s="23">
        <f>VLOOKUP($AB9,[4]ND!$C$8:$K$14,6,FALSE)</f>
        <v>852174.22</v>
      </c>
      <c r="AT9" s="35">
        <f>VLOOKUP($AB9,[4]ND!$C$8:$K$14,8,FALSE)</f>
        <v>1.5307238136890444E-3</v>
      </c>
      <c r="AU9" s="35">
        <f>VLOOKUP($AB9,[4]ND!$C$8:$K$14,9,FALSE)</f>
        <v>1.9465287881387859E-3</v>
      </c>
      <c r="AV9" s="8"/>
      <c r="AW9" s="23">
        <f>VLOOKUP($AB9,[5]ND!$C$8:$K$14,5,FALSE)</f>
        <v>26</v>
      </c>
      <c r="AX9" s="23">
        <f>VLOOKUP($AB9,[5]ND!$C$8:$K$14,6,FALSE)</f>
        <v>2727160.32</v>
      </c>
      <c r="AY9" s="35">
        <f>VLOOKUP($AB9,[5]ND!$C$8:$K$14,8,FALSE)</f>
        <v>1.2545840571318279E-3</v>
      </c>
      <c r="AZ9" s="35">
        <f>VLOOKUP($AB9,[5]ND!$C$8:$K$14,9,FALSE)</f>
        <v>1.1427444716985743E-3</v>
      </c>
      <c r="BB9" s="36">
        <f t="shared" si="1"/>
        <v>0</v>
      </c>
      <c r="BC9" s="36">
        <f t="shared" si="0"/>
        <v>0</v>
      </c>
      <c r="BD9" s="35">
        <f t="shared" si="0"/>
        <v>-3.072625698324026E-5</v>
      </c>
      <c r="BE9" s="35">
        <f t="shared" si="0"/>
        <v>1.2925869550647201E-5</v>
      </c>
      <c r="BF9" s="23"/>
      <c r="BG9" s="36">
        <f t="shared" si="0"/>
        <v>0</v>
      </c>
      <c r="BH9" s="36">
        <f t="shared" si="0"/>
        <v>0.46999999973922968</v>
      </c>
      <c r="BI9" s="35">
        <f t="shared" si="0"/>
        <v>-4.4727787897186344E-6</v>
      </c>
      <c r="BJ9" s="35">
        <f t="shared" si="0"/>
        <v>4.5109397901770334E-5</v>
      </c>
      <c r="BK9" s="23"/>
      <c r="BL9" s="36">
        <f t="shared" si="0"/>
        <v>0</v>
      </c>
      <c r="BM9" s="36">
        <f t="shared" si="0"/>
        <v>0</v>
      </c>
      <c r="BN9" s="35">
        <f t="shared" si="0"/>
        <v>-2.0218265364732591E-5</v>
      </c>
      <c r="BO9" s="35">
        <f t="shared" si="0"/>
        <v>-1.9113694584011257E-5</v>
      </c>
      <c r="BP9" s="23"/>
      <c r="BQ9" s="36">
        <f t="shared" si="0"/>
        <v>0</v>
      </c>
      <c r="BR9" s="36">
        <f t="shared" si="0"/>
        <v>0.21999999997206032</v>
      </c>
      <c r="BS9" s="35">
        <f t="shared" si="0"/>
        <v>3.072381368904439E-5</v>
      </c>
      <c r="BT9" s="35">
        <f t="shared" si="0"/>
        <v>4.6528788138785896E-5</v>
      </c>
      <c r="BU9" s="23"/>
      <c r="BV9" s="36">
        <f t="shared" si="0"/>
        <v>0</v>
      </c>
      <c r="BW9" s="36">
        <f t="shared" si="0"/>
        <v>0.31999999983236194</v>
      </c>
      <c r="BX9" s="35">
        <f t="shared" si="0"/>
        <v>-4.5415942868172032E-5</v>
      </c>
      <c r="BY9" s="35">
        <f t="shared" si="0"/>
        <v>4.2744471698574239E-5</v>
      </c>
    </row>
    <row r="10" spans="1:77" x14ac:dyDescent="0.2">
      <c r="A10" s="1" t="s">
        <v>25</v>
      </c>
      <c r="B10" s="2" t="s">
        <v>11</v>
      </c>
      <c r="C10" s="23">
        <v>2</v>
      </c>
      <c r="D10" s="28">
        <v>164270.13</v>
      </c>
      <c r="E10" s="17">
        <v>2.2000000000000001E-3</v>
      </c>
      <c r="F10" s="17">
        <v>1.6999999999999999E-3</v>
      </c>
      <c r="G10" s="8"/>
      <c r="H10" s="23">
        <v>27</v>
      </c>
      <c r="I10" s="28">
        <v>2947225</v>
      </c>
      <c r="J10" s="17">
        <v>5.4999999999999997E-3</v>
      </c>
      <c r="K10" s="17">
        <v>5.7999999999999996E-3</v>
      </c>
      <c r="L10" s="8"/>
      <c r="M10" s="23">
        <v>26</v>
      </c>
      <c r="N10" s="28">
        <v>2609551</v>
      </c>
      <c r="O10" s="17">
        <v>7.4999999999999997E-3</v>
      </c>
      <c r="P10" s="17">
        <v>8.6999999999999994E-3</v>
      </c>
      <c r="Q10" s="8"/>
      <c r="R10" s="23">
        <v>23</v>
      </c>
      <c r="S10" s="28">
        <v>2071160</v>
      </c>
      <c r="T10" s="17">
        <v>5.0000000000000001E-3</v>
      </c>
      <c r="U10" s="17">
        <v>4.7000000000000002E-3</v>
      </c>
      <c r="V10" s="8"/>
      <c r="W10" s="23">
        <v>49</v>
      </c>
      <c r="X10" s="28">
        <v>5129154</v>
      </c>
      <c r="Y10" s="17">
        <v>2.3999999999999998E-3</v>
      </c>
      <c r="Z10" s="17">
        <v>2.0999999999999999E-3</v>
      </c>
      <c r="AA10" s="8"/>
      <c r="AB10" s="34" t="s">
        <v>11</v>
      </c>
      <c r="AC10" s="23">
        <f>VLOOKUP($AB10,[1]ND!$C$8:$K$14,5,FALSE)</f>
        <v>2</v>
      </c>
      <c r="AD10" s="23">
        <f>VLOOKUP($AB10,[1]ND!$C$8:$K$14,6,FALSE)</f>
        <v>164270.13</v>
      </c>
      <c r="AE10" s="35">
        <f>VLOOKUP($AB10,[1]ND!$C$8:$K$14,8,FALSE)</f>
        <v>2.2346368715083797E-3</v>
      </c>
      <c r="AF10" s="35">
        <f>VLOOKUP($AB10,[1]ND!$C$8:$K$14,9,FALSE)</f>
        <v>1.6819219332830676E-3</v>
      </c>
      <c r="AG10" s="8"/>
      <c r="AH10" s="23">
        <f>VLOOKUP($AB10,[2]ND!$C$8:$K$23,5,FALSE)</f>
        <v>27</v>
      </c>
      <c r="AI10" s="23">
        <f>VLOOKUP($AB10,[2]ND!$C$8:$K$23,6,FALSE)</f>
        <v>2947225.4000000004</v>
      </c>
      <c r="AJ10" s="35">
        <f>VLOOKUP($AB10,[2]ND!$C$8:$K$23,8,FALSE)</f>
        <v>5.4644808743169399E-3</v>
      </c>
      <c r="AK10" s="35">
        <f>VLOOKUP($AB10,[2]ND!$C$8:$K$23,9,FALSE)</f>
        <v>5.8424416509553845E-3</v>
      </c>
      <c r="AL10" s="8"/>
      <c r="AM10" s="23">
        <f>VLOOKUP($AB10,[3]ND!$C$8:$K$14,5,FALSE)</f>
        <v>26</v>
      </c>
      <c r="AN10" s="23">
        <f>VLOOKUP($AB10,[3]ND!$C$8:$K$14,6,FALSE)</f>
        <v>2609551</v>
      </c>
      <c r="AO10" s="35">
        <f>VLOOKUP($AB10,[3]ND!$C$8:$K$14,8,FALSE)</f>
        <v>7.4669730040206779E-3</v>
      </c>
      <c r="AP10" s="35">
        <f>VLOOKUP($AB10,[3]ND!$C$8:$K$14,9,FALSE)</f>
        <v>8.6833171667735354E-3</v>
      </c>
      <c r="AQ10" s="8"/>
      <c r="AR10" s="23">
        <f>VLOOKUP($AB10,[4]ND!$C$8:$K$14,5,FALSE)</f>
        <v>23</v>
      </c>
      <c r="AS10" s="23">
        <f>VLOOKUP($AB10,[4]ND!$C$8:$K$14,6,FALSE)</f>
        <v>2071160.25</v>
      </c>
      <c r="AT10" s="35">
        <f>VLOOKUP($AB10,[4]ND!$C$8:$K$14,8,FALSE)</f>
        <v>5.0295211021211461E-3</v>
      </c>
      <c r="AU10" s="35">
        <f>VLOOKUP($AB10,[4]ND!$C$8:$K$14,9,FALSE)</f>
        <v>4.7309258563040376E-3</v>
      </c>
      <c r="AV10" s="8"/>
      <c r="AW10" s="23">
        <f>VLOOKUP($AB10,[5]ND!$C$8:$K$14,5,FALSE)</f>
        <v>49</v>
      </c>
      <c r="AX10" s="23">
        <f>VLOOKUP($AB10,[5]ND!$C$8:$K$14,6,FALSE)</f>
        <v>5129154.49</v>
      </c>
      <c r="AY10" s="35">
        <f>VLOOKUP($AB10,[5]ND!$C$8:$K$14,8,FALSE)</f>
        <v>2.3644084153638294E-3</v>
      </c>
      <c r="AZ10" s="35">
        <f>VLOOKUP($AB10,[5]ND!$C$8:$K$14,9,FALSE)</f>
        <v>2.1492366601811737E-3</v>
      </c>
      <c r="BB10" s="36">
        <f t="shared" si="1"/>
        <v>0</v>
      </c>
      <c r="BC10" s="36">
        <f t="shared" si="0"/>
        <v>0</v>
      </c>
      <c r="BD10" s="35">
        <f t="shared" si="0"/>
        <v>3.4636871508379567E-5</v>
      </c>
      <c r="BE10" s="35">
        <f t="shared" si="0"/>
        <v>-1.8078066716932257E-5</v>
      </c>
      <c r="BF10" s="23"/>
      <c r="BG10" s="36">
        <f t="shared" si="0"/>
        <v>0</v>
      </c>
      <c r="BH10" s="36">
        <f t="shared" si="0"/>
        <v>0.40000000037252903</v>
      </c>
      <c r="BI10" s="35">
        <f t="shared" si="0"/>
        <v>-3.5519125683059795E-5</v>
      </c>
      <c r="BJ10" s="35">
        <f t="shared" si="0"/>
        <v>4.2441650955384914E-5</v>
      </c>
      <c r="BK10" s="23"/>
      <c r="BL10" s="36">
        <f t="shared" si="0"/>
        <v>0</v>
      </c>
      <c r="BM10" s="36">
        <f t="shared" si="0"/>
        <v>0</v>
      </c>
      <c r="BN10" s="35">
        <f t="shared" si="0"/>
        <v>-3.3026995979321822E-5</v>
      </c>
      <c r="BO10" s="35">
        <f t="shared" si="0"/>
        <v>-1.6682833226464022E-5</v>
      </c>
      <c r="BP10" s="23"/>
      <c r="BQ10" s="36">
        <f t="shared" si="0"/>
        <v>0</v>
      </c>
      <c r="BR10" s="36">
        <f t="shared" si="0"/>
        <v>0.25</v>
      </c>
      <c r="BS10" s="35">
        <f t="shared" si="0"/>
        <v>2.9521102121145976E-5</v>
      </c>
      <c r="BT10" s="35">
        <f t="shared" si="0"/>
        <v>3.092585630403745E-5</v>
      </c>
      <c r="BU10" s="23"/>
      <c r="BV10" s="36">
        <f t="shared" si="0"/>
        <v>0</v>
      </c>
      <c r="BW10" s="36">
        <f t="shared" si="0"/>
        <v>0.49000000022351742</v>
      </c>
      <c r="BX10" s="35">
        <f t="shared" si="0"/>
        <v>-3.5591584636170386E-5</v>
      </c>
      <c r="BY10" s="35">
        <f t="shared" si="0"/>
        <v>4.9236660181173862E-5</v>
      </c>
    </row>
    <row r="11" spans="1:77" x14ac:dyDescent="0.2">
      <c r="A11" s="1" t="s">
        <v>26</v>
      </c>
      <c r="B11" s="13" t="s">
        <v>12</v>
      </c>
      <c r="C11" s="23">
        <v>21</v>
      </c>
      <c r="D11" s="28">
        <v>2317440.4500000002</v>
      </c>
      <c r="E11" s="17">
        <v>2.35E-2</v>
      </c>
      <c r="F11" s="17">
        <v>2.3699999999999999E-2</v>
      </c>
      <c r="G11" s="8"/>
      <c r="H11" s="23">
        <v>104</v>
      </c>
      <c r="I11" s="28">
        <v>11846645</v>
      </c>
      <c r="J11" s="17">
        <v>2.1100000000000001E-2</v>
      </c>
      <c r="K11" s="17">
        <v>2.35E-2</v>
      </c>
      <c r="L11" s="8"/>
      <c r="M11" s="23">
        <v>17</v>
      </c>
      <c r="N11" s="28">
        <v>1532363</v>
      </c>
      <c r="O11" s="17">
        <v>4.8999999999999998E-3</v>
      </c>
      <c r="P11" s="17">
        <v>5.1000000000000004E-3</v>
      </c>
      <c r="Q11" s="8"/>
      <c r="R11" s="23">
        <v>78</v>
      </c>
      <c r="S11" s="28">
        <v>7478434</v>
      </c>
      <c r="T11" s="17">
        <v>1.7100000000000001E-2</v>
      </c>
      <c r="U11" s="17">
        <v>1.7100000000000001E-2</v>
      </c>
      <c r="V11" s="8"/>
      <c r="W11" s="23">
        <v>101</v>
      </c>
      <c r="X11" s="28">
        <v>11217531</v>
      </c>
      <c r="Y11" s="17">
        <v>4.8999999999999998E-3</v>
      </c>
      <c r="Z11" s="17">
        <v>4.7000000000000002E-3</v>
      </c>
      <c r="AA11" s="8"/>
      <c r="AB11" s="34" t="s">
        <v>12</v>
      </c>
      <c r="AC11" s="23">
        <f>VLOOKUP($AB11,[1]ND!$C$8:$K$14,5,FALSE)</f>
        <v>21</v>
      </c>
      <c r="AD11" s="23">
        <f>VLOOKUP($AB11,[1]ND!$C$8:$K$14,6,FALSE)</f>
        <v>2317440.4500000002</v>
      </c>
      <c r="AE11" s="35">
        <f>VLOOKUP($AB11,[1]ND!$C$8:$K$14,8,FALSE)</f>
        <v>2.3463687150837988E-2</v>
      </c>
      <c r="AF11" s="35">
        <f>VLOOKUP($AB11,[1]ND!$C$8:$K$14,9,FALSE)</f>
        <v>2.372770948639526E-2</v>
      </c>
      <c r="AG11" s="8"/>
      <c r="AH11" s="23">
        <f>VLOOKUP($AB11,[2]ND!$C$8:$K$23,5,FALSE)</f>
        <v>104</v>
      </c>
      <c r="AI11" s="23">
        <f>VLOOKUP($AB11,[2]ND!$C$8:$K$23,6,FALSE)</f>
        <v>11846645.4</v>
      </c>
      <c r="AJ11" s="35">
        <f>VLOOKUP($AB11,[2]ND!$C$8:$K$23,8,FALSE)</f>
        <v>2.1048370775146732E-2</v>
      </c>
      <c r="AK11" s="35">
        <f>VLOOKUP($AB11,[2]ND!$C$8:$K$23,9,FALSE)</f>
        <v>2.3484235209515706E-2</v>
      </c>
      <c r="AL11" s="8"/>
      <c r="AM11" s="23">
        <f>VLOOKUP($AB11,[3]ND!$C$8:$K$14,5,FALSE)</f>
        <v>17</v>
      </c>
      <c r="AN11" s="23">
        <f>VLOOKUP($AB11,[3]ND!$C$8:$K$14,6,FALSE)</f>
        <v>1532363</v>
      </c>
      <c r="AO11" s="35">
        <f>VLOOKUP($AB11,[3]ND!$C$8:$K$14,8,FALSE)</f>
        <v>4.8822515795519817E-3</v>
      </c>
      <c r="AP11" s="35">
        <f>VLOOKUP($AB11,[3]ND!$C$8:$K$14,9,FALSE)</f>
        <v>5.0989591480023171E-3</v>
      </c>
      <c r="AQ11" s="8"/>
      <c r="AR11" s="23">
        <f>VLOOKUP($AB11,[4]ND!$C$8:$K$14,5,FALSE)</f>
        <v>78</v>
      </c>
      <c r="AS11" s="23">
        <f>VLOOKUP($AB11,[4]ND!$C$8:$K$14,6,FALSE)</f>
        <v>7478434.2199999997</v>
      </c>
      <c r="AT11" s="35">
        <f>VLOOKUP($AB11,[4]ND!$C$8:$K$14,8,FALSE)</f>
        <v>1.7056636781106495E-2</v>
      </c>
      <c r="AU11" s="35">
        <f>VLOOKUP($AB11,[4]ND!$C$8:$K$14,9,FALSE)</f>
        <v>1.708217305544895E-2</v>
      </c>
      <c r="AV11" s="8"/>
      <c r="AW11" s="23">
        <f>VLOOKUP($AB11,[5]ND!$C$8:$K$14,5,FALSE)</f>
        <v>101</v>
      </c>
      <c r="AX11" s="23">
        <f>VLOOKUP($AB11,[5]ND!$C$8:$K$14,6,FALSE)</f>
        <v>11217530.720000001</v>
      </c>
      <c r="AY11" s="35">
        <f>VLOOKUP($AB11,[5]ND!$C$8:$K$14,8,FALSE)</f>
        <v>4.8735765296274852E-3</v>
      </c>
      <c r="AZ11" s="35">
        <f>VLOOKUP($AB11,[5]ND!$C$8:$K$14,9,FALSE)</f>
        <v>4.7004098447681027E-3</v>
      </c>
      <c r="BB11" s="36">
        <f t="shared" si="1"/>
        <v>0</v>
      </c>
      <c r="BC11" s="36">
        <f t="shared" si="0"/>
        <v>0</v>
      </c>
      <c r="BD11" s="35">
        <f t="shared" si="0"/>
        <v>-3.631284916201169E-5</v>
      </c>
      <c r="BE11" s="35">
        <f t="shared" si="0"/>
        <v>2.7709486395261634E-5</v>
      </c>
      <c r="BF11" s="23"/>
      <c r="BG11" s="36">
        <f t="shared" si="0"/>
        <v>0</v>
      </c>
      <c r="BH11" s="36">
        <f t="shared" si="0"/>
        <v>0.40000000037252903</v>
      </c>
      <c r="BI11" s="35">
        <f t="shared" si="0"/>
        <v>-5.1629224853268901E-5</v>
      </c>
      <c r="BJ11" s="35">
        <f t="shared" si="0"/>
        <v>-1.576479048429405E-5</v>
      </c>
      <c r="BK11" s="23"/>
      <c r="BL11" s="36">
        <f t="shared" si="0"/>
        <v>0</v>
      </c>
      <c r="BM11" s="36">
        <f t="shared" si="0"/>
        <v>0</v>
      </c>
      <c r="BN11" s="35">
        <f t="shared" si="0"/>
        <v>-1.7748420448018137E-5</v>
      </c>
      <c r="BO11" s="35">
        <f t="shared" si="0"/>
        <v>-1.040851997683237E-6</v>
      </c>
      <c r="BP11" s="23"/>
      <c r="BQ11" s="36">
        <f t="shared" si="0"/>
        <v>0</v>
      </c>
      <c r="BR11" s="36">
        <f t="shared" si="0"/>
        <v>0.21999999973922968</v>
      </c>
      <c r="BS11" s="35">
        <f t="shared" si="0"/>
        <v>-4.336321889350514E-5</v>
      </c>
      <c r="BT11" s="35">
        <f t="shared" si="0"/>
        <v>-1.7826944551050522E-5</v>
      </c>
      <c r="BU11" s="23"/>
      <c r="BV11" s="36">
        <f t="shared" si="0"/>
        <v>0</v>
      </c>
      <c r="BW11" s="36">
        <f t="shared" si="0"/>
        <v>-0.27999999932944775</v>
      </c>
      <c r="BX11" s="35">
        <f t="shared" si="0"/>
        <v>-2.6423470372514621E-5</v>
      </c>
      <c r="BY11" s="35">
        <f t="shared" si="0"/>
        <v>4.0984476810251858E-7</v>
      </c>
    </row>
    <row r="12" spans="1:77" x14ac:dyDescent="0.2">
      <c r="A12" s="1" t="s">
        <v>27</v>
      </c>
      <c r="B12" s="13" t="s">
        <v>13</v>
      </c>
      <c r="C12" s="23">
        <v>895</v>
      </c>
      <c r="D12" s="28">
        <v>97668106.200000003</v>
      </c>
      <c r="E12" s="17">
        <v>1</v>
      </c>
      <c r="F12" s="17">
        <v>1</v>
      </c>
      <c r="G12" s="8"/>
      <c r="H12" s="23">
        <v>4941</v>
      </c>
      <c r="I12" s="28">
        <v>504450977</v>
      </c>
      <c r="J12" s="17">
        <v>1</v>
      </c>
      <c r="K12" s="17">
        <v>1</v>
      </c>
      <c r="L12" s="8"/>
      <c r="M12" s="23">
        <v>3482</v>
      </c>
      <c r="N12" s="28">
        <v>300524667</v>
      </c>
      <c r="O12" s="17">
        <v>1</v>
      </c>
      <c r="P12" s="17">
        <v>1</v>
      </c>
      <c r="Q12" s="8"/>
      <c r="R12" s="23">
        <v>4573</v>
      </c>
      <c r="S12" s="28">
        <v>437791737</v>
      </c>
      <c r="T12" s="17">
        <v>1</v>
      </c>
      <c r="U12" s="17">
        <v>1</v>
      </c>
      <c r="V12" s="8"/>
      <c r="W12" s="23">
        <v>20724</v>
      </c>
      <c r="X12" s="28">
        <v>2386500559</v>
      </c>
      <c r="Y12" s="17">
        <v>1</v>
      </c>
      <c r="Z12" s="17">
        <v>1</v>
      </c>
      <c r="AA12" s="8"/>
      <c r="AB12" s="34" t="s">
        <v>13</v>
      </c>
      <c r="AC12" s="23">
        <f>VLOOKUP($AB12,[1]ND!$C$8:$K$14,5,FALSE)</f>
        <v>895</v>
      </c>
      <c r="AD12" s="23">
        <f>VLOOKUP($AB12,[1]ND!$C$8:$K$14,6,FALSE)</f>
        <v>97668106.200000018</v>
      </c>
      <c r="AE12" s="35">
        <f>VLOOKUP($AB12,[1]ND!$C$8:$K$14,8,FALSE)</f>
        <v>1</v>
      </c>
      <c r="AF12" s="35">
        <f>VLOOKUP($AB12,[1]ND!$C$8:$K$14,9,FALSE)</f>
        <v>0.99999999999999978</v>
      </c>
      <c r="AG12" s="8"/>
      <c r="AH12" s="23">
        <f>VLOOKUP($AB12,[2]ND!$C$8:$K$23,5,FALSE)</f>
        <v>4941</v>
      </c>
      <c r="AI12" s="23">
        <f>VLOOKUP($AB12,[2]ND!$C$8:$K$23,6,FALSE)</f>
        <v>504450977.18999994</v>
      </c>
      <c r="AJ12" s="35">
        <f>VLOOKUP($AB12,[2]ND!$C$8:$K$23,8,FALSE)</f>
        <v>1</v>
      </c>
      <c r="AK12" s="35">
        <f>VLOOKUP($AB12,[2]ND!$C$8:$K$23,9,FALSE)</f>
        <v>1.0000000000000002</v>
      </c>
      <c r="AL12" s="8"/>
      <c r="AM12" s="23">
        <f>VLOOKUP($AB12,[3]ND!$C$8:$K$14,5,FALSE)</f>
        <v>3482</v>
      </c>
      <c r="AN12" s="23">
        <f>VLOOKUP($AB12,[3]ND!$C$8:$K$14,6,FALSE)</f>
        <v>300524667</v>
      </c>
      <c r="AO12" s="35">
        <f>VLOOKUP($AB12,[3]ND!$C$8:$K$14,8,FALSE)</f>
        <v>1</v>
      </c>
      <c r="AP12" s="35">
        <f>VLOOKUP($AB12,[3]ND!$C$8:$K$14,9,FALSE)</f>
        <v>1</v>
      </c>
      <c r="AQ12" s="8"/>
      <c r="AR12" s="23">
        <f>VLOOKUP($AB12,[4]ND!$C$8:$K$14,5,FALSE)</f>
        <v>4573</v>
      </c>
      <c r="AS12" s="23">
        <f>VLOOKUP($AB12,[4]ND!$C$8:$K$14,6,FALSE)</f>
        <v>437791737.37000012</v>
      </c>
      <c r="AT12" s="35">
        <f>VLOOKUP($AB12,[4]ND!$C$8:$K$14,8,FALSE)</f>
        <v>0.99999999999999989</v>
      </c>
      <c r="AU12" s="35">
        <f>VLOOKUP($AB12,[4]ND!$C$8:$K$14,9,FALSE)</f>
        <v>0.99999999999999978</v>
      </c>
      <c r="AV12" s="8"/>
      <c r="AW12" s="23">
        <f>VLOOKUP($AB12,[5]ND!$C$8:$K$14,5,FALSE)</f>
        <v>20724</v>
      </c>
      <c r="AX12" s="23">
        <f>VLOOKUP($AB12,[5]ND!$C$8:$K$14,6,FALSE)</f>
        <v>2386500558.5599999</v>
      </c>
      <c r="AY12" s="35">
        <f>VLOOKUP($AB12,[5]ND!$C$8:$K$14,8,FALSE)</f>
        <v>1</v>
      </c>
      <c r="AZ12" s="35">
        <f>VLOOKUP($AB12,[5]ND!$C$8:$K$14,9,FALSE)</f>
        <v>1</v>
      </c>
      <c r="BB12" s="36">
        <f t="shared" si="1"/>
        <v>0</v>
      </c>
      <c r="BC12" s="36">
        <f t="shared" si="0"/>
        <v>0</v>
      </c>
      <c r="BD12" s="35">
        <f t="shared" si="0"/>
        <v>0</v>
      </c>
      <c r="BE12" s="35">
        <f t="shared" si="0"/>
        <v>0</v>
      </c>
      <c r="BF12" s="23"/>
      <c r="BG12" s="36">
        <f t="shared" si="0"/>
        <v>0</v>
      </c>
      <c r="BH12" s="36">
        <f t="shared" si="0"/>
        <v>0.18999993801116943</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0.37000012397766113</v>
      </c>
      <c r="BS12" s="35">
        <f t="shared" si="0"/>
        <v>0</v>
      </c>
      <c r="BT12" s="35">
        <f t="shared" si="0"/>
        <v>0</v>
      </c>
      <c r="BU12" s="23"/>
      <c r="BV12" s="36">
        <f t="shared" si="0"/>
        <v>0</v>
      </c>
      <c r="BW12" s="36">
        <f t="shared" si="0"/>
        <v>-0.44000005722045898</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192</v>
      </c>
      <c r="D15" s="30">
        <v>5693348.0700000003</v>
      </c>
      <c r="E15" s="19">
        <v>0.94120000000000004</v>
      </c>
      <c r="F15" s="19">
        <v>0.94820000000000004</v>
      </c>
      <c r="H15" s="25">
        <v>442</v>
      </c>
      <c r="I15" s="30">
        <v>10934410</v>
      </c>
      <c r="J15" s="19">
        <v>0.9345</v>
      </c>
      <c r="K15" s="19">
        <v>0.92190000000000005</v>
      </c>
      <c r="M15" s="25">
        <v>313</v>
      </c>
      <c r="N15" s="30">
        <v>9695195</v>
      </c>
      <c r="O15" s="19">
        <v>0.96899999999999997</v>
      </c>
      <c r="P15" s="19">
        <v>0.96750000000000003</v>
      </c>
      <c r="R15" s="25">
        <v>140</v>
      </c>
      <c r="S15" s="30">
        <v>3844219</v>
      </c>
      <c r="T15" s="19">
        <v>0.95889999999999997</v>
      </c>
      <c r="U15" s="19">
        <v>0.9607</v>
      </c>
      <c r="W15" s="25">
        <v>2450</v>
      </c>
      <c r="X15" s="30">
        <v>55451326</v>
      </c>
      <c r="Y15" s="19">
        <v>0.98</v>
      </c>
      <c r="Z15" s="19">
        <v>0.9768</v>
      </c>
      <c r="AB15" s="34" t="s">
        <v>80</v>
      </c>
      <c r="AC15" s="23">
        <f>VLOOKUP($AB15,[1]ND!$C$17:$K$24,5,FALSE)</f>
        <v>192</v>
      </c>
      <c r="AD15" s="23">
        <f>VLOOKUP($AB15,[1]ND!$C$17:$K$24,6,FALSE)</f>
        <v>5693348.0700000003</v>
      </c>
      <c r="AE15" s="35">
        <f>VLOOKUP($AB15,[1]ND!$C$17:$K$24,8,FALSE)</f>
        <v>0.94117647058823528</v>
      </c>
      <c r="AF15" s="35">
        <f>VLOOKUP($AB15,[1]ND!$C$17:$K$24,9,FALSE)</f>
        <v>0.94816421682540097</v>
      </c>
      <c r="AH15" s="23">
        <f>VLOOKUP($AB15,[2]ND!$C$17:$K$23,5,FALSE)</f>
        <v>442</v>
      </c>
      <c r="AI15" s="23">
        <f>VLOOKUP($AB15,[2]ND!$C$17:$K$23,6,FALSE)</f>
        <v>10934409.84</v>
      </c>
      <c r="AJ15" s="35">
        <f>VLOOKUP($AB15,[2]ND!$C$17:$K$23,8,FALSE)</f>
        <v>0.93446088794926008</v>
      </c>
      <c r="AK15" s="35">
        <f>VLOOKUP($AB15,[2]ND!$C$17:$K$23,9,FALSE)</f>
        <v>0.92190179741828715</v>
      </c>
      <c r="AM15" s="23">
        <f>VLOOKUP($AB15,[3]ND!$C$17:$K$23,5,FALSE)</f>
        <v>313</v>
      </c>
      <c r="AN15" s="23">
        <f>VLOOKUP($AB15,[3]ND!$C$17:$K$23,6,FALSE)</f>
        <v>9695195</v>
      </c>
      <c r="AO15" s="35">
        <f>VLOOKUP($AB15,[3]ND!$C$17:$K$23,8,FALSE)</f>
        <v>0.96904024767801855</v>
      </c>
      <c r="AP15" s="35">
        <f>VLOOKUP($AB15,[3]ND!$C$17:$K$23,9,FALSE)</f>
        <v>0.96749810620670229</v>
      </c>
      <c r="AQ15" s="23"/>
      <c r="AR15" s="23">
        <f>VLOOKUP($AB15,[4]ND!$C$17:$K$23,5,FALSE)</f>
        <v>140</v>
      </c>
      <c r="AS15" s="23">
        <f>VLOOKUP($AB15,[4]ND!$C$17:$K$23,6,FALSE)</f>
        <v>3844219.17</v>
      </c>
      <c r="AT15" s="35">
        <f>VLOOKUP($AB15,[4]ND!$C$17:$K$23,8,FALSE)</f>
        <v>0.95890410958904104</v>
      </c>
      <c r="AU15" s="35">
        <f>VLOOKUP($AB15,[4]ND!$C$17:$K$23,9,FALSE)</f>
        <v>0.96071224814614287</v>
      </c>
      <c r="AW15" s="23">
        <f>VLOOKUP($AB15,[5]ND!$C$17:$K$23,5,FALSE)</f>
        <v>2450</v>
      </c>
      <c r="AX15" s="23">
        <f>VLOOKUP($AB15,[5]ND!$C$17:$K$23,6,FALSE)</f>
        <v>55451325.579999998</v>
      </c>
      <c r="AY15" s="35">
        <f>VLOOKUP($AB15,[5]ND!$C$17:$K$23,8,FALSE)</f>
        <v>0.98</v>
      </c>
      <c r="AZ15" s="35">
        <f>VLOOKUP($AB15,[5]ND!$C$17:$K$23,9,FALSE)</f>
        <v>0.97680783931062087</v>
      </c>
      <c r="BB15" s="36">
        <f t="shared" si="1"/>
        <v>0</v>
      </c>
      <c r="BC15" s="36">
        <f t="shared" si="0"/>
        <v>0</v>
      </c>
      <c r="BD15" s="35">
        <f t="shared" si="0"/>
        <v>-2.3529411764755537E-5</v>
      </c>
      <c r="BE15" s="35">
        <f t="shared" si="0"/>
        <v>-3.5783174599068879E-5</v>
      </c>
      <c r="BF15" s="23"/>
      <c r="BG15" s="36">
        <f t="shared" si="0"/>
        <v>0</v>
      </c>
      <c r="BH15" s="36">
        <f t="shared" si="0"/>
        <v>-0.16000000014901161</v>
      </c>
      <c r="BI15" s="35">
        <f t="shared" si="0"/>
        <v>-3.9112050739920079E-5</v>
      </c>
      <c r="BJ15" s="35">
        <f t="shared" si="0"/>
        <v>1.7974182870972299E-6</v>
      </c>
      <c r="BK15" s="23"/>
      <c r="BL15" s="36">
        <f t="shared" si="0"/>
        <v>0</v>
      </c>
      <c r="BM15" s="36">
        <f t="shared" si="0"/>
        <v>0</v>
      </c>
      <c r="BN15" s="35">
        <f t="shared" si="0"/>
        <v>4.0247678018578981E-5</v>
      </c>
      <c r="BO15" s="35">
        <f t="shared" si="0"/>
        <v>-1.8937932977358685E-6</v>
      </c>
      <c r="BP15" s="23"/>
      <c r="BQ15" s="36">
        <f t="shared" si="0"/>
        <v>0</v>
      </c>
      <c r="BR15" s="36">
        <f t="shared" si="0"/>
        <v>0.16999999992549419</v>
      </c>
      <c r="BS15" s="35">
        <f t="shared" si="0"/>
        <v>4.1095890410680624E-6</v>
      </c>
      <c r="BT15" s="35">
        <f t="shared" si="0"/>
        <v>1.2248146142868066E-5</v>
      </c>
      <c r="BU15" s="23"/>
      <c r="BV15" s="36">
        <f t="shared" si="0"/>
        <v>0</v>
      </c>
      <c r="BW15" s="36">
        <f t="shared" si="0"/>
        <v>-0.42000000178813934</v>
      </c>
      <c r="BX15" s="35">
        <f t="shared" si="0"/>
        <v>0</v>
      </c>
      <c r="BY15" s="35">
        <f t="shared" si="0"/>
        <v>7.8393106208718422E-6</v>
      </c>
    </row>
    <row r="16" spans="1:77" x14ac:dyDescent="0.2">
      <c r="A16" s="1" t="s">
        <v>22</v>
      </c>
      <c r="B16" s="13" t="s">
        <v>8</v>
      </c>
      <c r="C16" s="25">
        <v>2</v>
      </c>
      <c r="D16" s="30">
        <v>71642.039999999994</v>
      </c>
      <c r="E16" s="19">
        <v>9.7999999999999997E-3</v>
      </c>
      <c r="F16" s="19">
        <v>1.1900000000000001E-2</v>
      </c>
      <c r="H16" s="25">
        <v>8</v>
      </c>
      <c r="I16" s="30">
        <v>172320</v>
      </c>
      <c r="J16" s="19">
        <v>1.6899999999999998E-2</v>
      </c>
      <c r="K16" s="19">
        <v>1.4500000000000001E-2</v>
      </c>
      <c r="M16" s="25">
        <v>5</v>
      </c>
      <c r="N16" s="30">
        <v>235510</v>
      </c>
      <c r="O16" s="19">
        <v>1.55E-2</v>
      </c>
      <c r="P16" s="19">
        <v>2.35E-2</v>
      </c>
      <c r="R16" s="25">
        <v>3</v>
      </c>
      <c r="S16" s="30">
        <v>81821</v>
      </c>
      <c r="T16" s="19">
        <v>2.06E-2</v>
      </c>
      <c r="U16" s="19">
        <v>2.0500000000000001E-2</v>
      </c>
      <c r="W16" s="25">
        <v>9</v>
      </c>
      <c r="X16" s="30">
        <v>172998</v>
      </c>
      <c r="Y16" s="19">
        <v>3.5999999999999999E-3</v>
      </c>
      <c r="Z16" s="19">
        <v>3.0000000000000001E-3</v>
      </c>
      <c r="AB16" s="34" t="s">
        <v>8</v>
      </c>
      <c r="AC16" s="23">
        <f>VLOOKUP($AB16,[1]ND!$C$17:$K$24,5,FALSE)</f>
        <v>2</v>
      </c>
      <c r="AD16" s="23">
        <f>VLOOKUP($AB16,[1]ND!$C$17:$K$24,6,FALSE)</f>
        <v>71642.039999999994</v>
      </c>
      <c r="AE16" s="35">
        <f>VLOOKUP($AB16,[1]ND!$C$17:$K$24,8,FALSE)</f>
        <v>9.8039215686274508E-3</v>
      </c>
      <c r="AF16" s="35">
        <f>VLOOKUP($AB16,[1]ND!$C$17:$K$24,9,FALSE)</f>
        <v>1.1931190208852634E-2</v>
      </c>
      <c r="AH16" s="23">
        <f>VLOOKUP($AB16,[2]ND!$C$17:$K$23,5,FALSE)</f>
        <v>8</v>
      </c>
      <c r="AI16" s="23">
        <f>VLOOKUP($AB16,[2]ND!$C$17:$K$23,6,FALSE)</f>
        <v>172320.33</v>
      </c>
      <c r="AJ16" s="35">
        <f>VLOOKUP($AB16,[2]ND!$C$17:$K$23,8,FALSE)</f>
        <v>1.6913319238900635E-2</v>
      </c>
      <c r="AK16" s="35">
        <f>VLOOKUP($AB16,[2]ND!$C$17:$K$23,9,FALSE)</f>
        <v>1.4528669062464224E-2</v>
      </c>
      <c r="AM16" s="23">
        <f>VLOOKUP($AB16,[3]ND!$C$17:$K$23,5,FALSE)</f>
        <v>5</v>
      </c>
      <c r="AN16" s="23">
        <f>VLOOKUP($AB16,[3]ND!$C$17:$K$23,6,FALSE)</f>
        <v>235510</v>
      </c>
      <c r="AO16" s="35">
        <f>VLOOKUP($AB16,[3]ND!$C$17:$K$23,8,FALSE)</f>
        <v>1.5479876160990712E-2</v>
      </c>
      <c r="AP16" s="35">
        <f>VLOOKUP($AB16,[3]ND!$C$17:$K$23,9,FALSE)</f>
        <v>2.3501897485583369E-2</v>
      </c>
      <c r="AR16" s="23">
        <f>VLOOKUP($AB16,[4]ND!$C$17:$K$23,5,FALSE)</f>
        <v>3</v>
      </c>
      <c r="AS16" s="23">
        <f>VLOOKUP($AB16,[4]ND!$C$17:$K$23,6,FALSE)</f>
        <v>81821.440000000002</v>
      </c>
      <c r="AT16" s="35">
        <f>VLOOKUP($AB16,[4]ND!$C$17:$K$23,8,FALSE)</f>
        <v>2.0547945205479451E-2</v>
      </c>
      <c r="AU16" s="35">
        <f>VLOOKUP($AB16,[4]ND!$C$17:$K$23,9,FALSE)</f>
        <v>2.0448069189810202E-2</v>
      </c>
      <c r="AW16" s="23">
        <f>VLOOKUP($AB16,[5]ND!$C$17:$K$23,5,FALSE)</f>
        <v>9</v>
      </c>
      <c r="AX16" s="23">
        <f>VLOOKUP($AB16,[5]ND!$C$17:$K$23,6,FALSE)</f>
        <v>172997.9</v>
      </c>
      <c r="AY16" s="35">
        <f>VLOOKUP($AB16,[5]ND!$C$17:$K$23,8,FALSE)</f>
        <v>3.5999999999999999E-3</v>
      </c>
      <c r="AZ16" s="35">
        <f>VLOOKUP($AB16,[5]ND!$C$17:$K$23,9,FALSE)</f>
        <v>3.0474601488196715E-3</v>
      </c>
      <c r="BB16" s="36">
        <f t="shared" si="1"/>
        <v>0</v>
      </c>
      <c r="BC16" s="36">
        <f t="shared" si="0"/>
        <v>0</v>
      </c>
      <c r="BD16" s="35">
        <f t="shared" si="0"/>
        <v>3.9215686274511607E-6</v>
      </c>
      <c r="BE16" s="35">
        <f t="shared" si="0"/>
        <v>3.1190208852633489E-5</v>
      </c>
      <c r="BF16" s="23"/>
      <c r="BG16" s="36">
        <f t="shared" si="0"/>
        <v>0</v>
      </c>
      <c r="BH16" s="36">
        <f t="shared" si="0"/>
        <v>0.32999999998719431</v>
      </c>
      <c r="BI16" s="35">
        <f t="shared" si="0"/>
        <v>1.3319238900636604E-5</v>
      </c>
      <c r="BJ16" s="35">
        <f t="shared" si="0"/>
        <v>2.8669062464223294E-5</v>
      </c>
      <c r="BK16" s="23"/>
      <c r="BL16" s="36">
        <f t="shared" si="0"/>
        <v>0</v>
      </c>
      <c r="BM16" s="36">
        <f t="shared" si="0"/>
        <v>0</v>
      </c>
      <c r="BN16" s="35">
        <f t="shared" si="0"/>
        <v>-2.0123839009287756E-5</v>
      </c>
      <c r="BO16" s="35">
        <f t="shared" si="0"/>
        <v>1.8974855833693571E-6</v>
      </c>
      <c r="BP16" s="23"/>
      <c r="BQ16" s="36">
        <f t="shared" si="0"/>
        <v>0</v>
      </c>
      <c r="BR16" s="36">
        <f t="shared" si="0"/>
        <v>0.44000000000232831</v>
      </c>
      <c r="BS16" s="35">
        <f t="shared" si="0"/>
        <v>-5.2054794520549341E-5</v>
      </c>
      <c r="BT16" s="35">
        <f t="shared" si="0"/>
        <v>-5.1930810189799309E-5</v>
      </c>
      <c r="BU16" s="23"/>
      <c r="BV16" s="36">
        <f t="shared" si="0"/>
        <v>0</v>
      </c>
      <c r="BW16" s="36">
        <f t="shared" si="0"/>
        <v>-0.10000000000582077</v>
      </c>
      <c r="BX16" s="35">
        <f t="shared" si="0"/>
        <v>0</v>
      </c>
      <c r="BY16" s="35">
        <f t="shared" si="0"/>
        <v>4.7460148819671467E-5</v>
      </c>
    </row>
    <row r="17" spans="1:77" x14ac:dyDescent="0.2">
      <c r="A17" s="1" t="s">
        <v>23</v>
      </c>
      <c r="B17" s="13" t="s">
        <v>9</v>
      </c>
      <c r="C17" s="25">
        <v>3</v>
      </c>
      <c r="D17" s="30">
        <v>104039.99</v>
      </c>
      <c r="E17" s="19">
        <v>1.47E-2</v>
      </c>
      <c r="F17" s="19">
        <v>1.7299999999999999E-2</v>
      </c>
      <c r="H17" s="25">
        <v>3</v>
      </c>
      <c r="I17" s="30">
        <v>123277</v>
      </c>
      <c r="J17" s="19">
        <v>6.3E-3</v>
      </c>
      <c r="K17" s="19">
        <v>1.04E-2</v>
      </c>
      <c r="M17" s="25">
        <v>1</v>
      </c>
      <c r="N17" s="30">
        <v>16056</v>
      </c>
      <c r="O17" s="19">
        <v>3.0999999999999999E-3</v>
      </c>
      <c r="P17" s="19">
        <v>1.6000000000000001E-3</v>
      </c>
      <c r="R17" s="25">
        <v>2</v>
      </c>
      <c r="S17" s="30">
        <v>53708</v>
      </c>
      <c r="T17" s="19">
        <v>1.37E-2</v>
      </c>
      <c r="U17" s="19">
        <v>1.34E-2</v>
      </c>
      <c r="W17" s="25">
        <v>7</v>
      </c>
      <c r="X17" s="30">
        <v>246896</v>
      </c>
      <c r="Y17" s="19">
        <v>2.8E-3</v>
      </c>
      <c r="Z17" s="19">
        <v>4.3E-3</v>
      </c>
      <c r="AB17" s="34" t="s">
        <v>9</v>
      </c>
      <c r="AC17" s="23">
        <f>VLOOKUP($AB17,[1]ND!$C$17:$K$24,5,FALSE)</f>
        <v>3</v>
      </c>
      <c r="AD17" s="23">
        <f>VLOOKUP($AB17,[1]ND!$C$17:$K$24,6,FALSE)</f>
        <v>104039.99</v>
      </c>
      <c r="AE17" s="35">
        <f>VLOOKUP($AB17,[1]ND!$C$17:$K$24,8,FALSE)</f>
        <v>1.4705882352941176E-2</v>
      </c>
      <c r="AF17" s="35">
        <f>VLOOKUP($AB17,[1]ND!$C$17:$K$24,9,FALSE)</f>
        <v>1.7326710825335601E-2</v>
      </c>
      <c r="AH17" s="23">
        <f>VLOOKUP($AB17,[2]ND!$C$17:$K$23,5,FALSE)</f>
        <v>3</v>
      </c>
      <c r="AI17" s="23">
        <f>VLOOKUP($AB17,[2]ND!$C$17:$K$23,6,FALSE)</f>
        <v>123277.32</v>
      </c>
      <c r="AJ17" s="35">
        <f>VLOOKUP($AB17,[2]ND!$C$17:$K$23,8,FALSE)</f>
        <v>6.3424947145877377E-3</v>
      </c>
      <c r="AK17" s="35">
        <f>VLOOKUP($AB17,[2]ND!$C$17:$K$23,9,FALSE)</f>
        <v>1.0393755543455042E-2</v>
      </c>
      <c r="AM17" s="23">
        <f>VLOOKUP($AB17,[3]ND!$C$17:$K$23,5,FALSE)</f>
        <v>1</v>
      </c>
      <c r="AN17" s="23">
        <f>VLOOKUP($AB17,[3]ND!$C$17:$K$23,6,FALSE)</f>
        <v>16056</v>
      </c>
      <c r="AO17" s="35">
        <f>VLOOKUP($AB17,[3]ND!$C$17:$K$23,8,FALSE)</f>
        <v>3.0959752321981426E-3</v>
      </c>
      <c r="AP17" s="35">
        <f>VLOOKUP($AB17,[3]ND!$C$17:$K$23,9,FALSE)</f>
        <v>1.6022524140313643E-3</v>
      </c>
      <c r="AR17" s="23">
        <f>VLOOKUP($AB17,[4]ND!$C$17:$K$23,5,FALSE)</f>
        <v>2</v>
      </c>
      <c r="AS17" s="23">
        <f>VLOOKUP($AB17,[4]ND!$C$17:$K$23,6,FALSE)</f>
        <v>53708.45</v>
      </c>
      <c r="AT17" s="35">
        <f>VLOOKUP($AB17,[4]ND!$C$17:$K$23,8,FALSE)</f>
        <v>1.3698630136986301E-2</v>
      </c>
      <c r="AU17" s="35">
        <f>VLOOKUP($AB17,[4]ND!$C$17:$K$23,9,FALSE)</f>
        <v>1.3422326735846516E-2</v>
      </c>
      <c r="AW17" s="23">
        <f>VLOOKUP($AB17,[5]ND!$C$17:$K$23,5,FALSE)</f>
        <v>7</v>
      </c>
      <c r="AX17" s="23">
        <f>VLOOKUP($AB17,[5]ND!$C$17:$K$23,6,FALSE)</f>
        <v>246896.44</v>
      </c>
      <c r="AY17" s="35">
        <f>VLOOKUP($AB17,[5]ND!$C$17:$K$23,8,FALSE)</f>
        <v>2.8E-3</v>
      </c>
      <c r="AZ17" s="35">
        <f>VLOOKUP($AB17,[5]ND!$C$17:$K$23,9,FALSE)</f>
        <v>4.3492265616255866E-3</v>
      </c>
      <c r="BB17" s="36">
        <f t="shared" si="1"/>
        <v>0</v>
      </c>
      <c r="BC17" s="36">
        <f t="shared" si="0"/>
        <v>0</v>
      </c>
      <c r="BD17" s="35">
        <f t="shared" si="0"/>
        <v>5.8823529411767411E-6</v>
      </c>
      <c r="BE17" s="35">
        <f t="shared" si="0"/>
        <v>2.6710825335601179E-5</v>
      </c>
      <c r="BF17" s="23"/>
      <c r="BG17" s="36">
        <f t="shared" si="0"/>
        <v>0</v>
      </c>
      <c r="BH17" s="36">
        <f t="shared" si="0"/>
        <v>0.32000000000698492</v>
      </c>
      <c r="BI17" s="35">
        <f t="shared" si="0"/>
        <v>4.2494714587737632E-5</v>
      </c>
      <c r="BJ17" s="35">
        <f t="shared" si="0"/>
        <v>-6.2444565449570888E-6</v>
      </c>
      <c r="BK17" s="23"/>
      <c r="BL17" s="36">
        <f t="shared" si="0"/>
        <v>0</v>
      </c>
      <c r="BM17" s="36">
        <f t="shared" si="0"/>
        <v>0</v>
      </c>
      <c r="BN17" s="35">
        <f t="shared" si="0"/>
        <v>-4.0247678018572909E-6</v>
      </c>
      <c r="BO17" s="35">
        <f t="shared" si="0"/>
        <v>2.252414031364211E-6</v>
      </c>
      <c r="BP17" s="23"/>
      <c r="BQ17" s="36">
        <f t="shared" si="0"/>
        <v>0</v>
      </c>
      <c r="BR17" s="36">
        <f t="shared" si="0"/>
        <v>0.44999999999708962</v>
      </c>
      <c r="BS17" s="35">
        <f t="shared" si="0"/>
        <v>-1.3698630136997625E-6</v>
      </c>
      <c r="BT17" s="35">
        <f t="shared" si="0"/>
        <v>2.2326735846515261E-5</v>
      </c>
      <c r="BU17" s="23"/>
      <c r="BV17" s="36">
        <f t="shared" si="0"/>
        <v>0</v>
      </c>
      <c r="BW17" s="36">
        <f t="shared" si="0"/>
        <v>0.44000000000232831</v>
      </c>
      <c r="BX17" s="35">
        <f t="shared" si="0"/>
        <v>0</v>
      </c>
      <c r="BY17" s="35">
        <f t="shared" si="0"/>
        <v>4.9226561625586619E-5</v>
      </c>
    </row>
    <row r="18" spans="1:77" x14ac:dyDescent="0.2">
      <c r="A18" s="1" t="s">
        <v>24</v>
      </c>
      <c r="B18" s="13" t="s">
        <v>10</v>
      </c>
      <c r="C18" s="25">
        <v>0</v>
      </c>
      <c r="D18" s="30">
        <v>0</v>
      </c>
      <c r="E18" s="19">
        <v>0</v>
      </c>
      <c r="F18" s="19">
        <v>0</v>
      </c>
      <c r="H18" s="25">
        <v>8</v>
      </c>
      <c r="I18" s="30">
        <v>282044</v>
      </c>
      <c r="J18" s="19">
        <v>1.6899999999999998E-2</v>
      </c>
      <c r="K18" s="19">
        <v>2.3800000000000002E-2</v>
      </c>
      <c r="M18" s="25">
        <v>1</v>
      </c>
      <c r="N18" s="30">
        <v>21643</v>
      </c>
      <c r="O18" s="19">
        <v>3.0999999999999999E-3</v>
      </c>
      <c r="P18" s="19">
        <v>2.2000000000000001E-3</v>
      </c>
      <c r="R18" s="25">
        <v>0</v>
      </c>
      <c r="S18" s="30">
        <v>0</v>
      </c>
      <c r="T18" s="19">
        <v>0</v>
      </c>
      <c r="U18" s="19">
        <v>0</v>
      </c>
      <c r="W18" s="25">
        <v>2</v>
      </c>
      <c r="X18" s="30">
        <v>41387</v>
      </c>
      <c r="Y18" s="19">
        <v>8.0000000000000004E-4</v>
      </c>
      <c r="Z18" s="19">
        <v>6.9999999999999999E-4</v>
      </c>
      <c r="AB18" s="34" t="s">
        <v>10</v>
      </c>
      <c r="AC18" s="23">
        <f>VLOOKUP($AB18,[1]ND!$C$17:$K$24,5,FALSE)</f>
        <v>0</v>
      </c>
      <c r="AD18" s="23">
        <f>VLOOKUP($AB18,[1]ND!$C$17:$K$24,6,FALSE)</f>
        <v>0</v>
      </c>
      <c r="AE18" s="35">
        <f>VLOOKUP($AB18,[1]ND!$C$17:$K$24,8,FALSE)</f>
        <v>0</v>
      </c>
      <c r="AF18" s="35">
        <f>VLOOKUP($AB18,[1]ND!$C$17:$K$24,9,FALSE)</f>
        <v>0</v>
      </c>
      <c r="AH18" s="23">
        <f>VLOOKUP($AB18,[2]ND!$C$17:$K$23,5,FALSE)</f>
        <v>8</v>
      </c>
      <c r="AI18" s="23">
        <f>VLOOKUP($AB18,[2]ND!$C$17:$K$23,6,FALSE)</f>
        <v>282044.19</v>
      </c>
      <c r="AJ18" s="35">
        <f>VLOOKUP($AB18,[2]ND!$C$17:$K$23,8,FALSE)</f>
        <v>1.6913319238900635E-2</v>
      </c>
      <c r="AK18" s="35">
        <f>VLOOKUP($AB18,[2]ND!$C$17:$K$23,9,FALSE)</f>
        <v>2.3779705490935294E-2</v>
      </c>
      <c r="AM18" s="23">
        <f>VLOOKUP($AB18,[3]ND!$C$17:$K$23,5,FALSE)</f>
        <v>1</v>
      </c>
      <c r="AN18" s="23">
        <f>VLOOKUP($AB18,[3]ND!$C$17:$K$23,6,FALSE)</f>
        <v>21643</v>
      </c>
      <c r="AO18" s="35">
        <f>VLOOKUP($AB18,[3]ND!$C$17:$K$23,8,FALSE)</f>
        <v>3.0959752321981426E-3</v>
      </c>
      <c r="AP18" s="35">
        <f>VLOOKUP($AB18,[3]ND!$C$17:$K$23,9,FALSE)</f>
        <v>2.1597875558595427E-3</v>
      </c>
      <c r="AR18" s="23">
        <f>VLOOKUP($AB18,[4]ND!$C$17:$K$23,5,FALSE)</f>
        <v>0</v>
      </c>
      <c r="AS18" s="23">
        <f>VLOOKUP($AB18,[4]ND!$C$17:$K$23,6,FALSE)</f>
        <v>0</v>
      </c>
      <c r="AT18" s="35">
        <f>VLOOKUP($AB18,[4]ND!$C$17:$K$23,8,FALSE)</f>
        <v>0</v>
      </c>
      <c r="AU18" s="35">
        <f>VLOOKUP($AB18,[4]ND!$C$17:$K$23,9,FALSE)</f>
        <v>0</v>
      </c>
      <c r="AW18" s="23">
        <f>VLOOKUP($AB18,[5]ND!$C$17:$K$23,5,FALSE)</f>
        <v>2</v>
      </c>
      <c r="AX18" s="23">
        <f>VLOOKUP($AB18,[5]ND!$C$17:$K$23,6,FALSE)</f>
        <v>41386.97</v>
      </c>
      <c r="AY18" s="35">
        <f>VLOOKUP($AB18,[5]ND!$C$17:$K$23,8,FALSE)</f>
        <v>8.0000000000000004E-4</v>
      </c>
      <c r="AZ18" s="35">
        <f>VLOOKUP($AB18,[5]ND!$C$17:$K$23,9,FALSE)</f>
        <v>7.2905591198156323E-4</v>
      </c>
      <c r="BB18" s="36">
        <f t="shared" si="1"/>
        <v>0</v>
      </c>
      <c r="BC18" s="36">
        <f t="shared" si="0"/>
        <v>0</v>
      </c>
      <c r="BD18" s="35">
        <f t="shared" si="0"/>
        <v>0</v>
      </c>
      <c r="BE18" s="35">
        <f t="shared" si="0"/>
        <v>0</v>
      </c>
      <c r="BF18" s="23"/>
      <c r="BG18" s="36">
        <f t="shared" si="0"/>
        <v>0</v>
      </c>
      <c r="BH18" s="36">
        <f t="shared" si="0"/>
        <v>0.19000000000232831</v>
      </c>
      <c r="BI18" s="35">
        <f t="shared" si="0"/>
        <v>1.3319238900636604E-5</v>
      </c>
      <c r="BJ18" s="35">
        <f t="shared" si="0"/>
        <v>-2.0294509064707617E-5</v>
      </c>
      <c r="BK18" s="23"/>
      <c r="BL18" s="36">
        <f t="shared" si="0"/>
        <v>0</v>
      </c>
      <c r="BM18" s="36">
        <f t="shared" si="0"/>
        <v>0</v>
      </c>
      <c r="BN18" s="35">
        <f t="shared" si="0"/>
        <v>-4.0247678018572909E-6</v>
      </c>
      <c r="BO18" s="35">
        <f t="shared" si="0"/>
        <v>-4.0212444140457458E-5</v>
      </c>
      <c r="BP18" s="23"/>
      <c r="BQ18" s="36">
        <f t="shared" si="0"/>
        <v>0</v>
      </c>
      <c r="BR18" s="36">
        <f t="shared" si="0"/>
        <v>0</v>
      </c>
      <c r="BS18" s="35">
        <f t="shared" si="0"/>
        <v>0</v>
      </c>
      <c r="BT18" s="35">
        <f t="shared" si="0"/>
        <v>0</v>
      </c>
      <c r="BU18" s="23"/>
      <c r="BV18" s="36">
        <f t="shared" si="0"/>
        <v>0</v>
      </c>
      <c r="BW18" s="36">
        <f t="shared" si="0"/>
        <v>-2.9999999998835847E-2</v>
      </c>
      <c r="BX18" s="35">
        <f t="shared" si="0"/>
        <v>0</v>
      </c>
      <c r="BY18" s="35">
        <f t="shared" si="0"/>
        <v>2.9055911981563237E-5</v>
      </c>
    </row>
    <row r="19" spans="1:77" x14ac:dyDescent="0.2">
      <c r="A19" s="1" t="s">
        <v>25</v>
      </c>
      <c r="B19" s="13" t="s">
        <v>11</v>
      </c>
      <c r="C19" s="25">
        <v>7</v>
      </c>
      <c r="D19" s="30">
        <v>135571.18</v>
      </c>
      <c r="E19" s="19">
        <v>3.4299999999999997E-2</v>
      </c>
      <c r="F19" s="19">
        <v>2.2599999999999999E-2</v>
      </c>
      <c r="H19" s="25">
        <v>10</v>
      </c>
      <c r="I19" s="30">
        <v>207290</v>
      </c>
      <c r="J19" s="19">
        <v>2.1100000000000001E-2</v>
      </c>
      <c r="K19" s="19">
        <v>1.7500000000000002E-2</v>
      </c>
      <c r="M19" s="25">
        <v>3</v>
      </c>
      <c r="N19" s="30">
        <v>52489</v>
      </c>
      <c r="O19" s="19">
        <v>9.2999999999999992E-3</v>
      </c>
      <c r="P19" s="19">
        <v>5.1999999999999998E-3</v>
      </c>
      <c r="R19" s="25">
        <v>0</v>
      </c>
      <c r="S19" s="30">
        <v>0</v>
      </c>
      <c r="T19" s="19">
        <v>0</v>
      </c>
      <c r="U19" s="19">
        <v>0</v>
      </c>
      <c r="W19" s="25">
        <v>26</v>
      </c>
      <c r="X19" s="30">
        <v>675151</v>
      </c>
      <c r="Y19" s="19">
        <v>1.04E-2</v>
      </c>
      <c r="Z19" s="19">
        <v>1.1900000000000001E-2</v>
      </c>
      <c r="AB19" s="34" t="s">
        <v>11</v>
      </c>
      <c r="AC19" s="23">
        <f>VLOOKUP($AB19,[1]ND!$C$17:$K$24,5,FALSE)</f>
        <v>7</v>
      </c>
      <c r="AD19" s="23">
        <f>VLOOKUP($AB19,[1]ND!$C$17:$K$24,6,FALSE)</f>
        <v>135571.18</v>
      </c>
      <c r="AE19" s="35">
        <f>VLOOKUP($AB19,[1]ND!$C$17:$K$24,8,FALSE)</f>
        <v>3.4313725490196081E-2</v>
      </c>
      <c r="AF19" s="35">
        <f>VLOOKUP($AB19,[1]ND!$C$17:$K$24,9,FALSE)</f>
        <v>2.2577882140410826E-2</v>
      </c>
      <c r="AH19" s="23">
        <f>VLOOKUP($AB19,[2]ND!$C$17:$K$23,5,FALSE)</f>
        <v>10</v>
      </c>
      <c r="AI19" s="23">
        <f>VLOOKUP($AB19,[2]ND!$C$17:$K$23,6,FALSE)</f>
        <v>207289.96999999997</v>
      </c>
      <c r="AJ19" s="35">
        <f>VLOOKUP($AB19,[2]ND!$C$17:$K$23,8,FALSE)</f>
        <v>2.1141649048625793E-2</v>
      </c>
      <c r="AK19" s="35">
        <f>VLOOKUP($AB19,[2]ND!$C$17:$K$23,9,FALSE)</f>
        <v>1.7477028822415423E-2</v>
      </c>
      <c r="AM19" s="23">
        <f>VLOOKUP($AB19,[3]ND!$C$17:$K$23,5,FALSE)</f>
        <v>3</v>
      </c>
      <c r="AN19" s="23">
        <f>VLOOKUP($AB19,[3]ND!$C$17:$K$23,6,FALSE)</f>
        <v>52489</v>
      </c>
      <c r="AO19" s="35">
        <f>VLOOKUP($AB19,[3]ND!$C$17:$K$23,8,FALSE)</f>
        <v>9.2879256965944269E-3</v>
      </c>
      <c r="AP19" s="35">
        <f>VLOOKUP($AB19,[3]ND!$C$17:$K$23,9,FALSE)</f>
        <v>5.2379563378233858E-3</v>
      </c>
      <c r="AR19" s="23">
        <f>VLOOKUP($AB19,[4]ND!$C$17:$K$23,5,FALSE)</f>
        <v>0</v>
      </c>
      <c r="AS19" s="23">
        <f>VLOOKUP($AB19,[4]ND!$C$17:$K$23,6,FALSE)</f>
        <v>0</v>
      </c>
      <c r="AT19" s="35">
        <f>VLOOKUP($AB19,[4]ND!$C$17:$K$23,8,FALSE)</f>
        <v>0</v>
      </c>
      <c r="AU19" s="35">
        <f>VLOOKUP($AB19,[4]ND!$C$17:$K$23,9,FALSE)</f>
        <v>0</v>
      </c>
      <c r="AW19" s="23">
        <f>VLOOKUP($AB19,[5]ND!$C$17:$K$23,5,FALSE)</f>
        <v>26</v>
      </c>
      <c r="AX19" s="23">
        <f>VLOOKUP($AB19,[5]ND!$C$17:$K$23,6,FALSE)</f>
        <v>675150.96</v>
      </c>
      <c r="AY19" s="35">
        <f>VLOOKUP($AB19,[5]ND!$C$17:$K$23,8,FALSE)</f>
        <v>1.04E-2</v>
      </c>
      <c r="AZ19" s="35">
        <f>VLOOKUP($AB19,[5]ND!$C$17:$K$23,9,FALSE)</f>
        <v>1.1893182778735141E-2</v>
      </c>
      <c r="BB19" s="36">
        <f t="shared" si="1"/>
        <v>0</v>
      </c>
      <c r="BC19" s="36">
        <f t="shared" si="0"/>
        <v>0</v>
      </c>
      <c r="BD19" s="35">
        <f t="shared" si="0"/>
        <v>1.3725490196084267E-5</v>
      </c>
      <c r="BE19" s="35">
        <f t="shared" si="0"/>
        <v>-2.2117859589172728E-5</v>
      </c>
      <c r="BF19" s="23"/>
      <c r="BG19" s="36">
        <f t="shared" si="0"/>
        <v>0</v>
      </c>
      <c r="BH19" s="36">
        <f t="shared" si="0"/>
        <v>-3.0000000027939677E-2</v>
      </c>
      <c r="BI19" s="35">
        <f t="shared" si="0"/>
        <v>4.1649048625792134E-5</v>
      </c>
      <c r="BJ19" s="35">
        <f t="shared" si="0"/>
        <v>-2.2971177584579089E-5</v>
      </c>
      <c r="BK19" s="23"/>
      <c r="BL19" s="36">
        <f t="shared" si="0"/>
        <v>0</v>
      </c>
      <c r="BM19" s="36">
        <f t="shared" si="0"/>
        <v>0</v>
      </c>
      <c r="BN19" s="35">
        <f t="shared" si="0"/>
        <v>-1.2074303405572306E-5</v>
      </c>
      <c r="BO19" s="35">
        <f t="shared" si="0"/>
        <v>3.7956337823386033E-5</v>
      </c>
      <c r="BP19" s="23"/>
      <c r="BQ19" s="36">
        <f t="shared" si="0"/>
        <v>0</v>
      </c>
      <c r="BR19" s="36">
        <f t="shared" si="0"/>
        <v>0</v>
      </c>
      <c r="BS19" s="35">
        <f t="shared" si="0"/>
        <v>0</v>
      </c>
      <c r="BT19" s="35">
        <f t="shared" si="0"/>
        <v>0</v>
      </c>
      <c r="BU19" s="23"/>
      <c r="BV19" s="36">
        <f t="shared" si="0"/>
        <v>0</v>
      </c>
      <c r="BW19" s="36">
        <f t="shared" si="0"/>
        <v>-4.0000000037252903E-2</v>
      </c>
      <c r="BX19" s="35">
        <f t="shared" si="0"/>
        <v>0</v>
      </c>
      <c r="BY19" s="35">
        <f t="shared" si="0"/>
        <v>-6.8172212648598407E-6</v>
      </c>
    </row>
    <row r="20" spans="1:77" x14ac:dyDescent="0.2">
      <c r="A20" s="1" t="s">
        <v>26</v>
      </c>
      <c r="B20" s="13" t="s">
        <v>12</v>
      </c>
      <c r="C20" s="23">
        <v>0</v>
      </c>
      <c r="D20" s="28">
        <v>0</v>
      </c>
      <c r="E20" s="17">
        <v>0</v>
      </c>
      <c r="F20" s="17">
        <v>0</v>
      </c>
      <c r="G20" s="8"/>
      <c r="H20" s="23">
        <v>2</v>
      </c>
      <c r="I20" s="28">
        <v>141368</v>
      </c>
      <c r="J20" s="17">
        <v>4.1999999999999997E-3</v>
      </c>
      <c r="K20" s="17">
        <v>1.1900000000000001E-2</v>
      </c>
      <c r="L20" s="8"/>
      <c r="M20" s="23">
        <v>0</v>
      </c>
      <c r="N20" s="28">
        <v>0</v>
      </c>
      <c r="O20" s="17">
        <v>0</v>
      </c>
      <c r="P20" s="17">
        <v>0</v>
      </c>
      <c r="Q20" s="8"/>
      <c r="R20" s="23">
        <v>1</v>
      </c>
      <c r="S20" s="28">
        <v>21677</v>
      </c>
      <c r="T20" s="17">
        <v>6.7999999999999996E-3</v>
      </c>
      <c r="U20" s="17">
        <v>5.4000000000000003E-3</v>
      </c>
      <c r="V20" s="8"/>
      <c r="W20" s="23">
        <v>6</v>
      </c>
      <c r="X20" s="28">
        <v>180138</v>
      </c>
      <c r="Y20" s="17">
        <v>2.3999999999999998E-3</v>
      </c>
      <c r="Z20" s="17">
        <v>3.2000000000000002E-3</v>
      </c>
      <c r="AA20" s="8"/>
      <c r="AB20" s="34" t="s">
        <v>12</v>
      </c>
      <c r="AC20" s="23">
        <f>VLOOKUP($AB20,[1]ND!$C$17:$K$24,5,FALSE)</f>
        <v>0</v>
      </c>
      <c r="AD20" s="23">
        <f>VLOOKUP($AB20,[1]ND!$C$17:$K$24,6,FALSE)</f>
        <v>0</v>
      </c>
      <c r="AE20" s="35">
        <f>VLOOKUP($AB20,[1]ND!$C$17:$K$24,8,FALSE)</f>
        <v>0</v>
      </c>
      <c r="AF20" s="35">
        <f>VLOOKUP($AB20,[1]ND!$C$17:$K$24,9,FALSE)</f>
        <v>0</v>
      </c>
      <c r="AG20" s="8"/>
      <c r="AH20" s="23">
        <f>VLOOKUP($AB20,[2]ND!$C$17:$K$23,5,FALSE)</f>
        <v>2</v>
      </c>
      <c r="AI20" s="23">
        <f>VLOOKUP($AB20,[2]ND!$C$17:$K$23,6,FALSE)</f>
        <v>141368.32000000001</v>
      </c>
      <c r="AJ20" s="35">
        <f>VLOOKUP($AB20,[2]ND!$C$17:$K$23,8,FALSE)</f>
        <v>4.2283298097251587E-3</v>
      </c>
      <c r="AK20" s="35">
        <f>VLOOKUP($AB20,[2]ND!$C$17:$K$23,9,FALSE)</f>
        <v>1.1919043662442747E-2</v>
      </c>
      <c r="AL20" s="8"/>
      <c r="AM20" s="23" t="e">
        <f>VLOOKUP($AB20,[3]ND!$C$17:$K$23,5,FALSE)</f>
        <v>#N/A</v>
      </c>
      <c r="AN20" s="23" t="e">
        <f>VLOOKUP($AB20,[3]ND!$C$17:$K$23,6,FALSE)</f>
        <v>#N/A</v>
      </c>
      <c r="AO20" s="35" t="e">
        <f>VLOOKUP($AB20,[3]ND!$C$17:$K$23,8,FALSE)</f>
        <v>#N/A</v>
      </c>
      <c r="AP20" s="35" t="e">
        <f>VLOOKUP($AB20,[3]ND!$C$17:$K$23,9,FALSE)</f>
        <v>#N/A</v>
      </c>
      <c r="AQ20" s="8"/>
      <c r="AR20" s="23">
        <f>VLOOKUP($AB20,[4]ND!$C$17:$K$23,5,FALSE)</f>
        <v>1</v>
      </c>
      <c r="AS20" s="23">
        <f>VLOOKUP($AB20,[4]ND!$C$17:$K$23,6,FALSE)</f>
        <v>21677.15</v>
      </c>
      <c r="AT20" s="35">
        <f>VLOOKUP($AB20,[4]ND!$C$17:$K$23,8,FALSE)</f>
        <v>6.8493150684931503E-3</v>
      </c>
      <c r="AU20" s="35">
        <f>VLOOKUP($AB20,[4]ND!$C$17:$K$23,9,FALSE)</f>
        <v>5.4173559282004111E-3</v>
      </c>
      <c r="AV20" s="8"/>
      <c r="AW20" s="23">
        <f>VLOOKUP($AB20,[5]ND!$C$17:$K$23,5,FALSE)</f>
        <v>6</v>
      </c>
      <c r="AX20" s="23">
        <f>VLOOKUP($AB20,[5]ND!$C$17:$K$23,6,FALSE)</f>
        <v>180137.89</v>
      </c>
      <c r="AY20" s="35">
        <f>VLOOKUP($AB20,[5]ND!$C$17:$K$23,8,FALSE)</f>
        <v>2.3999999999999998E-3</v>
      </c>
      <c r="AZ20" s="35">
        <f>VLOOKUP($AB20,[5]ND!$C$17:$K$23,9,FALSE)</f>
        <v>3.1732352882171497E-3</v>
      </c>
      <c r="BB20" s="36">
        <f t="shared" si="1"/>
        <v>0</v>
      </c>
      <c r="BC20" s="36">
        <f t="shared" si="0"/>
        <v>0</v>
      </c>
      <c r="BD20" s="35">
        <f t="shared" si="0"/>
        <v>0</v>
      </c>
      <c r="BE20" s="35">
        <f t="shared" si="0"/>
        <v>0</v>
      </c>
      <c r="BF20" s="23"/>
      <c r="BG20" s="36">
        <f t="shared" si="0"/>
        <v>0</v>
      </c>
      <c r="BH20" s="36">
        <f t="shared" si="0"/>
        <v>0.32000000000698492</v>
      </c>
      <c r="BI20" s="35">
        <f t="shared" si="0"/>
        <v>2.8329809725159E-5</v>
      </c>
      <c r="BJ20" s="35">
        <f t="shared" si="0"/>
        <v>1.9043662442746329E-5</v>
      </c>
      <c r="BK20" s="23"/>
      <c r="BL20" s="36" t="e">
        <f t="shared" si="0"/>
        <v>#N/A</v>
      </c>
      <c r="BM20" s="36" t="e">
        <f t="shared" si="0"/>
        <v>#N/A</v>
      </c>
      <c r="BN20" s="35" t="e">
        <f t="shared" si="0"/>
        <v>#N/A</v>
      </c>
      <c r="BO20" s="35" t="e">
        <f t="shared" si="0"/>
        <v>#N/A</v>
      </c>
      <c r="BP20" s="23"/>
      <c r="BQ20" s="36">
        <f t="shared" si="0"/>
        <v>0</v>
      </c>
      <c r="BR20" s="36">
        <f t="shared" si="0"/>
        <v>0.15000000000145519</v>
      </c>
      <c r="BS20" s="35">
        <f t="shared" si="0"/>
        <v>4.9315068493150684E-5</v>
      </c>
      <c r="BT20" s="35">
        <f t="shared" si="0"/>
        <v>1.7355928200410778E-5</v>
      </c>
      <c r="BU20" s="23"/>
      <c r="BV20" s="36">
        <f t="shared" si="0"/>
        <v>0</v>
      </c>
      <c r="BW20" s="36">
        <f t="shared" si="0"/>
        <v>-0.10999999998603016</v>
      </c>
      <c r="BX20" s="35">
        <f t="shared" si="0"/>
        <v>0</v>
      </c>
      <c r="BY20" s="35">
        <f t="shared" si="0"/>
        <v>-2.676471178285041E-5</v>
      </c>
    </row>
    <row r="21" spans="1:77" x14ac:dyDescent="0.2">
      <c r="A21" s="1" t="s">
        <v>27</v>
      </c>
      <c r="B21" s="13" t="s">
        <v>13</v>
      </c>
      <c r="C21" s="23">
        <v>204</v>
      </c>
      <c r="D21" s="28">
        <v>6004601.2800000003</v>
      </c>
      <c r="E21" s="17">
        <v>1</v>
      </c>
      <c r="F21" s="17">
        <v>1</v>
      </c>
      <c r="G21" s="8"/>
      <c r="H21" s="23">
        <v>473</v>
      </c>
      <c r="I21" s="28">
        <v>11860710</v>
      </c>
      <c r="J21" s="17">
        <v>1</v>
      </c>
      <c r="K21" s="17">
        <v>1</v>
      </c>
      <c r="L21" s="8"/>
      <c r="M21" s="23">
        <v>323</v>
      </c>
      <c r="N21" s="28">
        <v>10020893</v>
      </c>
      <c r="O21" s="17">
        <v>1</v>
      </c>
      <c r="P21" s="17">
        <v>1</v>
      </c>
      <c r="Q21" s="8"/>
      <c r="R21" s="23">
        <v>146</v>
      </c>
      <c r="S21" s="28">
        <v>4001426</v>
      </c>
      <c r="T21" s="17">
        <v>1</v>
      </c>
      <c r="U21" s="17">
        <v>1</v>
      </c>
      <c r="V21" s="8"/>
      <c r="W21" s="23">
        <v>2500</v>
      </c>
      <c r="X21" s="28">
        <v>56767896</v>
      </c>
      <c r="Y21" s="17">
        <v>1</v>
      </c>
      <c r="Z21" s="17">
        <v>1</v>
      </c>
      <c r="AA21" s="8"/>
      <c r="AB21" s="34" t="s">
        <v>13</v>
      </c>
      <c r="AC21" s="23">
        <f>VLOOKUP($AB21,[1]ND!$C$17:$K$24,5,FALSE)</f>
        <v>204</v>
      </c>
      <c r="AD21" s="23">
        <f>VLOOKUP($AB21,[1]ND!$C$17:$K$24,6,FALSE)</f>
        <v>6004601.2800000003</v>
      </c>
      <c r="AE21" s="35">
        <f>VLOOKUP($AB21,[1]ND!$C$17:$K$24,8,FALSE)</f>
        <v>0.99999999999999989</v>
      </c>
      <c r="AF21" s="35">
        <f>VLOOKUP($AB21,[1]ND!$C$17:$K$24,9,FALSE)</f>
        <v>1</v>
      </c>
      <c r="AG21" s="8"/>
      <c r="AH21" s="23">
        <f>VLOOKUP($AB21,[2]ND!$C$17:$K$23,5,FALSE)</f>
        <v>473</v>
      </c>
      <c r="AI21" s="23">
        <f>VLOOKUP($AB21,[2]ND!$C$17:$K$23,6,FALSE)</f>
        <v>11860709.970000001</v>
      </c>
      <c r="AJ21" s="35">
        <f>VLOOKUP($AB21,[2]ND!$C$17:$K$23,8,FALSE)</f>
        <v>1</v>
      </c>
      <c r="AK21" s="35">
        <f>VLOOKUP($AB21,[2]ND!$C$17:$K$23,9,FALSE)</f>
        <v>0.99999999999999989</v>
      </c>
      <c r="AL21" s="8"/>
      <c r="AM21" s="23">
        <f>VLOOKUP($AB21,[3]ND!$C$17:$K$23,5,FALSE)</f>
        <v>323</v>
      </c>
      <c r="AN21" s="23">
        <f>VLOOKUP($AB21,[3]ND!$C$17:$K$23,6,FALSE)</f>
        <v>10020893</v>
      </c>
      <c r="AO21" s="35">
        <f>VLOOKUP($AB21,[3]ND!$C$17:$K$23,8,FALSE)</f>
        <v>1</v>
      </c>
      <c r="AP21" s="35">
        <f>VLOOKUP($AB21,[3]ND!$C$17:$K$23,9,FALSE)</f>
        <v>1</v>
      </c>
      <c r="AQ21" s="8"/>
      <c r="AR21" s="23">
        <f>VLOOKUP($AB21,[4]ND!$C$17:$K$23,5,FALSE)</f>
        <v>146</v>
      </c>
      <c r="AS21" s="23">
        <f>VLOOKUP($AB21,[4]ND!$C$17:$K$23,6,FALSE)</f>
        <v>4001426.21</v>
      </c>
      <c r="AT21" s="35">
        <f>VLOOKUP($AB21,[4]ND!$C$17:$K$23,8,FALSE)</f>
        <v>1</v>
      </c>
      <c r="AU21" s="35">
        <f>VLOOKUP($AB21,[4]ND!$C$17:$K$23,9,FALSE)</f>
        <v>1</v>
      </c>
      <c r="AV21" s="8"/>
      <c r="AW21" s="23">
        <f>VLOOKUP($AB21,[5]ND!$C$17:$K$23,5,FALSE)</f>
        <v>2500</v>
      </c>
      <c r="AX21" s="23">
        <f>VLOOKUP($AB21,[5]ND!$C$17:$K$23,6,FALSE)</f>
        <v>56767895.740000002</v>
      </c>
      <c r="AY21" s="35">
        <f>VLOOKUP($AB21,[5]ND!$C$17:$K$23,8,FALSE)</f>
        <v>1</v>
      </c>
      <c r="AZ21" s="35">
        <f>VLOOKUP($AB21,[5]ND!$C$17:$K$23,9,FALSE)</f>
        <v>1</v>
      </c>
      <c r="BB21" s="36">
        <f t="shared" si="1"/>
        <v>0</v>
      </c>
      <c r="BC21" s="36">
        <f t="shared" si="0"/>
        <v>0</v>
      </c>
      <c r="BD21" s="35">
        <f t="shared" si="0"/>
        <v>0</v>
      </c>
      <c r="BE21" s="35">
        <f t="shared" si="0"/>
        <v>0</v>
      </c>
      <c r="BF21" s="23"/>
      <c r="BG21" s="36">
        <f t="shared" si="0"/>
        <v>0</v>
      </c>
      <c r="BH21" s="36">
        <f t="shared" si="0"/>
        <v>-2.9999999329447746E-2</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0.2099999999627471</v>
      </c>
      <c r="BS21" s="35">
        <f t="shared" si="3"/>
        <v>0</v>
      </c>
      <c r="BT21" s="35">
        <f t="shared" si="3"/>
        <v>0</v>
      </c>
      <c r="BU21" s="23"/>
      <c r="BV21" s="36">
        <f t="shared" ref="BV21:BY21" si="4">AW21-W21</f>
        <v>0</v>
      </c>
      <c r="BW21" s="36">
        <f t="shared" si="4"/>
        <v>-0.25999999791383743</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N14" activePane="bottomRight" state="frozen"/>
      <selection pane="bottomRight" activeCell="S25" sqref="S25"/>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461" priority="21" operator="lessThan">
      <formula>-1</formula>
    </cfRule>
  </conditionalFormatting>
  <conditionalFormatting sqref="BD6:BE21">
    <cfRule type="cellIs" dxfId="460" priority="19" operator="lessThan">
      <formula>-0.01</formula>
    </cfRule>
    <cfRule type="cellIs" dxfId="459" priority="20" operator="greaterThan">
      <formula>0.01</formula>
    </cfRule>
  </conditionalFormatting>
  <conditionalFormatting sqref="BB6:BC21">
    <cfRule type="cellIs" dxfId="458" priority="17" operator="lessThan">
      <formula>-1</formula>
    </cfRule>
    <cfRule type="cellIs" dxfId="457" priority="18" operator="greaterThan">
      <formula>1</formula>
    </cfRule>
  </conditionalFormatting>
  <conditionalFormatting sqref="BI6:BJ21">
    <cfRule type="cellIs" dxfId="456" priority="15" operator="lessThan">
      <formula>-0.01</formula>
    </cfRule>
    <cfRule type="cellIs" dxfId="455" priority="16" operator="greaterThan">
      <formula>0.01</formula>
    </cfRule>
  </conditionalFormatting>
  <conditionalFormatting sqref="BG6:BH21">
    <cfRule type="cellIs" dxfId="454" priority="13" operator="lessThan">
      <formula>-1</formula>
    </cfRule>
    <cfRule type="cellIs" dxfId="453" priority="14" operator="greaterThan">
      <formula>1</formula>
    </cfRule>
  </conditionalFormatting>
  <conditionalFormatting sqref="BN6:BO21">
    <cfRule type="cellIs" dxfId="452" priority="11" operator="lessThan">
      <formula>-0.01</formula>
    </cfRule>
    <cfRule type="cellIs" dxfId="451" priority="12" operator="greaterThan">
      <formula>0.01</formula>
    </cfRule>
  </conditionalFormatting>
  <conditionalFormatting sqref="BL6:BM21">
    <cfRule type="cellIs" dxfId="450" priority="9" operator="lessThan">
      <formula>-1</formula>
    </cfRule>
    <cfRule type="cellIs" dxfId="449" priority="10" operator="greaterThan">
      <formula>1</formula>
    </cfRule>
  </conditionalFormatting>
  <conditionalFormatting sqref="BS6:BT21">
    <cfRule type="cellIs" dxfId="448" priority="7" operator="lessThan">
      <formula>-0.01</formula>
    </cfRule>
    <cfRule type="cellIs" dxfId="447" priority="8" operator="greaterThan">
      <formula>0.01</formula>
    </cfRule>
  </conditionalFormatting>
  <conditionalFormatting sqref="BQ6:BR21">
    <cfRule type="cellIs" dxfId="446" priority="5" operator="lessThan">
      <formula>-1</formula>
    </cfRule>
    <cfRule type="cellIs" dxfId="445" priority="6" operator="greaterThan">
      <formula>1</formula>
    </cfRule>
  </conditionalFormatting>
  <conditionalFormatting sqref="BX6:BY21">
    <cfRule type="cellIs" dxfId="444" priority="3" operator="lessThan">
      <formula>-0.01</formula>
    </cfRule>
    <cfRule type="cellIs" dxfId="443" priority="4" operator="greaterThan">
      <formula>0.01</formula>
    </cfRule>
  </conditionalFormatting>
  <conditionalFormatting sqref="BV6:BW21">
    <cfRule type="cellIs" dxfId="442" priority="1" operator="lessThan">
      <formula>-1</formula>
    </cfRule>
    <cfRule type="cellIs" dxfId="441" priority="2" operator="greaterThan">
      <formula>1</formula>
    </cfRule>
  </conditionalFormatting>
  <pageMargins left="0.7" right="0.7" top="0.75" bottom="0.75" header="0.3" footer="0.3"/>
  <pageSetup paperSize="5" scale="12"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Y37"/>
  <sheetViews>
    <sheetView topLeftCell="AR1" zoomScale="80" zoomScaleNormal="80" workbookViewId="0">
      <selection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59</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5082</v>
      </c>
      <c r="D6" s="28">
        <v>566056084.83000004</v>
      </c>
      <c r="E6" s="17">
        <v>0.91700000000000004</v>
      </c>
      <c r="F6" s="17">
        <v>0.92500000000000004</v>
      </c>
      <c r="G6" s="8"/>
      <c r="H6" s="23">
        <v>17351</v>
      </c>
      <c r="I6" s="28">
        <v>1936404004</v>
      </c>
      <c r="J6" s="17">
        <v>0.90620000000000001</v>
      </c>
      <c r="K6" s="17">
        <v>0.90720000000000001</v>
      </c>
      <c r="L6" s="8"/>
      <c r="M6" s="23">
        <v>13919</v>
      </c>
      <c r="N6" s="28">
        <v>1211156624</v>
      </c>
      <c r="O6" s="17">
        <v>0.91579999999999995</v>
      </c>
      <c r="P6" s="17">
        <v>0.90239999999999998</v>
      </c>
      <c r="Q6" s="8"/>
      <c r="R6" s="23">
        <v>15274</v>
      </c>
      <c r="S6" s="28">
        <v>1550498702</v>
      </c>
      <c r="T6" s="17">
        <v>0.90739999999999998</v>
      </c>
      <c r="U6" s="17">
        <v>0.9073</v>
      </c>
      <c r="V6" s="8"/>
      <c r="W6" s="23">
        <v>72966</v>
      </c>
      <c r="X6" s="28">
        <v>7834031319</v>
      </c>
      <c r="Y6" s="17">
        <v>0.94750000000000001</v>
      </c>
      <c r="Z6" s="17">
        <v>0.95399999999999996</v>
      </c>
      <c r="AA6" s="8"/>
      <c r="AB6" s="34" t="s">
        <v>80</v>
      </c>
      <c r="AC6" s="23">
        <f>VLOOKUP($AB6,[1]NE!$C$8:$K$14,5,FALSE)</f>
        <v>5082</v>
      </c>
      <c r="AD6" s="23">
        <f>VLOOKUP($AB6,[1]NE!$C$8:$K$14,6,FALSE)</f>
        <v>566056084.83000004</v>
      </c>
      <c r="AE6" s="35">
        <f>VLOOKUP($AB6,[1]NE!$C$8:$K$14,8,FALSE)</f>
        <v>0.91699747383616026</v>
      </c>
      <c r="AF6" s="35">
        <f>VLOOKUP($AB6,[1]NE!$C$8:$K$14,9,FALSE)</f>
        <v>0.92496156982368261</v>
      </c>
      <c r="AG6" s="8"/>
      <c r="AH6" s="23">
        <f>VLOOKUP($AB6,[2]NE!$C$8:$K$23,5,FALSE)</f>
        <v>17351</v>
      </c>
      <c r="AI6" s="23">
        <f>VLOOKUP($AB6,[2]NE!$C$8:$K$23,6,FALSE)</f>
        <v>1936404003.54</v>
      </c>
      <c r="AJ6" s="35">
        <f>VLOOKUP($AB6,[2]NE!$C$8:$K$23,8,FALSE)</f>
        <v>0.90619940460646575</v>
      </c>
      <c r="AK6" s="35">
        <f>VLOOKUP($AB6,[2]NE!$C$8:$K$23,9,FALSE)</f>
        <v>0.90721087291123348</v>
      </c>
      <c r="AL6" s="8"/>
      <c r="AM6" s="23">
        <f>VLOOKUP($AB6,[3]NE!$C$8:$K$14,5,FALSE)</f>
        <v>13919</v>
      </c>
      <c r="AN6" s="23">
        <f>VLOOKUP($AB6,[3]NE!$C$8:$K$14,6,FALSE)</f>
        <v>1211156624</v>
      </c>
      <c r="AO6" s="35">
        <f>VLOOKUP($AB6,[3]NE!$C$8:$K$14,8,FALSE)</f>
        <v>0.91584419002500328</v>
      </c>
      <c r="AP6" s="35">
        <f>VLOOKUP($AB6,[3]NE!$C$8:$K$14,9,FALSE)</f>
        <v>0.90244682863443748</v>
      </c>
      <c r="AQ6" s="8"/>
      <c r="AR6" s="23">
        <f>VLOOKUP($AB6,[4]NE!$C$8:$K$14,5,FALSE)</f>
        <v>15274</v>
      </c>
      <c r="AS6" s="23">
        <f>VLOOKUP($AB6,[4]NE!$C$8:$K$14,6,FALSE)</f>
        <v>1550498702.0899999</v>
      </c>
      <c r="AT6" s="35">
        <f>VLOOKUP($AB6,[4]NE!$C$8:$K$14,8,FALSE)</f>
        <v>0.90738430463969588</v>
      </c>
      <c r="AU6" s="35">
        <f>VLOOKUP($AB6,[4]NE!$C$8:$K$14,9,FALSE)</f>
        <v>0.90728948320437419</v>
      </c>
      <c r="AV6" s="8"/>
      <c r="AW6" s="23">
        <f>VLOOKUP($AB6,[5]NE!$C$8:$K$14,5,FALSE)</f>
        <v>72966</v>
      </c>
      <c r="AX6" s="23">
        <f>VLOOKUP($AB6,[5]NE!$C$8:$K$14,6,FALSE)</f>
        <v>7834031318.7799997</v>
      </c>
      <c r="AY6" s="35">
        <f>VLOOKUP($AB6,[5]NE!$C$8:$K$14,8,FALSE)</f>
        <v>0.94747503603381333</v>
      </c>
      <c r="AZ6" s="35">
        <f>VLOOKUP($AB6,[5]NE!$C$8:$K$14,9,FALSE)</f>
        <v>0.95396515364776313</v>
      </c>
      <c r="BB6" s="36">
        <f>AC6-C6</f>
        <v>0</v>
      </c>
      <c r="BC6" s="36">
        <f t="shared" ref="BC6:BY21" si="0">AD6-D6</f>
        <v>0</v>
      </c>
      <c r="BD6" s="35">
        <f t="shared" si="0"/>
        <v>-2.526163839777773E-6</v>
      </c>
      <c r="BE6" s="35">
        <f t="shared" si="0"/>
        <v>-3.8430176317438836E-5</v>
      </c>
      <c r="BF6" s="23"/>
      <c r="BG6" s="36">
        <f t="shared" si="0"/>
        <v>0</v>
      </c>
      <c r="BH6" s="36">
        <f t="shared" si="0"/>
        <v>-0.46000003814697266</v>
      </c>
      <c r="BI6" s="35">
        <f t="shared" si="0"/>
        <v>-5.9539353425286379E-7</v>
      </c>
      <c r="BJ6" s="35">
        <f t="shared" si="0"/>
        <v>1.0872911233472671E-5</v>
      </c>
      <c r="BK6" s="23"/>
      <c r="BL6" s="36">
        <f t="shared" si="0"/>
        <v>0</v>
      </c>
      <c r="BM6" s="36">
        <f t="shared" si="0"/>
        <v>0</v>
      </c>
      <c r="BN6" s="35">
        <f t="shared" si="0"/>
        <v>4.4190025003332245E-5</v>
      </c>
      <c r="BO6" s="35">
        <f t="shared" si="0"/>
        <v>4.6828634437501293E-5</v>
      </c>
      <c r="BP6" s="23"/>
      <c r="BQ6" s="36">
        <f t="shared" si="0"/>
        <v>0</v>
      </c>
      <c r="BR6" s="36">
        <f t="shared" si="0"/>
        <v>8.9999914169311523E-2</v>
      </c>
      <c r="BS6" s="35">
        <f t="shared" si="0"/>
        <v>-1.5695360304102124E-5</v>
      </c>
      <c r="BT6" s="35">
        <f t="shared" si="0"/>
        <v>-1.0516795625803432E-5</v>
      </c>
      <c r="BU6" s="23"/>
      <c r="BV6" s="36">
        <f t="shared" si="0"/>
        <v>0</v>
      </c>
      <c r="BW6" s="36">
        <f t="shared" si="0"/>
        <v>-0.22000026702880859</v>
      </c>
      <c r="BX6" s="35">
        <f t="shared" si="0"/>
        <v>-2.4963966186675179E-5</v>
      </c>
      <c r="BY6" s="35">
        <f t="shared" si="0"/>
        <v>-3.4846352236828082E-5</v>
      </c>
    </row>
    <row r="7" spans="1:77" x14ac:dyDescent="0.2">
      <c r="A7" s="1" t="s">
        <v>22</v>
      </c>
      <c r="B7" s="2" t="s">
        <v>8</v>
      </c>
      <c r="C7" s="23">
        <v>165</v>
      </c>
      <c r="D7" s="28">
        <v>15539229.689999999</v>
      </c>
      <c r="E7" s="17">
        <v>2.98E-2</v>
      </c>
      <c r="F7" s="17">
        <v>2.5399999999999999E-2</v>
      </c>
      <c r="G7" s="8"/>
      <c r="H7" s="23">
        <v>529</v>
      </c>
      <c r="I7" s="28">
        <v>55636865</v>
      </c>
      <c r="J7" s="17">
        <v>2.76E-2</v>
      </c>
      <c r="K7" s="17">
        <v>2.6100000000000002E-2</v>
      </c>
      <c r="L7" s="8"/>
      <c r="M7" s="23">
        <v>338</v>
      </c>
      <c r="N7" s="28">
        <v>33203525</v>
      </c>
      <c r="O7" s="17">
        <v>2.2200000000000001E-2</v>
      </c>
      <c r="P7" s="17">
        <v>2.47E-2</v>
      </c>
      <c r="Q7" s="8"/>
      <c r="R7" s="23">
        <v>594</v>
      </c>
      <c r="S7" s="28">
        <v>57119531</v>
      </c>
      <c r="T7" s="17">
        <v>3.5299999999999998E-2</v>
      </c>
      <c r="U7" s="17">
        <v>3.3399999999999999E-2</v>
      </c>
      <c r="V7" s="8"/>
      <c r="W7" s="23">
        <v>1523</v>
      </c>
      <c r="X7" s="28">
        <v>133469317</v>
      </c>
      <c r="Y7" s="17">
        <v>1.9800000000000002E-2</v>
      </c>
      <c r="Z7" s="17">
        <v>1.6299999999999999E-2</v>
      </c>
      <c r="AA7" s="8"/>
      <c r="AB7" s="34" t="s">
        <v>8</v>
      </c>
      <c r="AC7" s="23">
        <f>VLOOKUP($AB7,[1]NE!$C$8:$K$14,5,FALSE)</f>
        <v>165</v>
      </c>
      <c r="AD7" s="23">
        <f>VLOOKUP($AB7,[1]NE!$C$8:$K$14,6,FALSE)</f>
        <v>15539229.689999999</v>
      </c>
      <c r="AE7" s="35">
        <f>VLOOKUP($AB7,[1]NE!$C$8:$K$14,8,FALSE)</f>
        <v>2.9772645254420787E-2</v>
      </c>
      <c r="AF7" s="35">
        <f>VLOOKUP($AB7,[1]NE!$C$8:$K$14,9,FALSE)</f>
        <v>2.5391813060767262E-2</v>
      </c>
      <c r="AG7" s="8"/>
      <c r="AH7" s="23">
        <f>VLOOKUP($AB7,[2]NE!$C$8:$K$23,5,FALSE)</f>
        <v>529</v>
      </c>
      <c r="AI7" s="23">
        <f>VLOOKUP($AB7,[2]NE!$C$8:$K$23,6,FALSE)</f>
        <v>55636865.359999999</v>
      </c>
      <c r="AJ7" s="35">
        <f>VLOOKUP($AB7,[2]NE!$C$8:$K$23,8,FALSE)</f>
        <v>2.7628349088630072E-2</v>
      </c>
      <c r="AK7" s="35">
        <f>VLOOKUP($AB7,[2]NE!$C$8:$K$23,9,FALSE)</f>
        <v>2.6066032241730864E-2</v>
      </c>
      <c r="AL7" s="8"/>
      <c r="AM7" s="23">
        <f>VLOOKUP($AB7,[3]NE!$C$8:$K$14,5,FALSE)</f>
        <v>338</v>
      </c>
      <c r="AN7" s="23">
        <f>VLOOKUP($AB7,[3]NE!$C$8:$K$14,6,FALSE)</f>
        <v>33203525</v>
      </c>
      <c r="AO7" s="35">
        <f>VLOOKUP($AB7,[3]NE!$C$8:$K$14,8,FALSE)</f>
        <v>2.2239768390577709E-2</v>
      </c>
      <c r="AP7" s="35">
        <f>VLOOKUP($AB7,[3]NE!$C$8:$K$14,9,FALSE)</f>
        <v>2.4740331053776463E-2</v>
      </c>
      <c r="AQ7" s="8"/>
      <c r="AR7" s="23">
        <f>VLOOKUP($AB7,[4]NE!$C$8:$K$14,5,FALSE)</f>
        <v>594</v>
      </c>
      <c r="AS7" s="23">
        <f>VLOOKUP($AB7,[4]NE!$C$8:$K$14,6,FALSE)</f>
        <v>57119530.740000002</v>
      </c>
      <c r="AT7" s="35">
        <f>VLOOKUP($AB7,[4]NE!$C$8:$K$14,8,FALSE)</f>
        <v>3.5287827481732315E-2</v>
      </c>
      <c r="AU7" s="35">
        <f>VLOOKUP($AB7,[4]NE!$C$8:$K$14,9,FALSE)</f>
        <v>3.3424052181478578E-2</v>
      </c>
      <c r="AV7" s="8"/>
      <c r="AW7" s="23">
        <f>VLOOKUP($AB7,[5]NE!$C$8:$K$14,5,FALSE)</f>
        <v>1523</v>
      </c>
      <c r="AX7" s="23">
        <f>VLOOKUP($AB7,[5]NE!$C$8:$K$14,6,FALSE)</f>
        <v>133469316.53</v>
      </c>
      <c r="AY7" s="35">
        <f>VLOOKUP($AB7,[5]NE!$C$8:$K$14,8,FALSE)</f>
        <v>1.9776395579852227E-2</v>
      </c>
      <c r="AZ7" s="35">
        <f>VLOOKUP($AB7,[5]NE!$C$8:$K$14,9,FALSE)</f>
        <v>1.6252816955885215E-2</v>
      </c>
      <c r="BB7" s="36">
        <f t="shared" ref="BB7:BB21" si="1">AC7-C7</f>
        <v>0</v>
      </c>
      <c r="BC7" s="36">
        <f t="shared" si="0"/>
        <v>0</v>
      </c>
      <c r="BD7" s="35">
        <f t="shared" si="0"/>
        <v>-2.7354745579213219E-5</v>
      </c>
      <c r="BE7" s="35">
        <f t="shared" si="0"/>
        <v>-8.1869392327370283E-6</v>
      </c>
      <c r="BF7" s="23"/>
      <c r="BG7" s="36">
        <f t="shared" si="0"/>
        <v>0</v>
      </c>
      <c r="BH7" s="36">
        <f t="shared" si="0"/>
        <v>0.35999999940395355</v>
      </c>
      <c r="BI7" s="35">
        <f t="shared" si="0"/>
        <v>2.8349088630072461E-5</v>
      </c>
      <c r="BJ7" s="35">
        <f t="shared" si="0"/>
        <v>-3.3967758269137782E-5</v>
      </c>
      <c r="BK7" s="23"/>
      <c r="BL7" s="36">
        <f t="shared" si="0"/>
        <v>0</v>
      </c>
      <c r="BM7" s="36">
        <f t="shared" si="0"/>
        <v>0</v>
      </c>
      <c r="BN7" s="35">
        <f t="shared" si="0"/>
        <v>3.9768390577708118E-5</v>
      </c>
      <c r="BO7" s="35">
        <f t="shared" si="0"/>
        <v>4.0331053776463538E-5</v>
      </c>
      <c r="BP7" s="23"/>
      <c r="BQ7" s="36">
        <f t="shared" si="0"/>
        <v>0</v>
      </c>
      <c r="BR7" s="36">
        <f t="shared" si="0"/>
        <v>-0.25999999791383743</v>
      </c>
      <c r="BS7" s="35">
        <f t="shared" si="0"/>
        <v>-1.2172518267683508E-5</v>
      </c>
      <c r="BT7" s="35">
        <f t="shared" si="0"/>
        <v>2.4052181478578794E-5</v>
      </c>
      <c r="BU7" s="23"/>
      <c r="BV7" s="36">
        <f t="shared" si="0"/>
        <v>0</v>
      </c>
      <c r="BW7" s="36">
        <f t="shared" si="0"/>
        <v>-0.4699999988079071</v>
      </c>
      <c r="BX7" s="35">
        <f t="shared" si="0"/>
        <v>-2.3604420147774197E-5</v>
      </c>
      <c r="BY7" s="35">
        <f t="shared" si="0"/>
        <v>-4.7183044114783995E-5</v>
      </c>
    </row>
    <row r="8" spans="1:77" x14ac:dyDescent="0.2">
      <c r="A8" s="1" t="s">
        <v>23</v>
      </c>
      <c r="B8" s="2" t="s">
        <v>9</v>
      </c>
      <c r="C8" s="23">
        <v>116</v>
      </c>
      <c r="D8" s="28">
        <v>11276968.09</v>
      </c>
      <c r="E8" s="17">
        <v>2.0899999999999998E-2</v>
      </c>
      <c r="F8" s="17">
        <v>1.84E-2</v>
      </c>
      <c r="G8" s="8"/>
      <c r="H8" s="23">
        <v>325</v>
      </c>
      <c r="I8" s="28">
        <v>35261496</v>
      </c>
      <c r="J8" s="17">
        <v>1.7000000000000001E-2</v>
      </c>
      <c r="K8" s="17">
        <v>1.6500000000000001E-2</v>
      </c>
      <c r="L8" s="8"/>
      <c r="M8" s="23">
        <v>281</v>
      </c>
      <c r="N8" s="28">
        <v>29308040</v>
      </c>
      <c r="O8" s="17">
        <v>1.8499999999999999E-2</v>
      </c>
      <c r="P8" s="17">
        <v>2.18E-2</v>
      </c>
      <c r="Q8" s="8"/>
      <c r="R8" s="23">
        <v>322</v>
      </c>
      <c r="S8" s="28">
        <v>32974330</v>
      </c>
      <c r="T8" s="17">
        <v>1.9099999999999999E-2</v>
      </c>
      <c r="U8" s="17">
        <v>1.9300000000000001E-2</v>
      </c>
      <c r="V8" s="8"/>
      <c r="W8" s="23">
        <v>1061</v>
      </c>
      <c r="X8" s="28">
        <v>97159958</v>
      </c>
      <c r="Y8" s="17">
        <v>1.38E-2</v>
      </c>
      <c r="Z8" s="17">
        <v>1.18E-2</v>
      </c>
      <c r="AA8" s="8"/>
      <c r="AB8" s="34" t="s">
        <v>9</v>
      </c>
      <c r="AC8" s="23">
        <f>VLOOKUP($AB8,[1]NE!$C$8:$K$14,5,FALSE)</f>
        <v>116</v>
      </c>
      <c r="AD8" s="23">
        <f>VLOOKUP($AB8,[1]NE!$C$8:$K$14,6,FALSE)</f>
        <v>11276968.090000002</v>
      </c>
      <c r="AE8" s="35">
        <f>VLOOKUP($AB8,[1]NE!$C$8:$K$14,8,FALSE)</f>
        <v>2.0931071815229157E-2</v>
      </c>
      <c r="AF8" s="35">
        <f>VLOOKUP($AB8,[1]NE!$C$8:$K$14,9,FALSE)</f>
        <v>1.8427082380910332E-2</v>
      </c>
      <c r="AG8" s="8"/>
      <c r="AH8" s="23">
        <f>VLOOKUP($AB8,[2]NE!$C$8:$K$23,5,FALSE)</f>
        <v>325</v>
      </c>
      <c r="AI8" s="23">
        <f>VLOOKUP($AB8,[2]NE!$C$8:$K$23,6,FALSE)</f>
        <v>35261496.219999999</v>
      </c>
      <c r="AJ8" s="35">
        <f>VLOOKUP($AB8,[2]NE!$C$8:$K$23,8,FALSE)</f>
        <v>1.6973938476001461E-2</v>
      </c>
      <c r="AK8" s="35">
        <f>VLOOKUP($AB8,[2]NE!$C$8:$K$23,9,FALSE)</f>
        <v>1.6520112903826451E-2</v>
      </c>
      <c r="AL8" s="8"/>
      <c r="AM8" s="23">
        <f>VLOOKUP($AB8,[3]NE!$C$8:$K$14,5,FALSE)</f>
        <v>281</v>
      </c>
      <c r="AN8" s="23">
        <f>VLOOKUP($AB8,[3]NE!$C$8:$K$14,6,FALSE)</f>
        <v>29308040</v>
      </c>
      <c r="AO8" s="35">
        <f>VLOOKUP($AB8,[3]NE!$C$8:$K$14,8,FALSE)</f>
        <v>1.848927490459271E-2</v>
      </c>
      <c r="AP8" s="35">
        <f>VLOOKUP($AB8,[3]NE!$C$8:$K$14,9,FALSE)</f>
        <v>2.1837760061238158E-2</v>
      </c>
      <c r="AQ8" s="8"/>
      <c r="AR8" s="23">
        <f>VLOOKUP($AB8,[4]NE!$C$8:$K$14,5,FALSE)</f>
        <v>322</v>
      </c>
      <c r="AS8" s="23">
        <f>VLOOKUP($AB8,[4]NE!$C$8:$K$14,6,FALSE)</f>
        <v>32974330.109999999</v>
      </c>
      <c r="AT8" s="35">
        <f>VLOOKUP($AB8,[4]NE!$C$8:$K$14,8,FALSE)</f>
        <v>1.9129091665181487E-2</v>
      </c>
      <c r="AU8" s="35">
        <f>VLOOKUP($AB8,[4]NE!$C$8:$K$14,9,FALSE)</f>
        <v>1.9295251833610218E-2</v>
      </c>
      <c r="AV8" s="8"/>
      <c r="AW8" s="23">
        <f>VLOOKUP($AB8,[5]NE!$C$8:$K$14,5,FALSE)</f>
        <v>1061</v>
      </c>
      <c r="AX8" s="23">
        <f>VLOOKUP($AB8,[5]NE!$C$8:$K$14,6,FALSE)</f>
        <v>97159958.120000005</v>
      </c>
      <c r="AY8" s="35">
        <f>VLOOKUP($AB8,[5]NE!$C$8:$K$14,8,FALSE)</f>
        <v>1.3777252600277883E-2</v>
      </c>
      <c r="AZ8" s="35">
        <f>VLOOKUP($AB8,[5]NE!$C$8:$K$14,9,FALSE)</f>
        <v>1.1831356118549484E-2</v>
      </c>
      <c r="BB8" s="36">
        <f t="shared" si="1"/>
        <v>0</v>
      </c>
      <c r="BC8" s="36">
        <f t="shared" si="0"/>
        <v>0</v>
      </c>
      <c r="BD8" s="35">
        <f t="shared" si="0"/>
        <v>3.1071815229159055E-5</v>
      </c>
      <c r="BE8" s="35">
        <f t="shared" si="0"/>
        <v>2.7082380910332243E-5</v>
      </c>
      <c r="BF8" s="23"/>
      <c r="BG8" s="36">
        <f t="shared" si="0"/>
        <v>0</v>
      </c>
      <c r="BH8" s="36">
        <f t="shared" si="0"/>
        <v>0.2199999988079071</v>
      </c>
      <c r="BI8" s="35">
        <f t="shared" si="0"/>
        <v>-2.6061523998539837E-5</v>
      </c>
      <c r="BJ8" s="35">
        <f t="shared" si="0"/>
        <v>2.0112903826450396E-5</v>
      </c>
      <c r="BK8" s="23"/>
      <c r="BL8" s="36">
        <f t="shared" si="0"/>
        <v>0</v>
      </c>
      <c r="BM8" s="36">
        <f t="shared" si="0"/>
        <v>0</v>
      </c>
      <c r="BN8" s="35">
        <f t="shared" si="0"/>
        <v>-1.0725095407289331E-5</v>
      </c>
      <c r="BO8" s="35">
        <f t="shared" si="0"/>
        <v>3.7760061238158171E-5</v>
      </c>
      <c r="BP8" s="23"/>
      <c r="BQ8" s="36">
        <f t="shared" si="0"/>
        <v>0</v>
      </c>
      <c r="BR8" s="36">
        <f t="shared" si="0"/>
        <v>0.10999999940395355</v>
      </c>
      <c r="BS8" s="35">
        <f t="shared" si="0"/>
        <v>2.9091665181488202E-5</v>
      </c>
      <c r="BT8" s="35">
        <f t="shared" si="0"/>
        <v>-4.7481663897827597E-6</v>
      </c>
      <c r="BU8" s="23"/>
      <c r="BV8" s="36">
        <f t="shared" si="0"/>
        <v>0</v>
      </c>
      <c r="BW8" s="36">
        <f t="shared" si="0"/>
        <v>0.12000000476837158</v>
      </c>
      <c r="BX8" s="35">
        <f t="shared" si="0"/>
        <v>-2.2747399722116562E-5</v>
      </c>
      <c r="BY8" s="35">
        <f t="shared" si="0"/>
        <v>3.135611854948421E-5</v>
      </c>
    </row>
    <row r="9" spans="1:77" x14ac:dyDescent="0.2">
      <c r="A9" s="1" t="s">
        <v>24</v>
      </c>
      <c r="B9" s="2" t="s">
        <v>10</v>
      </c>
      <c r="C9" s="23">
        <v>17</v>
      </c>
      <c r="D9" s="28">
        <v>2129660.13</v>
      </c>
      <c r="E9" s="17">
        <v>3.0999999999999999E-3</v>
      </c>
      <c r="F9" s="17">
        <v>3.5000000000000001E-3</v>
      </c>
      <c r="G9" s="8"/>
      <c r="H9" s="23">
        <v>247</v>
      </c>
      <c r="I9" s="28">
        <v>29748441</v>
      </c>
      <c r="J9" s="17">
        <v>1.29E-2</v>
      </c>
      <c r="K9" s="17">
        <v>1.3899999999999999E-2</v>
      </c>
      <c r="L9" s="8"/>
      <c r="M9" s="23">
        <v>132</v>
      </c>
      <c r="N9" s="28">
        <v>15307674</v>
      </c>
      <c r="O9" s="17">
        <v>8.6999999999999994E-3</v>
      </c>
      <c r="P9" s="17">
        <v>1.14E-2</v>
      </c>
      <c r="Q9" s="8"/>
      <c r="R9" s="23">
        <v>30</v>
      </c>
      <c r="S9" s="28">
        <v>3165928</v>
      </c>
      <c r="T9" s="17">
        <v>1.8E-3</v>
      </c>
      <c r="U9" s="17">
        <v>1.9E-3</v>
      </c>
      <c r="V9" s="8"/>
      <c r="W9" s="23">
        <v>222</v>
      </c>
      <c r="X9" s="28">
        <v>22761623</v>
      </c>
      <c r="Y9" s="17">
        <v>2.8999999999999998E-3</v>
      </c>
      <c r="Z9" s="17">
        <v>2.8E-3</v>
      </c>
      <c r="AA9" s="8"/>
      <c r="AB9" s="34" t="s">
        <v>10</v>
      </c>
      <c r="AC9" s="23">
        <f>VLOOKUP($AB9,[1]NE!$C$8:$K$14,5,FALSE)</f>
        <v>17</v>
      </c>
      <c r="AD9" s="23">
        <f>VLOOKUP($AB9,[1]NE!$C$8:$K$14,6,FALSE)</f>
        <v>2129660.13</v>
      </c>
      <c r="AE9" s="35">
        <f>VLOOKUP($AB9,[1]NE!$C$8:$K$14,8,FALSE)</f>
        <v>3.0674846625766872E-3</v>
      </c>
      <c r="AF9" s="35">
        <f>VLOOKUP($AB9,[1]NE!$C$8:$K$14,9,FALSE)</f>
        <v>3.4799621977869939E-3</v>
      </c>
      <c r="AG9" s="8"/>
      <c r="AH9" s="23">
        <f>VLOOKUP($AB9,[2]NE!$C$8:$K$23,5,FALSE)</f>
        <v>247</v>
      </c>
      <c r="AI9" s="23">
        <f>VLOOKUP($AB9,[2]NE!$C$8:$K$23,6,FALSE)</f>
        <v>29748440.73</v>
      </c>
      <c r="AJ9" s="35">
        <f>VLOOKUP($AB9,[2]NE!$C$8:$K$23,8,FALSE)</f>
        <v>1.2900193241761112E-2</v>
      </c>
      <c r="AK9" s="35">
        <f>VLOOKUP($AB9,[2]NE!$C$8:$K$23,9,FALSE)</f>
        <v>1.3937230471055419E-2</v>
      </c>
      <c r="AL9" s="8"/>
      <c r="AM9" s="23">
        <f>VLOOKUP($AB9,[3]NE!$C$8:$K$14,5,FALSE)</f>
        <v>132</v>
      </c>
      <c r="AN9" s="23">
        <f>VLOOKUP($AB9,[3]NE!$C$8:$K$14,6,FALSE)</f>
        <v>15307674</v>
      </c>
      <c r="AO9" s="35">
        <f>VLOOKUP($AB9,[3]NE!$C$8:$K$14,8,FALSE)</f>
        <v>8.6853533359652589E-3</v>
      </c>
      <c r="AP9" s="35">
        <f>VLOOKUP($AB9,[3]NE!$C$8:$K$14,9,FALSE)</f>
        <v>1.1405925196896611E-2</v>
      </c>
      <c r="AQ9" s="8"/>
      <c r="AR9" s="23">
        <f>VLOOKUP($AB9,[4]NE!$C$8:$K$14,5,FALSE)</f>
        <v>30</v>
      </c>
      <c r="AS9" s="23">
        <f>VLOOKUP($AB9,[4]NE!$C$8:$K$14,6,FALSE)</f>
        <v>3165928.21</v>
      </c>
      <c r="AT9" s="35">
        <f>VLOOKUP($AB9,[4]NE!$C$8:$K$14,8,FALSE)</f>
        <v>1.7822135091783995E-3</v>
      </c>
      <c r="AU9" s="35">
        <f>VLOOKUP($AB9,[4]NE!$C$8:$K$14,9,FALSE)</f>
        <v>1.8525738626166989E-3</v>
      </c>
      <c r="AV9" s="8"/>
      <c r="AW9" s="23">
        <f>VLOOKUP($AB9,[5]NE!$C$8:$K$14,5,FALSE)</f>
        <v>222</v>
      </c>
      <c r="AX9" s="23">
        <f>VLOOKUP($AB9,[5]NE!$C$8:$K$14,6,FALSE)</f>
        <v>22761622.780000001</v>
      </c>
      <c r="AY9" s="35">
        <f>VLOOKUP($AB9,[5]NE!$C$8:$K$14,8,FALSE)</f>
        <v>2.8827050681071533E-3</v>
      </c>
      <c r="AZ9" s="35">
        <f>VLOOKUP($AB9,[5]NE!$C$8:$K$14,9,FALSE)</f>
        <v>2.7717268528837887E-3</v>
      </c>
      <c r="BB9" s="36">
        <f t="shared" si="1"/>
        <v>0</v>
      </c>
      <c r="BC9" s="36">
        <f t="shared" si="0"/>
        <v>0</v>
      </c>
      <c r="BD9" s="35">
        <f t="shared" si="0"/>
        <v>-3.2515337423312703E-5</v>
      </c>
      <c r="BE9" s="35">
        <f t="shared" si="0"/>
        <v>-2.0037802213006186E-5</v>
      </c>
      <c r="BF9" s="23"/>
      <c r="BG9" s="36">
        <f t="shared" si="0"/>
        <v>0</v>
      </c>
      <c r="BH9" s="36">
        <f t="shared" si="0"/>
        <v>-0.26999999955296516</v>
      </c>
      <c r="BI9" s="35">
        <f t="shared" si="0"/>
        <v>1.9324176111189251E-7</v>
      </c>
      <c r="BJ9" s="35">
        <f t="shared" si="0"/>
        <v>3.7230471055419573E-5</v>
      </c>
      <c r="BK9" s="23"/>
      <c r="BL9" s="36">
        <f t="shared" si="0"/>
        <v>0</v>
      </c>
      <c r="BM9" s="36">
        <f t="shared" si="0"/>
        <v>0</v>
      </c>
      <c r="BN9" s="35">
        <f t="shared" si="0"/>
        <v>-1.4646664034740492E-5</v>
      </c>
      <c r="BO9" s="35">
        <f t="shared" si="0"/>
        <v>5.9251968966105018E-6</v>
      </c>
      <c r="BP9" s="23"/>
      <c r="BQ9" s="36">
        <f t="shared" si="0"/>
        <v>0</v>
      </c>
      <c r="BR9" s="36">
        <f t="shared" si="0"/>
        <v>0.2099999999627471</v>
      </c>
      <c r="BS9" s="35">
        <f t="shared" si="0"/>
        <v>-1.7786490821600481E-5</v>
      </c>
      <c r="BT9" s="35">
        <f t="shared" si="0"/>
        <v>-4.7426137383301068E-5</v>
      </c>
      <c r="BU9" s="23"/>
      <c r="BV9" s="36">
        <f t="shared" si="0"/>
        <v>0</v>
      </c>
      <c r="BW9" s="36">
        <f t="shared" si="0"/>
        <v>-0.2199999988079071</v>
      </c>
      <c r="BX9" s="35">
        <f t="shared" si="0"/>
        <v>-1.7294931892846473E-5</v>
      </c>
      <c r="BY9" s="35">
        <f t="shared" si="0"/>
        <v>-2.827314711621124E-5</v>
      </c>
    </row>
    <row r="10" spans="1:77" x14ac:dyDescent="0.2">
      <c r="A10" s="1" t="s">
        <v>25</v>
      </c>
      <c r="B10" s="2" t="s">
        <v>11</v>
      </c>
      <c r="C10" s="23">
        <v>111</v>
      </c>
      <c r="D10" s="28">
        <v>11339726.390000001</v>
      </c>
      <c r="E10" s="17">
        <v>0.02</v>
      </c>
      <c r="F10" s="17">
        <v>1.8499999999999999E-2</v>
      </c>
      <c r="G10" s="8"/>
      <c r="H10" s="23">
        <v>508</v>
      </c>
      <c r="I10" s="28">
        <v>55728643</v>
      </c>
      <c r="J10" s="17">
        <v>2.6499999999999999E-2</v>
      </c>
      <c r="K10" s="17">
        <v>2.6100000000000002E-2</v>
      </c>
      <c r="L10" s="8"/>
      <c r="M10" s="23">
        <v>409</v>
      </c>
      <c r="N10" s="28">
        <v>40070143</v>
      </c>
      <c r="O10" s="17">
        <v>2.69E-2</v>
      </c>
      <c r="P10" s="17">
        <v>2.9899999999999999E-2</v>
      </c>
      <c r="Q10" s="8"/>
      <c r="R10" s="23">
        <v>283</v>
      </c>
      <c r="S10" s="28">
        <v>28835495</v>
      </c>
      <c r="T10" s="17">
        <v>1.6799999999999999E-2</v>
      </c>
      <c r="U10" s="17">
        <v>1.6899999999999998E-2</v>
      </c>
      <c r="V10" s="8"/>
      <c r="W10" s="23">
        <v>661</v>
      </c>
      <c r="X10" s="28">
        <v>64713642</v>
      </c>
      <c r="Y10" s="17">
        <v>8.6E-3</v>
      </c>
      <c r="Z10" s="17">
        <v>7.9000000000000008E-3</v>
      </c>
      <c r="AA10" s="8"/>
      <c r="AB10" s="34" t="s">
        <v>11</v>
      </c>
      <c r="AC10" s="23">
        <f>VLOOKUP($AB10,[1]NE!$C$8:$K$14,5,FALSE)</f>
        <v>111</v>
      </c>
      <c r="AD10" s="23">
        <f>VLOOKUP($AB10,[1]NE!$C$8:$K$14,6,FALSE)</f>
        <v>11339726.390000001</v>
      </c>
      <c r="AE10" s="35">
        <f>VLOOKUP($AB10,[1]NE!$C$8:$K$14,8,FALSE)</f>
        <v>2.0028870443883073E-2</v>
      </c>
      <c r="AF10" s="35">
        <f>VLOOKUP($AB10,[1]NE!$C$8:$K$14,9,FALSE)</f>
        <v>1.8529632317644776E-2</v>
      </c>
      <c r="AG10" s="8"/>
      <c r="AH10" s="23">
        <f>VLOOKUP($AB10,[2]NE!$C$8:$K$23,5,FALSE)</f>
        <v>508</v>
      </c>
      <c r="AI10" s="23">
        <f>VLOOKUP($AB10,[2]NE!$C$8:$K$23,6,FALSE)</f>
        <v>55728642.730000004</v>
      </c>
      <c r="AJ10" s="35">
        <f>VLOOKUP($AB10,[2]NE!$C$8:$K$23,8,FALSE)</f>
        <v>2.6531571525565362E-2</v>
      </c>
      <c r="AK10" s="35">
        <f>VLOOKUP($AB10,[2]NE!$C$8:$K$23,9,FALSE)</f>
        <v>2.6109030204862004E-2</v>
      </c>
      <c r="AL10" s="8"/>
      <c r="AM10" s="23">
        <f>VLOOKUP($AB10,[3]NE!$C$8:$K$14,5,FALSE)</f>
        <v>409</v>
      </c>
      <c r="AN10" s="23">
        <f>VLOOKUP($AB10,[3]NE!$C$8:$K$14,6,FALSE)</f>
        <v>40070143</v>
      </c>
      <c r="AO10" s="35">
        <f>VLOOKUP($AB10,[3]NE!$C$8:$K$14,8,FALSE)</f>
        <v>2.6911435715225689E-2</v>
      </c>
      <c r="AP10" s="35">
        <f>VLOOKUP($AB10,[3]NE!$C$8:$K$14,9,FALSE)</f>
        <v>2.9856727657444911E-2</v>
      </c>
      <c r="AQ10" s="8"/>
      <c r="AR10" s="23">
        <f>VLOOKUP($AB10,[4]NE!$C$8:$K$14,5,FALSE)</f>
        <v>283</v>
      </c>
      <c r="AS10" s="23">
        <f>VLOOKUP($AB10,[4]NE!$C$8:$K$14,6,FALSE)</f>
        <v>28835495.120000001</v>
      </c>
      <c r="AT10" s="35">
        <f>VLOOKUP($AB10,[4]NE!$C$8:$K$14,8,FALSE)</f>
        <v>1.6812214103249571E-2</v>
      </c>
      <c r="AU10" s="35">
        <f>VLOOKUP($AB10,[4]NE!$C$8:$K$14,9,FALSE)</f>
        <v>1.6873372051264351E-2</v>
      </c>
      <c r="AV10" s="8"/>
      <c r="AW10" s="23">
        <f>VLOOKUP($AB10,[5]NE!$C$8:$K$14,5,FALSE)</f>
        <v>661</v>
      </c>
      <c r="AX10" s="23">
        <f>VLOOKUP($AB10,[5]NE!$C$8:$K$14,6,FALSE)</f>
        <v>64713641.740000002</v>
      </c>
      <c r="AY10" s="35">
        <f>VLOOKUP($AB10,[5]NE!$C$8:$K$14,8,FALSE)</f>
        <v>8.5831894144992281E-3</v>
      </c>
      <c r="AZ10" s="35">
        <f>VLOOKUP($AB10,[5]NE!$C$8:$K$14,9,FALSE)</f>
        <v>7.8803053847401987E-3</v>
      </c>
      <c r="BB10" s="36">
        <f t="shared" si="1"/>
        <v>0</v>
      </c>
      <c r="BC10" s="36">
        <f t="shared" si="0"/>
        <v>0</v>
      </c>
      <c r="BD10" s="35">
        <f t="shared" si="0"/>
        <v>2.8870443883072944E-5</v>
      </c>
      <c r="BE10" s="35">
        <f t="shared" si="0"/>
        <v>2.9632317644776723E-5</v>
      </c>
      <c r="BF10" s="23"/>
      <c r="BG10" s="36">
        <f t="shared" si="0"/>
        <v>0</v>
      </c>
      <c r="BH10" s="36">
        <f t="shared" si="0"/>
        <v>-0.26999999582767487</v>
      </c>
      <c r="BI10" s="35">
        <f t="shared" si="0"/>
        <v>3.1571525565363134E-5</v>
      </c>
      <c r="BJ10" s="35">
        <f t="shared" si="0"/>
        <v>9.030204862002511E-6</v>
      </c>
      <c r="BK10" s="23"/>
      <c r="BL10" s="36">
        <f t="shared" si="0"/>
        <v>0</v>
      </c>
      <c r="BM10" s="36">
        <f t="shared" si="0"/>
        <v>0</v>
      </c>
      <c r="BN10" s="35">
        <f t="shared" si="0"/>
        <v>1.1435715225688314E-5</v>
      </c>
      <c r="BO10" s="35">
        <f t="shared" si="0"/>
        <v>-4.3272342555088911E-5</v>
      </c>
      <c r="BP10" s="23"/>
      <c r="BQ10" s="36">
        <f t="shared" si="0"/>
        <v>0</v>
      </c>
      <c r="BR10" s="36">
        <f t="shared" si="0"/>
        <v>0.12000000104308128</v>
      </c>
      <c r="BS10" s="35">
        <f t="shared" si="0"/>
        <v>1.2214103249572061E-5</v>
      </c>
      <c r="BT10" s="35">
        <f t="shared" si="0"/>
        <v>-2.6627948735646889E-5</v>
      </c>
      <c r="BU10" s="23"/>
      <c r="BV10" s="36">
        <f t="shared" si="0"/>
        <v>0</v>
      </c>
      <c r="BW10" s="36">
        <f t="shared" si="0"/>
        <v>-0.25999999791383743</v>
      </c>
      <c r="BX10" s="35">
        <f t="shared" si="0"/>
        <v>-1.6810585500771913E-5</v>
      </c>
      <c r="BY10" s="35">
        <f t="shared" si="0"/>
        <v>-1.9694615259802095E-5</v>
      </c>
    </row>
    <row r="11" spans="1:77" x14ac:dyDescent="0.2">
      <c r="A11" s="1" t="s">
        <v>26</v>
      </c>
      <c r="B11" s="13" t="s">
        <v>12</v>
      </c>
      <c r="C11" s="23">
        <v>51</v>
      </c>
      <c r="D11" s="28">
        <v>5636280.3300000001</v>
      </c>
      <c r="E11" s="17">
        <v>9.1999999999999998E-3</v>
      </c>
      <c r="F11" s="17">
        <v>9.1999999999999998E-3</v>
      </c>
      <c r="G11" s="8"/>
      <c r="H11" s="23">
        <v>187</v>
      </c>
      <c r="I11" s="28">
        <v>21679101</v>
      </c>
      <c r="J11" s="17">
        <v>9.7999999999999997E-3</v>
      </c>
      <c r="K11" s="17">
        <v>1.0200000000000001E-2</v>
      </c>
      <c r="L11" s="8"/>
      <c r="M11" s="23">
        <v>119</v>
      </c>
      <c r="N11" s="28">
        <v>13034864</v>
      </c>
      <c r="O11" s="17">
        <v>7.7999999999999996E-3</v>
      </c>
      <c r="P11" s="17">
        <v>9.7000000000000003E-3</v>
      </c>
      <c r="Q11" s="8"/>
      <c r="R11" s="23">
        <v>330</v>
      </c>
      <c r="S11" s="28">
        <v>36340958</v>
      </c>
      <c r="T11" s="17">
        <v>1.9599999999999999E-2</v>
      </c>
      <c r="U11" s="17">
        <v>2.1299999999999999E-2</v>
      </c>
      <c r="V11" s="8"/>
      <c r="W11" s="23">
        <v>578</v>
      </c>
      <c r="X11" s="28">
        <v>59936972</v>
      </c>
      <c r="Y11" s="17">
        <v>7.4999999999999997E-3</v>
      </c>
      <c r="Z11" s="17">
        <v>7.3000000000000001E-3</v>
      </c>
      <c r="AA11" s="8"/>
      <c r="AB11" s="34" t="s">
        <v>12</v>
      </c>
      <c r="AC11" s="23">
        <f>VLOOKUP($AB11,[1]NE!$C$8:$K$14,5,FALSE)</f>
        <v>51</v>
      </c>
      <c r="AD11" s="23">
        <f>VLOOKUP($AB11,[1]NE!$C$8:$K$14,6,FALSE)</f>
        <v>5636280.3300000001</v>
      </c>
      <c r="AE11" s="35">
        <f>VLOOKUP($AB11,[1]NE!$C$8:$K$14,8,FALSE)</f>
        <v>9.202453987730062E-3</v>
      </c>
      <c r="AF11" s="35">
        <f>VLOOKUP($AB11,[1]NE!$C$8:$K$14,9,FALSE)</f>
        <v>9.2099402192078426E-3</v>
      </c>
      <c r="AG11" s="8"/>
      <c r="AH11" s="23">
        <f>VLOOKUP($AB11,[2]NE!$C$8:$K$23,5,FALSE)</f>
        <v>187</v>
      </c>
      <c r="AI11" s="23">
        <f>VLOOKUP($AB11,[2]NE!$C$8:$K$23,6,FALSE)</f>
        <v>21679100.539999999</v>
      </c>
      <c r="AJ11" s="35">
        <f>VLOOKUP($AB11,[2]NE!$C$8:$K$23,8,FALSE)</f>
        <v>9.7665430615762258E-3</v>
      </c>
      <c r="AK11" s="35">
        <f>VLOOKUP($AB11,[2]NE!$C$8:$K$23,9,FALSE)</f>
        <v>1.0156721267291845E-2</v>
      </c>
      <c r="AL11" s="8"/>
      <c r="AM11" s="23">
        <f>VLOOKUP($AB11,[3]NE!$C$8:$K$14,5,FALSE)</f>
        <v>119</v>
      </c>
      <c r="AN11" s="23">
        <f>VLOOKUP($AB11,[3]NE!$C$8:$K$14,6,FALSE)</f>
        <v>13034864</v>
      </c>
      <c r="AO11" s="35">
        <f>VLOOKUP($AB11,[3]NE!$C$8:$K$14,8,FALSE)</f>
        <v>7.829977628635347E-3</v>
      </c>
      <c r="AP11" s="35">
        <f>VLOOKUP($AB11,[3]NE!$C$8:$K$14,9,FALSE)</f>
        <v>9.7124281413179126E-3</v>
      </c>
      <c r="AQ11" s="8"/>
      <c r="AR11" s="23">
        <f>VLOOKUP($AB11,[4]NE!$C$8:$K$14,5,FALSE)</f>
        <v>330</v>
      </c>
      <c r="AS11" s="23">
        <f>VLOOKUP($AB11,[4]NE!$C$8:$K$14,6,FALSE)</f>
        <v>36340957.640000001</v>
      </c>
      <c r="AT11" s="35">
        <f>VLOOKUP($AB11,[4]NE!$C$8:$K$14,8,FALSE)</f>
        <v>1.9604348600962395E-2</v>
      </c>
      <c r="AU11" s="35">
        <f>VLOOKUP($AB11,[4]NE!$C$8:$K$14,9,FALSE)</f>
        <v>2.126526686665603E-2</v>
      </c>
      <c r="AV11" s="8"/>
      <c r="AW11" s="23">
        <f>VLOOKUP($AB11,[5]NE!$C$8:$K$14,5,FALSE)</f>
        <v>578</v>
      </c>
      <c r="AX11" s="23">
        <f>VLOOKUP($AB11,[5]NE!$C$8:$K$14,6,FALSE)</f>
        <v>59936971.780000001</v>
      </c>
      <c r="AY11" s="35">
        <f>VLOOKUP($AB11,[5]NE!$C$8:$K$14,8,FALSE)</f>
        <v>7.5054213034501565E-3</v>
      </c>
      <c r="AZ11" s="35">
        <f>VLOOKUP($AB11,[5]NE!$C$8:$K$14,9,FALSE)</f>
        <v>7.2986410401782373E-3</v>
      </c>
      <c r="BB11" s="36">
        <f t="shared" si="1"/>
        <v>0</v>
      </c>
      <c r="BC11" s="36">
        <f t="shared" si="0"/>
        <v>0</v>
      </c>
      <c r="BD11" s="35">
        <f t="shared" si="0"/>
        <v>2.4539877300621543E-6</v>
      </c>
      <c r="BE11" s="35">
        <f t="shared" si="0"/>
        <v>9.9402192078427987E-6</v>
      </c>
      <c r="BF11" s="23"/>
      <c r="BG11" s="36">
        <f t="shared" si="0"/>
        <v>0</v>
      </c>
      <c r="BH11" s="36">
        <f t="shared" si="0"/>
        <v>-0.46000000089406967</v>
      </c>
      <c r="BI11" s="35">
        <f t="shared" si="0"/>
        <v>-3.3456938423773869E-5</v>
      </c>
      <c r="BJ11" s="35">
        <f t="shared" si="0"/>
        <v>-4.3278732708155326E-5</v>
      </c>
      <c r="BK11" s="23"/>
      <c r="BL11" s="36">
        <f t="shared" si="0"/>
        <v>0</v>
      </c>
      <c r="BM11" s="36">
        <f t="shared" si="0"/>
        <v>0</v>
      </c>
      <c r="BN11" s="35">
        <f t="shared" si="0"/>
        <v>2.9977628635347378E-5</v>
      </c>
      <c r="BO11" s="35">
        <f t="shared" si="0"/>
        <v>1.2428141317912325E-5</v>
      </c>
      <c r="BP11" s="23"/>
      <c r="BQ11" s="36">
        <f t="shared" si="0"/>
        <v>0</v>
      </c>
      <c r="BR11" s="36">
        <f t="shared" si="0"/>
        <v>-0.35999999940395355</v>
      </c>
      <c r="BS11" s="35">
        <f t="shared" si="0"/>
        <v>4.3486009623956712E-6</v>
      </c>
      <c r="BT11" s="35">
        <f t="shared" si="0"/>
        <v>-3.473313334396988E-5</v>
      </c>
      <c r="BU11" s="23"/>
      <c r="BV11" s="36">
        <f t="shared" si="0"/>
        <v>0</v>
      </c>
      <c r="BW11" s="36">
        <f t="shared" si="0"/>
        <v>-0.2199999988079071</v>
      </c>
      <c r="BX11" s="35">
        <f t="shared" si="0"/>
        <v>5.4213034501567406E-6</v>
      </c>
      <c r="BY11" s="35">
        <f t="shared" si="0"/>
        <v>-1.3589598217627827E-6</v>
      </c>
    </row>
    <row r="12" spans="1:77" x14ac:dyDescent="0.2">
      <c r="A12" s="1" t="s">
        <v>27</v>
      </c>
      <c r="B12" s="13" t="s">
        <v>13</v>
      </c>
      <c r="C12" s="23">
        <v>5542</v>
      </c>
      <c r="D12" s="28">
        <v>611977949.46000004</v>
      </c>
      <c r="E12" s="17">
        <v>1</v>
      </c>
      <c r="F12" s="17">
        <v>1</v>
      </c>
      <c r="G12" s="8"/>
      <c r="H12" s="23">
        <v>19147</v>
      </c>
      <c r="I12" s="28">
        <v>2134458549</v>
      </c>
      <c r="J12" s="17">
        <v>1</v>
      </c>
      <c r="K12" s="17">
        <v>1</v>
      </c>
      <c r="L12" s="8"/>
      <c r="M12" s="23">
        <v>15198</v>
      </c>
      <c r="N12" s="28">
        <v>1342080869</v>
      </c>
      <c r="O12" s="17">
        <v>1</v>
      </c>
      <c r="P12" s="17">
        <v>1</v>
      </c>
      <c r="Q12" s="8"/>
      <c r="R12" s="23">
        <v>16833</v>
      </c>
      <c r="S12" s="28">
        <v>1708934944</v>
      </c>
      <c r="T12" s="17">
        <v>1</v>
      </c>
      <c r="U12" s="17">
        <v>1</v>
      </c>
      <c r="V12" s="8"/>
      <c r="W12" s="23">
        <v>77011</v>
      </c>
      <c r="X12" s="28">
        <v>8212072830</v>
      </c>
      <c r="Y12" s="17">
        <v>1</v>
      </c>
      <c r="Z12" s="17">
        <v>1</v>
      </c>
      <c r="AA12" s="8"/>
      <c r="AB12" s="34" t="s">
        <v>13</v>
      </c>
      <c r="AC12" s="23">
        <f>VLOOKUP($AB12,[1]NE!$C$8:$K$14,5,FALSE)</f>
        <v>5542</v>
      </c>
      <c r="AD12" s="23">
        <f>VLOOKUP($AB12,[1]NE!$C$8:$K$14,6,FALSE)</f>
        <v>611977949.46000016</v>
      </c>
      <c r="AE12" s="35">
        <f>VLOOKUP($AB12,[1]NE!$C$8:$K$14,8,FALSE)</f>
        <v>1</v>
      </c>
      <c r="AF12" s="35">
        <f>VLOOKUP($AB12,[1]NE!$C$8:$K$14,9,FALSE)</f>
        <v>0.99999999999999978</v>
      </c>
      <c r="AG12" s="8"/>
      <c r="AH12" s="23">
        <f>VLOOKUP($AB12,[2]NE!$C$8:$K$23,5,FALSE)</f>
        <v>19147</v>
      </c>
      <c r="AI12" s="23">
        <f>VLOOKUP($AB12,[2]NE!$C$8:$K$23,6,FALSE)</f>
        <v>2134458549.1199999</v>
      </c>
      <c r="AJ12" s="35">
        <f>VLOOKUP($AB12,[2]NE!$C$8:$K$23,8,FALSE)</f>
        <v>1</v>
      </c>
      <c r="AK12" s="35">
        <f>VLOOKUP($AB12,[2]NE!$C$8:$K$23,9,FALSE)</f>
        <v>1.0000000000000002</v>
      </c>
      <c r="AL12" s="8"/>
      <c r="AM12" s="23">
        <f>VLOOKUP($AB12,[3]NE!$C$8:$K$14,5,FALSE)</f>
        <v>15198</v>
      </c>
      <c r="AN12" s="23">
        <f>VLOOKUP($AB12,[3]NE!$C$8:$K$14,6,FALSE)</f>
        <v>1342080869</v>
      </c>
      <c r="AO12" s="35">
        <f>VLOOKUP($AB12,[3]NE!$C$8:$K$14,8,FALSE)</f>
        <v>1</v>
      </c>
      <c r="AP12" s="35">
        <f>VLOOKUP($AB12,[3]NE!$C$8:$K$14,9,FALSE)</f>
        <v>1</v>
      </c>
      <c r="AQ12" s="8"/>
      <c r="AR12" s="23">
        <f>VLOOKUP($AB12,[4]NE!$C$8:$K$14,5,FALSE)</f>
        <v>16833</v>
      </c>
      <c r="AS12" s="23">
        <f>VLOOKUP($AB12,[4]NE!$C$8:$K$14,6,FALSE)</f>
        <v>1708934943.9099998</v>
      </c>
      <c r="AT12" s="35">
        <f>VLOOKUP($AB12,[4]NE!$C$8:$K$14,8,FALSE)</f>
        <v>1.0000000000000002</v>
      </c>
      <c r="AU12" s="35">
        <f>VLOOKUP($AB12,[4]NE!$C$8:$K$14,9,FALSE)</f>
        <v>1.0000000000000002</v>
      </c>
      <c r="AV12" s="8"/>
      <c r="AW12" s="23">
        <f>VLOOKUP($AB12,[5]NE!$C$8:$K$14,5,FALSE)</f>
        <v>77011</v>
      </c>
      <c r="AX12" s="23">
        <f>VLOOKUP($AB12,[5]NE!$C$8:$K$14,6,FALSE)</f>
        <v>8212072829.7299995</v>
      </c>
      <c r="AY12" s="35">
        <f>VLOOKUP($AB12,[5]NE!$C$8:$K$14,8,FALSE)</f>
        <v>1</v>
      </c>
      <c r="AZ12" s="35">
        <f>VLOOKUP($AB12,[5]NE!$C$8:$K$14,9,FALSE)</f>
        <v>1</v>
      </c>
      <c r="BB12" s="36">
        <f t="shared" si="1"/>
        <v>0</v>
      </c>
      <c r="BC12" s="36">
        <f t="shared" si="0"/>
        <v>0</v>
      </c>
      <c r="BD12" s="35">
        <f t="shared" si="0"/>
        <v>0</v>
      </c>
      <c r="BE12" s="35">
        <f t="shared" si="0"/>
        <v>0</v>
      </c>
      <c r="BF12" s="23"/>
      <c r="BG12" s="36">
        <f t="shared" si="0"/>
        <v>0</v>
      </c>
      <c r="BH12" s="36">
        <f t="shared" si="0"/>
        <v>0.11999988555908203</v>
      </c>
      <c r="BI12" s="35">
        <f t="shared" si="0"/>
        <v>0</v>
      </c>
      <c r="BJ12" s="35">
        <f t="shared" si="0"/>
        <v>0</v>
      </c>
      <c r="BK12" s="23"/>
      <c r="BL12" s="36">
        <f t="shared" si="0"/>
        <v>0</v>
      </c>
      <c r="BM12" s="36">
        <f t="shared" si="0"/>
        <v>0</v>
      </c>
      <c r="BN12" s="35">
        <f t="shared" si="0"/>
        <v>0</v>
      </c>
      <c r="BO12" s="35">
        <f t="shared" si="0"/>
        <v>0</v>
      </c>
      <c r="BP12" s="23"/>
      <c r="BQ12" s="36">
        <f t="shared" si="0"/>
        <v>0</v>
      </c>
      <c r="BR12" s="36">
        <f t="shared" si="0"/>
        <v>-9.0000152587890625E-2</v>
      </c>
      <c r="BS12" s="35">
        <f t="shared" si="0"/>
        <v>0</v>
      </c>
      <c r="BT12" s="35">
        <f t="shared" si="0"/>
        <v>0</v>
      </c>
      <c r="BU12" s="23"/>
      <c r="BV12" s="36">
        <f t="shared" si="0"/>
        <v>0</v>
      </c>
      <c r="BW12" s="36">
        <f t="shared" si="0"/>
        <v>-0.27000045776367188</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1473</v>
      </c>
      <c r="D15" s="30">
        <v>43533530.770000003</v>
      </c>
      <c r="E15" s="19">
        <v>0.91779999999999995</v>
      </c>
      <c r="F15" s="19">
        <v>0.9143</v>
      </c>
      <c r="H15" s="25">
        <v>1635</v>
      </c>
      <c r="I15" s="30">
        <v>37572962</v>
      </c>
      <c r="J15" s="19">
        <v>0.91549999999999998</v>
      </c>
      <c r="K15" s="19">
        <v>0.90310000000000001</v>
      </c>
      <c r="M15" s="25">
        <v>1362</v>
      </c>
      <c r="N15" s="30">
        <v>40254332</v>
      </c>
      <c r="O15" s="19">
        <v>0.92530000000000001</v>
      </c>
      <c r="P15" s="19">
        <v>0.91069999999999995</v>
      </c>
      <c r="R15" s="25">
        <v>536</v>
      </c>
      <c r="S15" s="30">
        <v>15087766</v>
      </c>
      <c r="T15" s="19">
        <v>0.88890000000000002</v>
      </c>
      <c r="U15" s="19">
        <v>0.88819999999999999</v>
      </c>
      <c r="W15" s="25">
        <v>10005</v>
      </c>
      <c r="X15" s="30">
        <v>225597249</v>
      </c>
      <c r="Y15" s="19">
        <v>0.96479999999999999</v>
      </c>
      <c r="Z15" s="19">
        <v>0.95179999999999998</v>
      </c>
      <c r="AB15" s="34" t="s">
        <v>80</v>
      </c>
      <c r="AC15" s="23">
        <f>VLOOKUP($AB15,[1]NE!$C$17:$K$24,5,FALSE)</f>
        <v>1473</v>
      </c>
      <c r="AD15" s="23">
        <f>VLOOKUP($AB15,[1]NE!$C$17:$K$24,6,FALSE)</f>
        <v>43533530.770000003</v>
      </c>
      <c r="AE15" s="35">
        <f>VLOOKUP($AB15,[1]NE!$C$17:$K$24,8,FALSE)</f>
        <v>0.91775700934579441</v>
      </c>
      <c r="AF15" s="35">
        <f>VLOOKUP($AB15,[1]NE!$C$17:$K$24,9,FALSE)</f>
        <v>0.91428890196721657</v>
      </c>
      <c r="AH15" s="23">
        <f>VLOOKUP($AB15,[2]NE!$C$17:$K$23,5,FALSE)</f>
        <v>1635</v>
      </c>
      <c r="AI15" s="23">
        <f>VLOOKUP($AB15,[2]NE!$C$17:$K$23,6,FALSE)</f>
        <v>37572961.719999999</v>
      </c>
      <c r="AJ15" s="35">
        <f>VLOOKUP($AB15,[2]NE!$C$17:$K$23,8,FALSE)</f>
        <v>0.91545352743561026</v>
      </c>
      <c r="AK15" s="35">
        <f>VLOOKUP($AB15,[2]NE!$C$17:$K$23,9,FALSE)</f>
        <v>0.9031159555106123</v>
      </c>
      <c r="AM15" s="23">
        <f>VLOOKUP($AB15,[3]NE!$C$17:$K$23,5,FALSE)</f>
        <v>1362</v>
      </c>
      <c r="AN15" s="23">
        <f>VLOOKUP($AB15,[3]NE!$C$17:$K$23,6,FALSE)</f>
        <v>40254332</v>
      </c>
      <c r="AO15" s="35">
        <f>VLOOKUP($AB15,[3]NE!$C$17:$K$23,8,FALSE)</f>
        <v>0.92527173913043481</v>
      </c>
      <c r="AP15" s="35">
        <f>VLOOKUP($AB15,[3]NE!$C$17:$K$23,9,FALSE)</f>
        <v>0.91073621173286168</v>
      </c>
      <c r="AQ15" s="23"/>
      <c r="AR15" s="23">
        <f>VLOOKUP($AB15,[4]NE!$C$17:$K$23,5,FALSE)</f>
        <v>536</v>
      </c>
      <c r="AS15" s="23">
        <f>VLOOKUP($AB15,[4]NE!$C$17:$K$23,6,FALSE)</f>
        <v>15087765.939999999</v>
      </c>
      <c r="AT15" s="35">
        <f>VLOOKUP($AB15,[4]NE!$C$17:$K$23,8,FALSE)</f>
        <v>0.88888888888888884</v>
      </c>
      <c r="AU15" s="35">
        <f>VLOOKUP($AB15,[4]NE!$C$17:$K$23,9,FALSE)</f>
        <v>0.88824013032177851</v>
      </c>
      <c r="AW15" s="23">
        <f>VLOOKUP($AB15,[5]NE!$C$17:$K$23,5,FALSE)</f>
        <v>10005</v>
      </c>
      <c r="AX15" s="23">
        <f>VLOOKUP($AB15,[5]NE!$C$17:$K$23,6,FALSE)</f>
        <v>225597249.16999999</v>
      </c>
      <c r="AY15" s="35">
        <f>VLOOKUP($AB15,[5]NE!$C$17:$K$23,8,FALSE)</f>
        <v>0.96480231436837027</v>
      </c>
      <c r="AZ15" s="35">
        <f>VLOOKUP($AB15,[5]NE!$C$17:$K$23,9,FALSE)</f>
        <v>0.95183808117167634</v>
      </c>
      <c r="BB15" s="36">
        <f t="shared" si="1"/>
        <v>0</v>
      </c>
      <c r="BC15" s="36">
        <f t="shared" si="0"/>
        <v>0</v>
      </c>
      <c r="BD15" s="35">
        <f t="shared" si="0"/>
        <v>-4.2990654205543599E-5</v>
      </c>
      <c r="BE15" s="35">
        <f t="shared" si="0"/>
        <v>-1.1098032783429801E-5</v>
      </c>
      <c r="BF15" s="23"/>
      <c r="BG15" s="36">
        <f t="shared" si="0"/>
        <v>0</v>
      </c>
      <c r="BH15" s="36">
        <f t="shared" si="0"/>
        <v>-0.2800000011920929</v>
      </c>
      <c r="BI15" s="35">
        <f t="shared" si="0"/>
        <v>-4.6472564389721249E-5</v>
      </c>
      <c r="BJ15" s="35">
        <f t="shared" si="0"/>
        <v>1.5955510612286616E-5</v>
      </c>
      <c r="BK15" s="23"/>
      <c r="BL15" s="36">
        <f t="shared" si="0"/>
        <v>0</v>
      </c>
      <c r="BM15" s="36">
        <f t="shared" si="0"/>
        <v>0</v>
      </c>
      <c r="BN15" s="35">
        <f t="shared" si="0"/>
        <v>-2.8260869565199798E-5</v>
      </c>
      <c r="BO15" s="35">
        <f t="shared" si="0"/>
        <v>3.6211732861723966E-5</v>
      </c>
      <c r="BP15" s="23"/>
      <c r="BQ15" s="36">
        <f t="shared" si="0"/>
        <v>0</v>
      </c>
      <c r="BR15" s="36">
        <f t="shared" si="0"/>
        <v>-6.0000000521540642E-2</v>
      </c>
      <c r="BS15" s="35">
        <f t="shared" si="0"/>
        <v>-1.1111111111183902E-5</v>
      </c>
      <c r="BT15" s="35">
        <f t="shared" si="0"/>
        <v>4.0130321778519829E-5</v>
      </c>
      <c r="BU15" s="23"/>
      <c r="BV15" s="36">
        <f t="shared" si="0"/>
        <v>0</v>
      </c>
      <c r="BW15" s="36">
        <f t="shared" si="0"/>
        <v>0.16999998688697815</v>
      </c>
      <c r="BX15" s="35">
        <f t="shared" si="0"/>
        <v>2.3143683702819828E-6</v>
      </c>
      <c r="BY15" s="35">
        <f t="shared" si="0"/>
        <v>3.8081171676362935E-5</v>
      </c>
    </row>
    <row r="16" spans="1:77" x14ac:dyDescent="0.2">
      <c r="A16" s="1" t="s">
        <v>22</v>
      </c>
      <c r="B16" s="13" t="s">
        <v>8</v>
      </c>
      <c r="C16" s="25">
        <v>19</v>
      </c>
      <c r="D16" s="30">
        <v>546509.30000000005</v>
      </c>
      <c r="E16" s="19">
        <v>1.18E-2</v>
      </c>
      <c r="F16" s="19">
        <v>1.15E-2</v>
      </c>
      <c r="H16" s="25">
        <v>27</v>
      </c>
      <c r="I16" s="30">
        <v>567093</v>
      </c>
      <c r="J16" s="19">
        <v>1.5100000000000001E-2</v>
      </c>
      <c r="K16" s="19">
        <v>1.3599999999999999E-2</v>
      </c>
      <c r="M16" s="25">
        <v>19</v>
      </c>
      <c r="N16" s="30">
        <v>678343</v>
      </c>
      <c r="O16" s="19">
        <v>1.29E-2</v>
      </c>
      <c r="P16" s="19">
        <v>1.54E-2</v>
      </c>
      <c r="R16" s="25">
        <v>19</v>
      </c>
      <c r="S16" s="30">
        <v>522215</v>
      </c>
      <c r="T16" s="19">
        <v>3.15E-2</v>
      </c>
      <c r="U16" s="19">
        <v>3.0700000000000002E-2</v>
      </c>
      <c r="W16" s="25">
        <v>59</v>
      </c>
      <c r="X16" s="30">
        <v>1526780</v>
      </c>
      <c r="Y16" s="19">
        <v>5.7000000000000002E-3</v>
      </c>
      <c r="Z16" s="19">
        <v>6.4000000000000003E-3</v>
      </c>
      <c r="AB16" s="34" t="s">
        <v>8</v>
      </c>
      <c r="AC16" s="23">
        <f>VLOOKUP($AB16,[1]NE!$C$17:$K$24,5,FALSE)</f>
        <v>19</v>
      </c>
      <c r="AD16" s="23">
        <f>VLOOKUP($AB16,[1]NE!$C$17:$K$24,6,FALSE)</f>
        <v>546509.30000000005</v>
      </c>
      <c r="AE16" s="35">
        <f>VLOOKUP($AB16,[1]NE!$C$17:$K$24,8,FALSE)</f>
        <v>1.1838006230529595E-2</v>
      </c>
      <c r="AF16" s="35">
        <f>VLOOKUP($AB16,[1]NE!$C$17:$K$24,9,FALSE)</f>
        <v>1.1477759303552859E-2</v>
      </c>
      <c r="AH16" s="23">
        <f>VLOOKUP($AB16,[2]NE!$C$17:$K$23,5,FALSE)</f>
        <v>27</v>
      </c>
      <c r="AI16" s="23">
        <f>VLOOKUP($AB16,[2]NE!$C$17:$K$23,6,FALSE)</f>
        <v>567092.63</v>
      </c>
      <c r="AJ16" s="35">
        <f>VLOOKUP($AB16,[2]NE!$C$17:$K$23,8,FALSE)</f>
        <v>1.5117581187010079E-2</v>
      </c>
      <c r="AK16" s="35">
        <f>VLOOKUP($AB16,[2]NE!$C$17:$K$23,9,FALSE)</f>
        <v>1.3630823309115386E-2</v>
      </c>
      <c r="AM16" s="23">
        <f>VLOOKUP($AB16,[3]NE!$C$17:$K$23,5,FALSE)</f>
        <v>19</v>
      </c>
      <c r="AN16" s="23">
        <f>VLOOKUP($AB16,[3]NE!$C$17:$K$23,6,FALSE)</f>
        <v>678343</v>
      </c>
      <c r="AO16" s="35">
        <f>VLOOKUP($AB16,[3]NE!$C$17:$K$23,8,FALSE)</f>
        <v>1.2907608695652174E-2</v>
      </c>
      <c r="AP16" s="35">
        <f>VLOOKUP($AB16,[3]NE!$C$17:$K$23,9,FALSE)</f>
        <v>1.5347206210638512E-2</v>
      </c>
      <c r="AR16" s="23">
        <f>VLOOKUP($AB16,[4]NE!$C$17:$K$23,5,FALSE)</f>
        <v>19</v>
      </c>
      <c r="AS16" s="23">
        <f>VLOOKUP($AB16,[4]NE!$C$17:$K$23,6,FALSE)</f>
        <v>522215.11</v>
      </c>
      <c r="AT16" s="35">
        <f>VLOOKUP($AB16,[4]NE!$C$17:$K$23,8,FALSE)</f>
        <v>3.150912106135987E-2</v>
      </c>
      <c r="AU16" s="35">
        <f>VLOOKUP($AB16,[4]NE!$C$17:$K$23,9,FALSE)</f>
        <v>3.0743611692215973E-2</v>
      </c>
      <c r="AW16" s="23">
        <f>VLOOKUP($AB16,[5]NE!$C$17:$K$23,5,FALSE)</f>
        <v>59</v>
      </c>
      <c r="AX16" s="23">
        <f>VLOOKUP($AB16,[5]NE!$C$17:$K$23,6,FALSE)</f>
        <v>1526780.3</v>
      </c>
      <c r="AY16" s="35">
        <f>VLOOKUP($AB16,[5]NE!$C$17:$K$23,8,FALSE)</f>
        <v>5.6894889103182257E-3</v>
      </c>
      <c r="AZ16" s="35">
        <f>VLOOKUP($AB16,[5]NE!$C$17:$K$23,9,FALSE)</f>
        <v>6.441779039724079E-3</v>
      </c>
      <c r="BB16" s="36">
        <f t="shared" si="1"/>
        <v>0</v>
      </c>
      <c r="BC16" s="36">
        <f t="shared" si="0"/>
        <v>0</v>
      </c>
      <c r="BD16" s="35">
        <f t="shared" si="0"/>
        <v>3.8006230529595564E-5</v>
      </c>
      <c r="BE16" s="35">
        <f t="shared" si="0"/>
        <v>-2.2240696447141037E-5</v>
      </c>
      <c r="BF16" s="23"/>
      <c r="BG16" s="36">
        <f t="shared" si="0"/>
        <v>0</v>
      </c>
      <c r="BH16" s="36">
        <f t="shared" si="0"/>
        <v>-0.36999999999534339</v>
      </c>
      <c r="BI16" s="35">
        <f t="shared" si="0"/>
        <v>1.758118701007845E-5</v>
      </c>
      <c r="BJ16" s="35">
        <f t="shared" si="0"/>
        <v>3.0823309115387068E-5</v>
      </c>
      <c r="BK16" s="23"/>
      <c r="BL16" s="36">
        <f t="shared" si="0"/>
        <v>0</v>
      </c>
      <c r="BM16" s="36">
        <f t="shared" si="0"/>
        <v>0</v>
      </c>
      <c r="BN16" s="35">
        <f t="shared" si="0"/>
        <v>7.6086956521739801E-6</v>
      </c>
      <c r="BO16" s="35">
        <f t="shared" si="0"/>
        <v>-5.2793789361488264E-5</v>
      </c>
      <c r="BP16" s="23"/>
      <c r="BQ16" s="36">
        <f t="shared" si="0"/>
        <v>0</v>
      </c>
      <c r="BR16" s="36">
        <f t="shared" si="0"/>
        <v>0.10999999998603016</v>
      </c>
      <c r="BS16" s="35">
        <f t="shared" si="0"/>
        <v>9.1210613598693979E-6</v>
      </c>
      <c r="BT16" s="35">
        <f t="shared" si="0"/>
        <v>4.3611692215970999E-5</v>
      </c>
      <c r="BU16" s="23"/>
      <c r="BV16" s="36">
        <f t="shared" si="0"/>
        <v>0</v>
      </c>
      <c r="BW16" s="36">
        <f t="shared" si="0"/>
        <v>0.30000000004656613</v>
      </c>
      <c r="BX16" s="35">
        <f t="shared" si="0"/>
        <v>-1.0511089681774534E-5</v>
      </c>
      <c r="BY16" s="35">
        <f t="shared" si="0"/>
        <v>4.1779039724078662E-5</v>
      </c>
    </row>
    <row r="17" spans="1:77" x14ac:dyDescent="0.2">
      <c r="A17" s="1" t="s">
        <v>23</v>
      </c>
      <c r="B17" s="13" t="s">
        <v>9</v>
      </c>
      <c r="C17" s="25">
        <v>27</v>
      </c>
      <c r="D17" s="30">
        <v>755502.57</v>
      </c>
      <c r="E17" s="19">
        <v>1.6799999999999999E-2</v>
      </c>
      <c r="F17" s="19">
        <v>1.5900000000000001E-2</v>
      </c>
      <c r="H17" s="25">
        <v>35</v>
      </c>
      <c r="I17" s="30">
        <v>931984</v>
      </c>
      <c r="J17" s="19">
        <v>1.9599999999999999E-2</v>
      </c>
      <c r="K17" s="19">
        <v>2.24E-2</v>
      </c>
      <c r="M17" s="25">
        <v>19</v>
      </c>
      <c r="N17" s="30">
        <v>626440</v>
      </c>
      <c r="O17" s="19">
        <v>1.29E-2</v>
      </c>
      <c r="P17" s="19">
        <v>1.4200000000000001E-2</v>
      </c>
      <c r="R17" s="25">
        <v>16</v>
      </c>
      <c r="S17" s="30">
        <v>346799</v>
      </c>
      <c r="T17" s="19">
        <v>2.6499999999999999E-2</v>
      </c>
      <c r="U17" s="19">
        <v>2.0400000000000001E-2</v>
      </c>
      <c r="W17" s="25">
        <v>62</v>
      </c>
      <c r="X17" s="30">
        <v>1807717</v>
      </c>
      <c r="Y17" s="19">
        <v>6.0000000000000001E-3</v>
      </c>
      <c r="Z17" s="19">
        <v>7.6E-3</v>
      </c>
      <c r="AB17" s="34" t="s">
        <v>9</v>
      </c>
      <c r="AC17" s="23">
        <f>VLOOKUP($AB17,[1]NE!$C$17:$K$24,5,FALSE)</f>
        <v>27</v>
      </c>
      <c r="AD17" s="23">
        <f>VLOOKUP($AB17,[1]NE!$C$17:$K$24,6,FALSE)</f>
        <v>755502.57</v>
      </c>
      <c r="AE17" s="35">
        <f>VLOOKUP($AB17,[1]NE!$C$17:$K$24,8,FALSE)</f>
        <v>1.6822429906542057E-2</v>
      </c>
      <c r="AF17" s="35">
        <f>VLOOKUP($AB17,[1]NE!$C$17:$K$24,9,FALSE)</f>
        <v>1.5867024864308063E-2</v>
      </c>
      <c r="AH17" s="23">
        <f>VLOOKUP($AB17,[2]NE!$C$17:$K$23,5,FALSE)</f>
        <v>35</v>
      </c>
      <c r="AI17" s="23">
        <f>VLOOKUP($AB17,[2]NE!$C$17:$K$23,6,FALSE)</f>
        <v>931984.29</v>
      </c>
      <c r="AJ17" s="35">
        <f>VLOOKUP($AB17,[2]NE!$C$17:$K$23,8,FALSE)</f>
        <v>1.9596864501679731E-2</v>
      </c>
      <c r="AK17" s="35">
        <f>VLOOKUP($AB17,[2]NE!$C$17:$K$23,9,FALSE)</f>
        <v>2.2401478192127722E-2</v>
      </c>
      <c r="AM17" s="23">
        <f>VLOOKUP($AB17,[3]NE!$C$17:$K$23,5,FALSE)</f>
        <v>19</v>
      </c>
      <c r="AN17" s="23">
        <f>VLOOKUP($AB17,[3]NE!$C$17:$K$23,6,FALSE)</f>
        <v>626440</v>
      </c>
      <c r="AO17" s="35">
        <f>VLOOKUP($AB17,[3]NE!$C$17:$K$23,8,FALSE)</f>
        <v>1.2907608695652174E-2</v>
      </c>
      <c r="AP17" s="35">
        <f>VLOOKUP($AB17,[3]NE!$C$17:$K$23,9,FALSE)</f>
        <v>1.4172924108588707E-2</v>
      </c>
      <c r="AR17" s="23">
        <f>VLOOKUP($AB17,[4]NE!$C$17:$K$23,5,FALSE)</f>
        <v>16</v>
      </c>
      <c r="AS17" s="23">
        <f>VLOOKUP($AB17,[4]NE!$C$17:$K$23,6,FALSE)</f>
        <v>346798.57</v>
      </c>
      <c r="AT17" s="35">
        <f>VLOOKUP($AB17,[4]NE!$C$17:$K$23,8,FALSE)</f>
        <v>2.6533996683250415E-2</v>
      </c>
      <c r="AU17" s="35">
        <f>VLOOKUP($AB17,[4]NE!$C$17:$K$23,9,FALSE)</f>
        <v>2.0416568512343084E-2</v>
      </c>
      <c r="AW17" s="23">
        <f>VLOOKUP($AB17,[5]NE!$C$17:$K$23,5,FALSE)</f>
        <v>62</v>
      </c>
      <c r="AX17" s="23">
        <f>VLOOKUP($AB17,[5]NE!$C$17:$K$23,6,FALSE)</f>
        <v>1807717.28</v>
      </c>
      <c r="AY17" s="35">
        <f>VLOOKUP($AB17,[5]NE!$C$17:$K$23,8,FALSE)</f>
        <v>5.9787849566055934E-3</v>
      </c>
      <c r="AZ17" s="35">
        <f>VLOOKUP($AB17,[5]NE!$C$17:$K$23,9,FALSE)</f>
        <v>7.6271060636890747E-3</v>
      </c>
      <c r="BB17" s="36">
        <f t="shared" si="1"/>
        <v>0</v>
      </c>
      <c r="BC17" s="36">
        <f t="shared" si="0"/>
        <v>0</v>
      </c>
      <c r="BD17" s="35">
        <f t="shared" si="0"/>
        <v>2.2429906542057593E-5</v>
      </c>
      <c r="BE17" s="35">
        <f t="shared" si="0"/>
        <v>-3.2975135691937912E-5</v>
      </c>
      <c r="BF17" s="23"/>
      <c r="BG17" s="36">
        <f t="shared" si="0"/>
        <v>0</v>
      </c>
      <c r="BH17" s="36">
        <f t="shared" si="0"/>
        <v>0.2900000000372529</v>
      </c>
      <c r="BI17" s="35">
        <f t="shared" si="0"/>
        <v>-3.1354983202683262E-6</v>
      </c>
      <c r="BJ17" s="35">
        <f t="shared" si="0"/>
        <v>1.4781921277226551E-6</v>
      </c>
      <c r="BK17" s="23"/>
      <c r="BL17" s="36">
        <f t="shared" si="0"/>
        <v>0</v>
      </c>
      <c r="BM17" s="36">
        <f t="shared" si="0"/>
        <v>0</v>
      </c>
      <c r="BN17" s="35">
        <f t="shared" si="0"/>
        <v>7.6086956521739801E-6</v>
      </c>
      <c r="BO17" s="35">
        <f t="shared" si="0"/>
        <v>-2.7075891411293407E-5</v>
      </c>
      <c r="BP17" s="23"/>
      <c r="BQ17" s="36">
        <f t="shared" si="0"/>
        <v>0</v>
      </c>
      <c r="BR17" s="36">
        <f t="shared" si="0"/>
        <v>-0.42999999999301508</v>
      </c>
      <c r="BS17" s="35">
        <f t="shared" si="0"/>
        <v>3.3996683250415993E-5</v>
      </c>
      <c r="BT17" s="35">
        <f t="shared" si="0"/>
        <v>1.6568512343082681E-5</v>
      </c>
      <c r="BU17" s="23"/>
      <c r="BV17" s="36">
        <f t="shared" si="0"/>
        <v>0</v>
      </c>
      <c r="BW17" s="36">
        <f t="shared" si="0"/>
        <v>0.28000000002793968</v>
      </c>
      <c r="BX17" s="35">
        <f t="shared" si="0"/>
        <v>-2.1215043394406767E-5</v>
      </c>
      <c r="BY17" s="35">
        <f t="shared" si="0"/>
        <v>2.7106063689074679E-5</v>
      </c>
    </row>
    <row r="18" spans="1:77" x14ac:dyDescent="0.2">
      <c r="A18" s="1" t="s">
        <v>24</v>
      </c>
      <c r="B18" s="13" t="s">
        <v>10</v>
      </c>
      <c r="C18" s="25">
        <v>6</v>
      </c>
      <c r="D18" s="30">
        <v>138977.10999999999</v>
      </c>
      <c r="E18" s="19">
        <v>3.7000000000000002E-3</v>
      </c>
      <c r="F18" s="19">
        <v>2.8999999999999998E-3</v>
      </c>
      <c r="H18" s="25">
        <v>16</v>
      </c>
      <c r="I18" s="30">
        <v>557959</v>
      </c>
      <c r="J18" s="19">
        <v>8.9999999999999993E-3</v>
      </c>
      <c r="K18" s="19">
        <v>1.34E-2</v>
      </c>
      <c r="M18" s="25">
        <v>8</v>
      </c>
      <c r="N18" s="30">
        <v>272383</v>
      </c>
      <c r="O18" s="19">
        <v>5.4000000000000003E-3</v>
      </c>
      <c r="P18" s="19">
        <v>6.1999999999999998E-3</v>
      </c>
      <c r="R18" s="25">
        <v>2</v>
      </c>
      <c r="S18" s="30">
        <v>51609</v>
      </c>
      <c r="T18" s="19">
        <v>3.3E-3</v>
      </c>
      <c r="U18" s="19">
        <v>3.0000000000000001E-3</v>
      </c>
      <c r="W18" s="25">
        <v>9</v>
      </c>
      <c r="X18" s="30">
        <v>640187</v>
      </c>
      <c r="Y18" s="19">
        <v>8.9999999999999998E-4</v>
      </c>
      <c r="Z18" s="19">
        <v>2.7000000000000001E-3</v>
      </c>
      <c r="AB18" s="34" t="s">
        <v>10</v>
      </c>
      <c r="AC18" s="23">
        <f>VLOOKUP($AB18,[1]NE!$C$17:$K$24,5,FALSE)</f>
        <v>6</v>
      </c>
      <c r="AD18" s="23">
        <f>VLOOKUP($AB18,[1]NE!$C$17:$K$24,6,FALSE)</f>
        <v>138977.10999999999</v>
      </c>
      <c r="AE18" s="35">
        <f>VLOOKUP($AB18,[1]NE!$C$17:$K$24,8,FALSE)</f>
        <v>3.7383177570093459E-3</v>
      </c>
      <c r="AF18" s="35">
        <f>VLOOKUP($AB18,[1]NE!$C$17:$K$24,9,FALSE)</f>
        <v>2.918789885704395E-3</v>
      </c>
      <c r="AH18" s="23">
        <f>VLOOKUP($AB18,[2]NE!$C$17:$K$23,5,FALSE)</f>
        <v>16</v>
      </c>
      <c r="AI18" s="23">
        <f>VLOOKUP($AB18,[2]NE!$C$17:$K$23,6,FALSE)</f>
        <v>557958.56000000006</v>
      </c>
      <c r="AJ18" s="35">
        <f>VLOOKUP($AB18,[2]NE!$C$17:$K$23,8,FALSE)</f>
        <v>8.9585666293393058E-3</v>
      </c>
      <c r="AK18" s="35">
        <f>VLOOKUP($AB18,[2]NE!$C$17:$K$23,9,FALSE)</f>
        <v>1.3411273825174657E-2</v>
      </c>
      <c r="AM18" s="23">
        <f>VLOOKUP($AB18,[3]NE!$C$17:$K$23,5,FALSE)</f>
        <v>8</v>
      </c>
      <c r="AN18" s="23">
        <f>VLOOKUP($AB18,[3]NE!$C$17:$K$23,6,FALSE)</f>
        <v>272383</v>
      </c>
      <c r="AO18" s="35">
        <f>VLOOKUP($AB18,[3]NE!$C$17:$K$23,8,FALSE)</f>
        <v>5.434782608695652E-3</v>
      </c>
      <c r="AP18" s="35">
        <f>VLOOKUP($AB18,[3]NE!$C$17:$K$23,9,FALSE)</f>
        <v>6.1625432403258377E-3</v>
      </c>
      <c r="AR18" s="23">
        <f>VLOOKUP($AB18,[4]NE!$C$17:$K$23,5,FALSE)</f>
        <v>2</v>
      </c>
      <c r="AS18" s="23">
        <f>VLOOKUP($AB18,[4]NE!$C$17:$K$23,6,FALSE)</f>
        <v>51609.45</v>
      </c>
      <c r="AT18" s="35">
        <f>VLOOKUP($AB18,[4]NE!$C$17:$K$23,8,FALSE)</f>
        <v>3.3167495854063019E-3</v>
      </c>
      <c r="AU18" s="35">
        <f>VLOOKUP($AB18,[4]NE!$C$17:$K$23,9,FALSE)</f>
        <v>3.0383281909419197E-3</v>
      </c>
      <c r="AW18" s="23">
        <f>VLOOKUP($AB18,[5]NE!$C$17:$K$23,5,FALSE)</f>
        <v>9</v>
      </c>
      <c r="AX18" s="23">
        <f>VLOOKUP($AB18,[5]NE!$C$17:$K$23,6,FALSE)</f>
        <v>640186.66</v>
      </c>
      <c r="AY18" s="35">
        <f>VLOOKUP($AB18,[5]NE!$C$17:$K$23,8,FALSE)</f>
        <v>8.6788813886210219E-4</v>
      </c>
      <c r="AZ18" s="35">
        <f>VLOOKUP($AB18,[5]NE!$C$17:$K$23,9,FALSE)</f>
        <v>2.701070355635952E-3</v>
      </c>
      <c r="BB18" s="36">
        <f t="shared" si="1"/>
        <v>0</v>
      </c>
      <c r="BC18" s="36">
        <f t="shared" si="0"/>
        <v>0</v>
      </c>
      <c r="BD18" s="35">
        <f t="shared" si="0"/>
        <v>3.8317757009345785E-5</v>
      </c>
      <c r="BE18" s="35">
        <f t="shared" si="0"/>
        <v>1.8789885704395201E-5</v>
      </c>
      <c r="BF18" s="23"/>
      <c r="BG18" s="36">
        <f t="shared" si="0"/>
        <v>0</v>
      </c>
      <c r="BH18" s="36">
        <f t="shared" si="0"/>
        <v>-0.43999999994412065</v>
      </c>
      <c r="BI18" s="35">
        <f t="shared" si="0"/>
        <v>-4.1433370660693553E-5</v>
      </c>
      <c r="BJ18" s="35">
        <f t="shared" si="0"/>
        <v>1.1273825174656915E-5</v>
      </c>
      <c r="BK18" s="23"/>
      <c r="BL18" s="36">
        <f t="shared" si="0"/>
        <v>0</v>
      </c>
      <c r="BM18" s="36">
        <f t="shared" si="0"/>
        <v>0</v>
      </c>
      <c r="BN18" s="35">
        <f t="shared" si="0"/>
        <v>3.4782608695651737E-5</v>
      </c>
      <c r="BO18" s="35">
        <f t="shared" si="0"/>
        <v>-3.7456759674162066E-5</v>
      </c>
      <c r="BP18" s="23"/>
      <c r="BQ18" s="36">
        <f t="shared" si="0"/>
        <v>0</v>
      </c>
      <c r="BR18" s="36">
        <f t="shared" si="0"/>
        <v>0.44999999999708962</v>
      </c>
      <c r="BS18" s="35">
        <f t="shared" si="0"/>
        <v>1.6749585406301924E-5</v>
      </c>
      <c r="BT18" s="35">
        <f t="shared" si="0"/>
        <v>3.8328190941919627E-5</v>
      </c>
      <c r="BU18" s="23"/>
      <c r="BV18" s="36">
        <f t="shared" si="0"/>
        <v>0</v>
      </c>
      <c r="BW18" s="36">
        <f t="shared" si="0"/>
        <v>-0.33999999996740371</v>
      </c>
      <c r="BX18" s="35">
        <f t="shared" si="0"/>
        <v>-3.2111861137897784E-5</v>
      </c>
      <c r="BY18" s="35">
        <f t="shared" si="0"/>
        <v>1.0703556359518279E-6</v>
      </c>
    </row>
    <row r="19" spans="1:77" x14ac:dyDescent="0.2">
      <c r="A19" s="1" t="s">
        <v>25</v>
      </c>
      <c r="B19" s="13" t="s">
        <v>11</v>
      </c>
      <c r="C19" s="25">
        <v>80</v>
      </c>
      <c r="D19" s="30">
        <v>2640113.52</v>
      </c>
      <c r="E19" s="19">
        <v>4.9799999999999997E-2</v>
      </c>
      <c r="F19" s="19">
        <v>5.5500000000000001E-2</v>
      </c>
      <c r="H19" s="25">
        <v>72</v>
      </c>
      <c r="I19" s="30">
        <v>1955317</v>
      </c>
      <c r="J19" s="19">
        <v>4.0300000000000002E-2</v>
      </c>
      <c r="K19" s="19">
        <v>4.7E-2</v>
      </c>
      <c r="M19" s="25">
        <v>61</v>
      </c>
      <c r="N19" s="30">
        <v>2150895</v>
      </c>
      <c r="O19" s="19">
        <v>4.1399999999999999E-2</v>
      </c>
      <c r="P19" s="19">
        <v>4.87E-2</v>
      </c>
      <c r="R19" s="25">
        <v>27</v>
      </c>
      <c r="S19" s="30">
        <v>896861</v>
      </c>
      <c r="T19" s="19">
        <v>4.48E-2</v>
      </c>
      <c r="U19" s="19">
        <v>5.28E-2</v>
      </c>
      <c r="W19" s="25">
        <v>218</v>
      </c>
      <c r="X19" s="30">
        <v>6744175</v>
      </c>
      <c r="Y19" s="19">
        <v>2.1000000000000001E-2</v>
      </c>
      <c r="Z19" s="19">
        <v>2.8500000000000001E-2</v>
      </c>
      <c r="AB19" s="34" t="s">
        <v>11</v>
      </c>
      <c r="AC19" s="23">
        <f>VLOOKUP($AB19,[1]NE!$C$17:$K$24,5,FALSE)</f>
        <v>80</v>
      </c>
      <c r="AD19" s="23">
        <f>VLOOKUP($AB19,[1]NE!$C$17:$K$24,6,FALSE)</f>
        <v>2640113.52</v>
      </c>
      <c r="AE19" s="35">
        <f>VLOOKUP($AB19,[1]NE!$C$17:$K$24,8,FALSE)</f>
        <v>4.9844236760124609E-2</v>
      </c>
      <c r="AF19" s="35">
        <f>VLOOKUP($AB19,[1]NE!$C$17:$K$24,9,FALSE)</f>
        <v>5.544752397921808E-2</v>
      </c>
      <c r="AH19" s="23">
        <f>VLOOKUP($AB19,[2]NE!$C$17:$K$23,5,FALSE)</f>
        <v>72</v>
      </c>
      <c r="AI19" s="23">
        <f>VLOOKUP($AB19,[2]NE!$C$17:$K$23,6,FALSE)</f>
        <v>1955316.82</v>
      </c>
      <c r="AJ19" s="35">
        <f>VLOOKUP($AB19,[2]NE!$C$17:$K$23,8,FALSE)</f>
        <v>4.0313549832026875E-2</v>
      </c>
      <c r="AK19" s="35">
        <f>VLOOKUP($AB19,[2]NE!$C$17:$K$23,9,FALSE)</f>
        <v>4.699863245756055E-2</v>
      </c>
      <c r="AM19" s="23">
        <f>VLOOKUP($AB19,[3]NE!$C$17:$K$23,5,FALSE)</f>
        <v>61</v>
      </c>
      <c r="AN19" s="23">
        <f>VLOOKUP($AB19,[3]NE!$C$17:$K$23,6,FALSE)</f>
        <v>2150895</v>
      </c>
      <c r="AO19" s="35">
        <f>VLOOKUP($AB19,[3]NE!$C$17:$K$23,8,FALSE)</f>
        <v>4.1440217391304345E-2</v>
      </c>
      <c r="AP19" s="35">
        <f>VLOOKUP($AB19,[3]NE!$C$17:$K$23,9,FALSE)</f>
        <v>4.8663034928393634E-2</v>
      </c>
      <c r="AR19" s="23">
        <f>VLOOKUP($AB19,[4]NE!$C$17:$K$23,5,FALSE)</f>
        <v>27</v>
      </c>
      <c r="AS19" s="23">
        <f>VLOOKUP($AB19,[4]NE!$C$17:$K$23,6,FALSE)</f>
        <v>896860.8</v>
      </c>
      <c r="AT19" s="35">
        <f>VLOOKUP($AB19,[4]NE!$C$17:$K$23,8,FALSE)</f>
        <v>4.4776119402985072E-2</v>
      </c>
      <c r="AU19" s="35">
        <f>VLOOKUP($AB19,[4]NE!$C$17:$K$23,9,FALSE)</f>
        <v>5.2799583254437378E-2</v>
      </c>
      <c r="AW19" s="23">
        <f>VLOOKUP($AB19,[5]NE!$C$17:$K$23,5,FALSE)</f>
        <v>218</v>
      </c>
      <c r="AX19" s="23">
        <f>VLOOKUP($AB19,[5]NE!$C$17:$K$23,6,FALSE)</f>
        <v>6744174.5300000003</v>
      </c>
      <c r="AY19" s="35">
        <f>VLOOKUP($AB19,[5]NE!$C$17:$K$23,8,FALSE)</f>
        <v>2.1022179363548697E-2</v>
      </c>
      <c r="AZ19" s="35">
        <f>VLOOKUP($AB19,[5]NE!$C$17:$K$23,9,FALSE)</f>
        <v>2.845496639404831E-2</v>
      </c>
      <c r="BB19" s="36">
        <f t="shared" si="1"/>
        <v>0</v>
      </c>
      <c r="BC19" s="36">
        <f t="shared" si="0"/>
        <v>0</v>
      </c>
      <c r="BD19" s="35">
        <f t="shared" si="0"/>
        <v>4.423676012461214E-5</v>
      </c>
      <c r="BE19" s="35">
        <f t="shared" si="0"/>
        <v>-5.247602078192054E-5</v>
      </c>
      <c r="BF19" s="23"/>
      <c r="BG19" s="36">
        <f t="shared" si="0"/>
        <v>0</v>
      </c>
      <c r="BH19" s="36">
        <f t="shared" si="0"/>
        <v>-0.17999999993480742</v>
      </c>
      <c r="BI19" s="35">
        <f t="shared" si="0"/>
        <v>1.3549832026872599E-5</v>
      </c>
      <c r="BJ19" s="35">
        <f t="shared" si="0"/>
        <v>-1.3675424394496427E-6</v>
      </c>
      <c r="BK19" s="23"/>
      <c r="BL19" s="36">
        <f t="shared" si="0"/>
        <v>0</v>
      </c>
      <c r="BM19" s="36">
        <f t="shared" si="0"/>
        <v>0</v>
      </c>
      <c r="BN19" s="35">
        <f t="shared" si="0"/>
        <v>4.0217391304345207E-5</v>
      </c>
      <c r="BO19" s="35">
        <f t="shared" si="0"/>
        <v>-3.6965071606366584E-5</v>
      </c>
      <c r="BP19" s="23"/>
      <c r="BQ19" s="36">
        <f t="shared" si="0"/>
        <v>0</v>
      </c>
      <c r="BR19" s="36">
        <f t="shared" si="0"/>
        <v>-0.19999999995343387</v>
      </c>
      <c r="BS19" s="35">
        <f t="shared" si="0"/>
        <v>-2.3880597014927507E-5</v>
      </c>
      <c r="BT19" s="35">
        <f t="shared" si="0"/>
        <v>-4.1674556262166762E-7</v>
      </c>
      <c r="BU19" s="23"/>
      <c r="BV19" s="36">
        <f t="shared" si="0"/>
        <v>0</v>
      </c>
      <c r="BW19" s="36">
        <f t="shared" si="0"/>
        <v>-0.46999999973922968</v>
      </c>
      <c r="BX19" s="35">
        <f t="shared" si="0"/>
        <v>2.2179363548695263E-5</v>
      </c>
      <c r="BY19" s="35">
        <f t="shared" si="0"/>
        <v>-4.503360595169148E-5</v>
      </c>
    </row>
    <row r="20" spans="1:77" x14ac:dyDescent="0.2">
      <c r="A20" s="1" t="s">
        <v>26</v>
      </c>
      <c r="B20" s="13" t="s">
        <v>12</v>
      </c>
      <c r="C20" s="23">
        <v>0</v>
      </c>
      <c r="D20" s="28">
        <v>0</v>
      </c>
      <c r="E20" s="17">
        <v>0</v>
      </c>
      <c r="F20" s="17">
        <v>0</v>
      </c>
      <c r="G20" s="8"/>
      <c r="H20" s="23">
        <v>1</v>
      </c>
      <c r="I20" s="28">
        <v>18382</v>
      </c>
      <c r="J20" s="17">
        <v>5.9999999999999995E-4</v>
      </c>
      <c r="K20" s="17">
        <v>4.0000000000000002E-4</v>
      </c>
      <c r="L20" s="8"/>
      <c r="M20" s="23">
        <v>3</v>
      </c>
      <c r="N20" s="28">
        <v>217377</v>
      </c>
      <c r="O20" s="17">
        <v>2E-3</v>
      </c>
      <c r="P20" s="17">
        <v>4.8999999999999998E-3</v>
      </c>
      <c r="Q20" s="8"/>
      <c r="R20" s="23">
        <v>3</v>
      </c>
      <c r="S20" s="28">
        <v>80884</v>
      </c>
      <c r="T20" s="17">
        <v>5.0000000000000001E-3</v>
      </c>
      <c r="U20" s="17">
        <v>4.7999999999999996E-3</v>
      </c>
      <c r="V20" s="8"/>
      <c r="W20" s="23">
        <v>17</v>
      </c>
      <c r="X20" s="28">
        <v>696104</v>
      </c>
      <c r="Y20" s="17">
        <v>1.6000000000000001E-3</v>
      </c>
      <c r="Z20" s="17">
        <v>2.8999999999999998E-3</v>
      </c>
      <c r="AA20" s="8"/>
      <c r="AB20" s="34" t="s">
        <v>12</v>
      </c>
      <c r="AC20" s="23">
        <f>VLOOKUP($AB20,[1]NE!$C$17:$K$24,5,FALSE)</f>
        <v>0</v>
      </c>
      <c r="AD20" s="23">
        <f>VLOOKUP($AB20,[1]NE!$C$17:$K$24,6,FALSE)</f>
        <v>0</v>
      </c>
      <c r="AE20" s="35">
        <f>VLOOKUP($AB20,[1]NE!$C$17:$K$24,8,FALSE)</f>
        <v>0</v>
      </c>
      <c r="AF20" s="35">
        <f>VLOOKUP($AB20,[1]NE!$C$17:$K$24,9,FALSE)</f>
        <v>0</v>
      </c>
      <c r="AG20" s="8"/>
      <c r="AH20" s="23">
        <f>VLOOKUP($AB20,[2]NE!$C$17:$K$23,5,FALSE)</f>
        <v>1</v>
      </c>
      <c r="AI20" s="23">
        <f>VLOOKUP($AB20,[2]NE!$C$17:$K$23,6,FALSE)</f>
        <v>18382.04</v>
      </c>
      <c r="AJ20" s="35">
        <f>VLOOKUP($AB20,[2]NE!$C$17:$K$23,8,FALSE)</f>
        <v>5.5991041433370661E-4</v>
      </c>
      <c r="AK20" s="35">
        <f>VLOOKUP($AB20,[2]NE!$C$17:$K$23,9,FALSE)</f>
        <v>4.418367054092934E-4</v>
      </c>
      <c r="AL20" s="8"/>
      <c r="AM20" s="23">
        <f>VLOOKUP($AB20,[3]NE!$C$17:$K$23,5,FALSE)</f>
        <v>3</v>
      </c>
      <c r="AN20" s="23">
        <f>VLOOKUP($AB20,[3]NE!$C$17:$K$23,6,FALSE)</f>
        <v>217377</v>
      </c>
      <c r="AO20" s="35">
        <f>VLOOKUP($AB20,[3]NE!$C$17:$K$23,8,FALSE)</f>
        <v>2.0380434782608695E-3</v>
      </c>
      <c r="AP20" s="35">
        <f>VLOOKUP($AB20,[3]NE!$C$17:$K$23,9,FALSE)</f>
        <v>4.9180571546400091E-3</v>
      </c>
      <c r="AQ20" s="8"/>
      <c r="AR20" s="23">
        <f>VLOOKUP($AB20,[4]NE!$C$17:$K$23,5,FALSE)</f>
        <v>3</v>
      </c>
      <c r="AS20" s="23">
        <f>VLOOKUP($AB20,[4]NE!$C$17:$K$23,6,FALSE)</f>
        <v>80884.2</v>
      </c>
      <c r="AT20" s="35">
        <f>VLOOKUP($AB20,[4]NE!$C$17:$K$23,8,FALSE)</f>
        <v>4.9751243781094526E-3</v>
      </c>
      <c r="AU20" s="35">
        <f>VLOOKUP($AB20,[4]NE!$C$17:$K$23,9,FALSE)</f>
        <v>4.761778028283278E-3</v>
      </c>
      <c r="AV20" s="8"/>
      <c r="AW20" s="23">
        <f>VLOOKUP($AB20,[5]NE!$C$17:$K$23,5,FALSE)</f>
        <v>17</v>
      </c>
      <c r="AX20" s="23">
        <f>VLOOKUP($AB20,[5]NE!$C$17:$K$23,6,FALSE)</f>
        <v>696104.15</v>
      </c>
      <c r="AY20" s="35">
        <f>VLOOKUP($AB20,[5]NE!$C$17:$K$23,8,FALSE)</f>
        <v>1.639344262295082E-3</v>
      </c>
      <c r="AZ20" s="35">
        <f>VLOOKUP($AB20,[5]NE!$C$17:$K$23,9,FALSE)</f>
        <v>2.9369969752261974E-3</v>
      </c>
      <c r="BB20" s="36">
        <f t="shared" si="1"/>
        <v>0</v>
      </c>
      <c r="BC20" s="36">
        <f t="shared" si="0"/>
        <v>0</v>
      </c>
      <c r="BD20" s="35">
        <f t="shared" si="0"/>
        <v>0</v>
      </c>
      <c r="BE20" s="35">
        <f t="shared" si="0"/>
        <v>0</v>
      </c>
      <c r="BF20" s="23"/>
      <c r="BG20" s="36">
        <f t="shared" si="0"/>
        <v>0</v>
      </c>
      <c r="BH20" s="36">
        <f t="shared" si="0"/>
        <v>4.0000000000873115E-2</v>
      </c>
      <c r="BI20" s="35">
        <f t="shared" si="0"/>
        <v>-4.0089585666293337E-5</v>
      </c>
      <c r="BJ20" s="35">
        <f t="shared" si="0"/>
        <v>4.183670540929338E-5</v>
      </c>
      <c r="BK20" s="23"/>
      <c r="BL20" s="36">
        <f t="shared" si="0"/>
        <v>0</v>
      </c>
      <c r="BM20" s="36">
        <f t="shared" si="0"/>
        <v>0</v>
      </c>
      <c r="BN20" s="35">
        <f t="shared" si="0"/>
        <v>3.8043478260869467E-5</v>
      </c>
      <c r="BO20" s="35">
        <f t="shared" si="0"/>
        <v>1.8057154640009274E-5</v>
      </c>
      <c r="BP20" s="23"/>
      <c r="BQ20" s="36">
        <f t="shared" si="0"/>
        <v>0</v>
      </c>
      <c r="BR20" s="36">
        <f t="shared" si="0"/>
        <v>0.19999999999708962</v>
      </c>
      <c r="BS20" s="35">
        <f t="shared" si="0"/>
        <v>-2.4875621890547463E-5</v>
      </c>
      <c r="BT20" s="35">
        <f t="shared" si="0"/>
        <v>-3.8221971716721585E-5</v>
      </c>
      <c r="BU20" s="23"/>
      <c r="BV20" s="36">
        <f t="shared" si="0"/>
        <v>0</v>
      </c>
      <c r="BW20" s="36">
        <f t="shared" si="0"/>
        <v>0.15000000002328306</v>
      </c>
      <c r="BX20" s="35">
        <f t="shared" si="0"/>
        <v>3.9344262295081889E-5</v>
      </c>
      <c r="BY20" s="35">
        <f t="shared" si="0"/>
        <v>3.6996975226197618E-5</v>
      </c>
    </row>
    <row r="21" spans="1:77" x14ac:dyDescent="0.2">
      <c r="A21" s="1" t="s">
        <v>27</v>
      </c>
      <c r="B21" s="13" t="s">
        <v>13</v>
      </c>
      <c r="C21" s="23">
        <v>1605</v>
      </c>
      <c r="D21" s="28">
        <v>47614633.270000003</v>
      </c>
      <c r="E21" s="17">
        <v>1</v>
      </c>
      <c r="F21" s="17">
        <v>1</v>
      </c>
      <c r="G21" s="8"/>
      <c r="H21" s="23">
        <v>1786</v>
      </c>
      <c r="I21" s="28">
        <v>41603696</v>
      </c>
      <c r="J21" s="17">
        <v>1</v>
      </c>
      <c r="K21" s="17">
        <v>1</v>
      </c>
      <c r="L21" s="8"/>
      <c r="M21" s="23">
        <v>1472</v>
      </c>
      <c r="N21" s="28">
        <v>44199771</v>
      </c>
      <c r="O21" s="17">
        <v>1</v>
      </c>
      <c r="P21" s="17">
        <v>1</v>
      </c>
      <c r="Q21" s="8"/>
      <c r="R21" s="23">
        <v>603</v>
      </c>
      <c r="S21" s="28">
        <v>16986134</v>
      </c>
      <c r="T21" s="17">
        <v>1</v>
      </c>
      <c r="U21" s="17">
        <v>1</v>
      </c>
      <c r="V21" s="8"/>
      <c r="W21" s="23">
        <v>10370</v>
      </c>
      <c r="X21" s="28">
        <v>237012212</v>
      </c>
      <c r="Y21" s="17">
        <v>1</v>
      </c>
      <c r="Z21" s="17">
        <v>1</v>
      </c>
      <c r="AA21" s="8"/>
      <c r="AB21" s="34" t="s">
        <v>13</v>
      </c>
      <c r="AC21" s="23">
        <f>VLOOKUP($AB21,[1]NE!$C$17:$K$24,5,FALSE)</f>
        <v>1605</v>
      </c>
      <c r="AD21" s="23">
        <f>VLOOKUP($AB21,[1]NE!$C$17:$K$24,6,FALSE)</f>
        <v>47614633.270000003</v>
      </c>
      <c r="AE21" s="35">
        <f>VLOOKUP($AB21,[1]NE!$C$17:$K$24,8,FALSE)</f>
        <v>1</v>
      </c>
      <c r="AF21" s="35">
        <f>VLOOKUP($AB21,[1]NE!$C$17:$K$24,9,FALSE)</f>
        <v>0.99999999999999989</v>
      </c>
      <c r="AG21" s="8"/>
      <c r="AH21" s="23">
        <f>VLOOKUP($AB21,[2]NE!$C$17:$K$23,5,FALSE)</f>
        <v>1786</v>
      </c>
      <c r="AI21" s="23">
        <f>VLOOKUP($AB21,[2]NE!$C$17:$K$23,6,FALSE)</f>
        <v>41603696.060000002</v>
      </c>
      <c r="AJ21" s="35">
        <f>VLOOKUP($AB21,[2]NE!$C$17:$K$23,8,FALSE)</f>
        <v>1</v>
      </c>
      <c r="AK21" s="35">
        <f>VLOOKUP($AB21,[2]NE!$C$17:$K$23,9,FALSE)</f>
        <v>0.99999999999999989</v>
      </c>
      <c r="AL21" s="8"/>
      <c r="AM21" s="23">
        <f>VLOOKUP($AB21,[3]NE!$C$17:$K$23,5,FALSE)</f>
        <v>1472</v>
      </c>
      <c r="AN21" s="23">
        <f>VLOOKUP($AB21,[3]NE!$C$17:$K$23,6,FALSE)</f>
        <v>44199771</v>
      </c>
      <c r="AO21" s="35">
        <f>VLOOKUP($AB21,[3]NE!$C$17:$K$23,8,FALSE)</f>
        <v>1</v>
      </c>
      <c r="AP21" s="35">
        <f>VLOOKUP($AB21,[3]NE!$C$17:$K$23,9,FALSE)</f>
        <v>1</v>
      </c>
      <c r="AQ21" s="8"/>
      <c r="AR21" s="23">
        <f>VLOOKUP($AB21,[4]NE!$C$17:$K$23,5,FALSE)</f>
        <v>603</v>
      </c>
      <c r="AS21" s="23">
        <f>VLOOKUP($AB21,[4]NE!$C$17:$K$23,6,FALSE)</f>
        <v>16986134.069999997</v>
      </c>
      <c r="AT21" s="35">
        <f>VLOOKUP($AB21,[4]NE!$C$17:$K$23,8,FALSE)</f>
        <v>0.99999999999999989</v>
      </c>
      <c r="AU21" s="35">
        <f>VLOOKUP($AB21,[4]NE!$C$17:$K$23,9,FALSE)</f>
        <v>1.0000000000000002</v>
      </c>
      <c r="AV21" s="8"/>
      <c r="AW21" s="23">
        <f>VLOOKUP($AB21,[5]NE!$C$17:$K$23,5,FALSE)</f>
        <v>10370</v>
      </c>
      <c r="AX21" s="23">
        <f>VLOOKUP($AB21,[5]NE!$C$17:$K$23,6,FALSE)</f>
        <v>237012212.09</v>
      </c>
      <c r="AY21" s="35">
        <f>VLOOKUP($AB21,[5]NE!$C$17:$K$23,8,FALSE)</f>
        <v>1</v>
      </c>
      <c r="AZ21" s="35">
        <f>VLOOKUP($AB21,[5]NE!$C$17:$K$23,9,FALSE)</f>
        <v>1</v>
      </c>
      <c r="BB21" s="36">
        <f t="shared" si="1"/>
        <v>0</v>
      </c>
      <c r="BC21" s="36">
        <f t="shared" si="0"/>
        <v>0</v>
      </c>
      <c r="BD21" s="35">
        <f t="shared" si="0"/>
        <v>0</v>
      </c>
      <c r="BE21" s="35">
        <f t="shared" si="0"/>
        <v>0</v>
      </c>
      <c r="BF21" s="23"/>
      <c r="BG21" s="36">
        <f t="shared" si="0"/>
        <v>0</v>
      </c>
      <c r="BH21" s="36">
        <f t="shared" si="0"/>
        <v>6.0000002384185791E-2</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6.9999996572732925E-2</v>
      </c>
      <c r="BS21" s="35">
        <f t="shared" si="3"/>
        <v>0</v>
      </c>
      <c r="BT21" s="35">
        <f t="shared" si="3"/>
        <v>0</v>
      </c>
      <c r="BU21" s="23"/>
      <c r="BV21" s="36">
        <f t="shared" ref="BV21:BY21" si="4">AW21-W21</f>
        <v>0</v>
      </c>
      <c r="BW21" s="36">
        <f t="shared" si="4"/>
        <v>9.0000003576278687E-2</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H14" activePane="bottomRight" state="frozen"/>
      <selection pane="bottomRight" activeCell="S24" sqref="S24"/>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440" priority="21" operator="lessThan">
      <formula>-1</formula>
    </cfRule>
  </conditionalFormatting>
  <conditionalFormatting sqref="BD6:BE21">
    <cfRule type="cellIs" dxfId="439" priority="19" operator="lessThan">
      <formula>-0.01</formula>
    </cfRule>
    <cfRule type="cellIs" dxfId="438" priority="20" operator="greaterThan">
      <formula>0.01</formula>
    </cfRule>
  </conditionalFormatting>
  <conditionalFormatting sqref="BB6:BC21">
    <cfRule type="cellIs" dxfId="437" priority="17" operator="lessThan">
      <formula>-1</formula>
    </cfRule>
    <cfRule type="cellIs" dxfId="436" priority="18" operator="greaterThan">
      <formula>1</formula>
    </cfRule>
  </conditionalFormatting>
  <conditionalFormatting sqref="BI6:BJ21">
    <cfRule type="cellIs" dxfId="435" priority="15" operator="lessThan">
      <formula>-0.01</formula>
    </cfRule>
    <cfRule type="cellIs" dxfId="434" priority="16" operator="greaterThan">
      <formula>0.01</formula>
    </cfRule>
  </conditionalFormatting>
  <conditionalFormatting sqref="BG6:BH21">
    <cfRule type="cellIs" dxfId="433" priority="13" operator="lessThan">
      <formula>-1</formula>
    </cfRule>
    <cfRule type="cellIs" dxfId="432" priority="14" operator="greaterThan">
      <formula>1</formula>
    </cfRule>
  </conditionalFormatting>
  <conditionalFormatting sqref="BN6:BO21">
    <cfRule type="cellIs" dxfId="431" priority="11" operator="lessThan">
      <formula>-0.01</formula>
    </cfRule>
    <cfRule type="cellIs" dxfId="430" priority="12" operator="greaterThan">
      <formula>0.01</formula>
    </cfRule>
  </conditionalFormatting>
  <conditionalFormatting sqref="BL6:BM21">
    <cfRule type="cellIs" dxfId="429" priority="9" operator="lessThan">
      <formula>-1</formula>
    </cfRule>
    <cfRule type="cellIs" dxfId="428" priority="10" operator="greaterThan">
      <formula>1</formula>
    </cfRule>
  </conditionalFormatting>
  <conditionalFormatting sqref="BS6:BT21">
    <cfRule type="cellIs" dxfId="427" priority="7" operator="lessThan">
      <formula>-0.01</formula>
    </cfRule>
    <cfRule type="cellIs" dxfId="426" priority="8" operator="greaterThan">
      <formula>0.01</formula>
    </cfRule>
  </conditionalFormatting>
  <conditionalFormatting sqref="BQ6:BR21">
    <cfRule type="cellIs" dxfId="425" priority="5" operator="lessThan">
      <formula>-1</formula>
    </cfRule>
    <cfRule type="cellIs" dxfId="424" priority="6" operator="greaterThan">
      <formula>1</formula>
    </cfRule>
  </conditionalFormatting>
  <conditionalFormatting sqref="BX6:BY21">
    <cfRule type="cellIs" dxfId="423" priority="3" operator="lessThan">
      <formula>-0.01</formula>
    </cfRule>
    <cfRule type="cellIs" dxfId="422" priority="4" operator="greaterThan">
      <formula>0.01</formula>
    </cfRule>
  </conditionalFormatting>
  <conditionalFormatting sqref="BV6:BW21">
    <cfRule type="cellIs" dxfId="421" priority="1" operator="lessThan">
      <formula>-1</formula>
    </cfRule>
    <cfRule type="cellIs" dxfId="420" priority="2" operator="greaterThan">
      <formula>1</formula>
    </cfRule>
  </conditionalFormatting>
  <pageMargins left="0.7" right="0.7" top="0.75" bottom="0.75" header="0.3" footer="0.3"/>
  <pageSetup paperSize="5" scale="12"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BY37"/>
  <sheetViews>
    <sheetView zoomScale="80" zoomScaleNormal="80" workbookViewId="0">
      <pane xSplit="2" ySplit="3" topLeftCell="AY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60</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13323</v>
      </c>
      <c r="D6" s="28">
        <v>2145637451.72</v>
      </c>
      <c r="E6" s="17">
        <v>0.92620000000000002</v>
      </c>
      <c r="F6" s="17">
        <v>0.92049999999999998</v>
      </c>
      <c r="G6" s="8"/>
      <c r="H6" s="23">
        <v>28263</v>
      </c>
      <c r="I6" s="28">
        <v>4624123120</v>
      </c>
      <c r="J6" s="17">
        <v>0.89700000000000002</v>
      </c>
      <c r="K6" s="17">
        <v>0.87960000000000005</v>
      </c>
      <c r="L6" s="8"/>
      <c r="M6" s="23">
        <v>11283</v>
      </c>
      <c r="N6" s="28">
        <v>1615632003</v>
      </c>
      <c r="O6" s="17">
        <v>0.9143</v>
      </c>
      <c r="P6" s="17">
        <v>0.89790000000000003</v>
      </c>
      <c r="Q6" s="8"/>
      <c r="R6" s="23">
        <v>20509</v>
      </c>
      <c r="S6" s="28">
        <v>3223367219</v>
      </c>
      <c r="T6" s="17">
        <v>0.89390000000000003</v>
      </c>
      <c r="U6" s="17">
        <v>0.87939999999999996</v>
      </c>
      <c r="V6" s="8"/>
      <c r="W6" s="23">
        <v>34902</v>
      </c>
      <c r="X6" s="28">
        <v>6060593768</v>
      </c>
      <c r="Y6" s="17">
        <v>0.94389999999999996</v>
      </c>
      <c r="Z6" s="17">
        <v>0.93979999999999997</v>
      </c>
      <c r="AA6" s="8"/>
      <c r="AB6" s="34" t="s">
        <v>80</v>
      </c>
      <c r="AC6" s="23">
        <f>VLOOKUP($AB6,[1]NH!$C$8:$K$14,5,FALSE)</f>
        <v>13323</v>
      </c>
      <c r="AD6" s="23">
        <f>VLOOKUP($AB6,[1]NH!$C$8:$K$14,6,FALSE)</f>
        <v>2145637451.72</v>
      </c>
      <c r="AE6" s="35">
        <f>VLOOKUP($AB6,[1]NH!$C$8:$K$14,8,FALSE)</f>
        <v>0.92623748609566181</v>
      </c>
      <c r="AF6" s="35">
        <f>VLOOKUP($AB6,[1]NH!$C$8:$K$14,9,FALSE)</f>
        <v>0.92048576562549433</v>
      </c>
      <c r="AG6" s="8"/>
      <c r="AH6" s="23">
        <f>VLOOKUP($AB6,[2]NH!$C$8:$K$23,5,FALSE)</f>
        <v>28263</v>
      </c>
      <c r="AI6" s="23">
        <f>VLOOKUP($AB6,[2]NH!$C$8:$K$23,6,FALSE)</f>
        <v>4624123120.2799997</v>
      </c>
      <c r="AJ6" s="35">
        <f>VLOOKUP($AB6,[2]NH!$C$8:$K$23,8,FALSE)</f>
        <v>0.89701028310270403</v>
      </c>
      <c r="AK6" s="35">
        <f>VLOOKUP($AB6,[2]NH!$C$8:$K$23,9,FALSE)</f>
        <v>0.87955929779742303</v>
      </c>
      <c r="AL6" s="8"/>
      <c r="AM6" s="23">
        <f>VLOOKUP($AB6,[3]NH!$C$8:$K$14,5,FALSE)</f>
        <v>11283</v>
      </c>
      <c r="AN6" s="23">
        <f>VLOOKUP($AB6,[3]NH!$C$8:$K$14,6,FALSE)</f>
        <v>1615632003</v>
      </c>
      <c r="AO6" s="35">
        <f>VLOOKUP($AB6,[3]NH!$C$8:$K$14,8,FALSE)</f>
        <v>0.91434359805510534</v>
      </c>
      <c r="AP6" s="35">
        <f>VLOOKUP($AB6,[3]NH!$C$8:$K$14,9,FALSE)</f>
        <v>0.89786016341255892</v>
      </c>
      <c r="AQ6" s="8"/>
      <c r="AR6" s="23">
        <f>VLOOKUP($AB6,[4]NH!$C$8:$K$14,5,FALSE)</f>
        <v>20509</v>
      </c>
      <c r="AS6" s="23">
        <f>VLOOKUP($AB6,[4]NH!$C$8:$K$14,6,FALSE)</f>
        <v>3223367218.52</v>
      </c>
      <c r="AT6" s="35">
        <f>VLOOKUP($AB6,[4]NH!$C$8:$K$14,8,FALSE)</f>
        <v>0.89394996077063904</v>
      </c>
      <c r="AU6" s="35">
        <f>VLOOKUP($AB6,[4]NH!$C$8:$K$14,9,FALSE)</f>
        <v>0.87935006372653701</v>
      </c>
      <c r="AV6" s="8"/>
      <c r="AW6" s="23">
        <f>VLOOKUP($AB6,[5]NH!$C$8:$K$14,5,FALSE)</f>
        <v>34902</v>
      </c>
      <c r="AX6" s="23">
        <f>VLOOKUP($AB6,[5]NH!$C$8:$K$14,6,FALSE)</f>
        <v>6060593768.3699999</v>
      </c>
      <c r="AY6" s="35">
        <f>VLOOKUP($AB6,[5]NH!$C$8:$K$14,8,FALSE)</f>
        <v>0.9439095629597577</v>
      </c>
      <c r="AZ6" s="35">
        <f>VLOOKUP($AB6,[5]NH!$C$8:$K$14,9,FALSE)</f>
        <v>0.93980639746883643</v>
      </c>
      <c r="BB6" s="36">
        <f>AC6-C6</f>
        <v>0</v>
      </c>
      <c r="BC6" s="36">
        <f t="shared" ref="BC6:BY21" si="0">AD6-D6</f>
        <v>0</v>
      </c>
      <c r="BD6" s="35">
        <f t="shared" si="0"/>
        <v>3.7486095661787289E-5</v>
      </c>
      <c r="BE6" s="35">
        <f t="shared" si="0"/>
        <v>-1.4234374505650571E-5</v>
      </c>
      <c r="BF6" s="23"/>
      <c r="BG6" s="36">
        <f t="shared" si="0"/>
        <v>0</v>
      </c>
      <c r="BH6" s="36">
        <f t="shared" si="0"/>
        <v>0.27999973297119141</v>
      </c>
      <c r="BI6" s="35">
        <f t="shared" si="0"/>
        <v>1.0283102704011782E-5</v>
      </c>
      <c r="BJ6" s="35">
        <f t="shared" si="0"/>
        <v>-4.070220257701429E-5</v>
      </c>
      <c r="BK6" s="23"/>
      <c r="BL6" s="36">
        <f t="shared" si="0"/>
        <v>0</v>
      </c>
      <c r="BM6" s="36">
        <f t="shared" si="0"/>
        <v>0</v>
      </c>
      <c r="BN6" s="35">
        <f t="shared" si="0"/>
        <v>4.3598055105342759E-5</v>
      </c>
      <c r="BO6" s="35">
        <f t="shared" si="0"/>
        <v>-3.9836587441111071E-5</v>
      </c>
      <c r="BP6" s="23"/>
      <c r="BQ6" s="36">
        <f t="shared" si="0"/>
        <v>0</v>
      </c>
      <c r="BR6" s="36">
        <f t="shared" si="0"/>
        <v>-0.48000001907348633</v>
      </c>
      <c r="BS6" s="35">
        <f t="shared" si="0"/>
        <v>4.9960770639012608E-5</v>
      </c>
      <c r="BT6" s="35">
        <f t="shared" si="0"/>
        <v>-4.9936273462947156E-5</v>
      </c>
      <c r="BU6" s="23"/>
      <c r="BV6" s="36">
        <f t="shared" si="0"/>
        <v>0</v>
      </c>
      <c r="BW6" s="36">
        <f t="shared" si="0"/>
        <v>0.36999988555908203</v>
      </c>
      <c r="BX6" s="35">
        <f t="shared" si="0"/>
        <v>9.5629597577362446E-6</v>
      </c>
      <c r="BY6" s="35">
        <f t="shared" si="0"/>
        <v>6.3974688364609733E-6</v>
      </c>
    </row>
    <row r="7" spans="1:77" x14ac:dyDescent="0.2">
      <c r="A7" s="1" t="s">
        <v>22</v>
      </c>
      <c r="B7" s="2" t="s">
        <v>8</v>
      </c>
      <c r="C7" s="23">
        <v>433</v>
      </c>
      <c r="D7" s="28">
        <v>70533351.239999995</v>
      </c>
      <c r="E7" s="17">
        <v>3.0099999999999998E-2</v>
      </c>
      <c r="F7" s="17">
        <v>3.0300000000000001E-2</v>
      </c>
      <c r="G7" s="8"/>
      <c r="H7" s="23">
        <v>937</v>
      </c>
      <c r="I7" s="28">
        <v>167932800</v>
      </c>
      <c r="J7" s="17">
        <v>2.9700000000000001E-2</v>
      </c>
      <c r="K7" s="17">
        <v>3.1899999999999998E-2</v>
      </c>
      <c r="L7" s="8"/>
      <c r="M7" s="23">
        <v>365</v>
      </c>
      <c r="N7" s="28">
        <v>57355904</v>
      </c>
      <c r="O7" s="17">
        <v>2.9600000000000001E-2</v>
      </c>
      <c r="P7" s="17">
        <v>3.1899999999999998E-2</v>
      </c>
      <c r="Q7" s="8"/>
      <c r="R7" s="23">
        <v>940</v>
      </c>
      <c r="S7" s="28">
        <v>153950843</v>
      </c>
      <c r="T7" s="17">
        <v>4.1000000000000002E-2</v>
      </c>
      <c r="U7" s="17">
        <v>4.2000000000000003E-2</v>
      </c>
      <c r="V7" s="8"/>
      <c r="W7" s="23">
        <v>820</v>
      </c>
      <c r="X7" s="28">
        <v>143011882</v>
      </c>
      <c r="Y7" s="17">
        <v>2.2200000000000001E-2</v>
      </c>
      <c r="Z7" s="17">
        <v>2.2200000000000001E-2</v>
      </c>
      <c r="AA7" s="8"/>
      <c r="AB7" s="34" t="s">
        <v>8</v>
      </c>
      <c r="AC7" s="23">
        <f>VLOOKUP($AB7,[1]NH!$C$8:$K$14,5,FALSE)</f>
        <v>433</v>
      </c>
      <c r="AD7" s="23">
        <f>VLOOKUP($AB7,[1]NH!$C$8:$K$14,6,FALSE)</f>
        <v>70533351.239999995</v>
      </c>
      <c r="AE7" s="35">
        <f>VLOOKUP($AB7,[1]NH!$C$8:$K$14,8,FALSE)</f>
        <v>3.0102892102335927E-2</v>
      </c>
      <c r="AF7" s="35">
        <f>VLOOKUP($AB7,[1]NH!$C$8:$K$14,9,FALSE)</f>
        <v>3.0259047616006955E-2</v>
      </c>
      <c r="AG7" s="8"/>
      <c r="AH7" s="23">
        <f>VLOOKUP($AB7,[2]NH!$C$8:$K$23,5,FALSE)</f>
        <v>937</v>
      </c>
      <c r="AI7" s="23">
        <f>VLOOKUP($AB7,[2]NH!$C$8:$K$23,6,FALSE)</f>
        <v>167932799.65000001</v>
      </c>
      <c r="AJ7" s="35">
        <f>VLOOKUP($AB7,[2]NH!$C$8:$K$23,8,FALSE)</f>
        <v>2.9738479116414879E-2</v>
      </c>
      <c r="AK7" s="35">
        <f>VLOOKUP($AB7,[2]NH!$C$8:$K$23,9,FALSE)</f>
        <v>3.1942673561071923E-2</v>
      </c>
      <c r="AL7" s="8"/>
      <c r="AM7" s="23">
        <f>VLOOKUP($AB7,[3]NH!$C$8:$K$14,5,FALSE)</f>
        <v>365</v>
      </c>
      <c r="AN7" s="23">
        <f>VLOOKUP($AB7,[3]NH!$C$8:$K$14,6,FALSE)</f>
        <v>57355904</v>
      </c>
      <c r="AO7" s="35">
        <f>VLOOKUP($AB7,[3]NH!$C$8:$K$14,8,FALSE)</f>
        <v>2.9578606158833062E-2</v>
      </c>
      <c r="AP7" s="35">
        <f>VLOOKUP($AB7,[3]NH!$C$8:$K$14,9,FALSE)</f>
        <v>3.187457369159024E-2</v>
      </c>
      <c r="AQ7" s="8"/>
      <c r="AR7" s="23">
        <f>VLOOKUP($AB7,[4]NH!$C$8:$K$14,5,FALSE)</f>
        <v>940</v>
      </c>
      <c r="AS7" s="23">
        <f>VLOOKUP($AB7,[4]NH!$C$8:$K$14,6,FALSE)</f>
        <v>153950842.75999999</v>
      </c>
      <c r="AT7" s="35">
        <f>VLOOKUP($AB7,[4]NH!$C$8:$K$14,8,FALSE)</f>
        <v>4.0972888152732978E-2</v>
      </c>
      <c r="AU7" s="35">
        <f>VLOOKUP($AB7,[4]NH!$C$8:$K$14,9,FALSE)</f>
        <v>4.1998529554419774E-2</v>
      </c>
      <c r="AV7" s="8"/>
      <c r="AW7" s="23">
        <f>VLOOKUP($AB7,[5]NH!$C$8:$K$14,5,FALSE)</f>
        <v>820</v>
      </c>
      <c r="AX7" s="23">
        <f>VLOOKUP($AB7,[5]NH!$C$8:$K$14,6,FALSE)</f>
        <v>143011881.88999999</v>
      </c>
      <c r="AY7" s="35">
        <f>VLOOKUP($AB7,[5]NH!$C$8:$K$14,8,FALSE)</f>
        <v>2.2176546949372565E-2</v>
      </c>
      <c r="AZ7" s="35">
        <f>VLOOKUP($AB7,[5]NH!$C$8:$K$14,9,FALSE)</f>
        <v>2.217661942889591E-2</v>
      </c>
      <c r="BB7" s="36">
        <f t="shared" ref="BB7:BB21" si="1">AC7-C7</f>
        <v>0</v>
      </c>
      <c r="BC7" s="36">
        <f t="shared" si="0"/>
        <v>0</v>
      </c>
      <c r="BD7" s="35">
        <f t="shared" si="0"/>
        <v>2.8921023359287923E-6</v>
      </c>
      <c r="BE7" s="35">
        <f t="shared" si="0"/>
        <v>-4.0952383993046043E-5</v>
      </c>
      <c r="BF7" s="23"/>
      <c r="BG7" s="36">
        <f t="shared" si="0"/>
        <v>0</v>
      </c>
      <c r="BH7" s="36">
        <f t="shared" si="0"/>
        <v>-0.34999999403953552</v>
      </c>
      <c r="BI7" s="35">
        <f t="shared" si="0"/>
        <v>3.8479116414878722E-5</v>
      </c>
      <c r="BJ7" s="35">
        <f t="shared" si="0"/>
        <v>4.2673561071925048E-5</v>
      </c>
      <c r="BK7" s="23"/>
      <c r="BL7" s="36">
        <f t="shared" si="0"/>
        <v>0</v>
      </c>
      <c r="BM7" s="36">
        <f t="shared" si="0"/>
        <v>0</v>
      </c>
      <c r="BN7" s="35">
        <f t="shared" si="0"/>
        <v>-2.1393841166939681E-5</v>
      </c>
      <c r="BO7" s="35">
        <f t="shared" si="0"/>
        <v>-2.5426308409758069E-5</v>
      </c>
      <c r="BP7" s="23"/>
      <c r="BQ7" s="36">
        <f t="shared" si="0"/>
        <v>0</v>
      </c>
      <c r="BR7" s="36">
        <f t="shared" si="0"/>
        <v>-0.24000000953674316</v>
      </c>
      <c r="BS7" s="35">
        <f t="shared" si="0"/>
        <v>-2.7111847267023703E-5</v>
      </c>
      <c r="BT7" s="35">
        <f t="shared" si="0"/>
        <v>-1.4704455802289074E-6</v>
      </c>
      <c r="BU7" s="23"/>
      <c r="BV7" s="36">
        <f t="shared" si="0"/>
        <v>0</v>
      </c>
      <c r="BW7" s="36">
        <f t="shared" si="0"/>
        <v>-0.11000001430511475</v>
      </c>
      <c r="BX7" s="35">
        <f t="shared" si="0"/>
        <v>-2.345305062743594E-5</v>
      </c>
      <c r="BY7" s="35">
        <f t="shared" si="0"/>
        <v>-2.338057110409103E-5</v>
      </c>
    </row>
    <row r="8" spans="1:77" x14ac:dyDescent="0.2">
      <c r="A8" s="1" t="s">
        <v>23</v>
      </c>
      <c r="B8" s="2" t="s">
        <v>9</v>
      </c>
      <c r="C8" s="23">
        <v>305</v>
      </c>
      <c r="D8" s="28">
        <v>54843885.630000003</v>
      </c>
      <c r="E8" s="17">
        <v>2.12E-2</v>
      </c>
      <c r="F8" s="17">
        <v>2.35E-2</v>
      </c>
      <c r="G8" s="8"/>
      <c r="H8" s="23">
        <v>566</v>
      </c>
      <c r="I8" s="28">
        <v>107565301</v>
      </c>
      <c r="J8" s="17">
        <v>1.7999999999999999E-2</v>
      </c>
      <c r="K8" s="17">
        <v>2.0500000000000001E-2</v>
      </c>
      <c r="L8" s="8"/>
      <c r="M8" s="23">
        <v>281</v>
      </c>
      <c r="N8" s="28">
        <v>49082151</v>
      </c>
      <c r="O8" s="17">
        <v>2.2800000000000001E-2</v>
      </c>
      <c r="P8" s="17">
        <v>2.7300000000000001E-2</v>
      </c>
      <c r="Q8" s="8"/>
      <c r="R8" s="23">
        <v>533</v>
      </c>
      <c r="S8" s="28">
        <v>96261837</v>
      </c>
      <c r="T8" s="17">
        <v>2.3199999999999998E-2</v>
      </c>
      <c r="U8" s="17">
        <v>2.63E-2</v>
      </c>
      <c r="V8" s="8"/>
      <c r="W8" s="23">
        <v>543</v>
      </c>
      <c r="X8" s="28">
        <v>100542696</v>
      </c>
      <c r="Y8" s="17">
        <v>1.47E-2</v>
      </c>
      <c r="Z8" s="17">
        <v>1.5599999999999999E-2</v>
      </c>
      <c r="AA8" s="8"/>
      <c r="AB8" s="34" t="s">
        <v>9</v>
      </c>
      <c r="AC8" s="23">
        <f>VLOOKUP($AB8,[1]NH!$C$8:$K$14,5,FALSE)</f>
        <v>305</v>
      </c>
      <c r="AD8" s="23">
        <f>VLOOKUP($AB8,[1]NH!$C$8:$K$14,6,FALSE)</f>
        <v>54843885.629999995</v>
      </c>
      <c r="AE8" s="35">
        <f>VLOOKUP($AB8,[1]NH!$C$8:$K$14,8,FALSE)</f>
        <v>2.1204115684093437E-2</v>
      </c>
      <c r="AF8" s="35">
        <f>VLOOKUP($AB8,[1]NH!$C$8:$K$14,9,FALSE)</f>
        <v>2.3528213498295838E-2</v>
      </c>
      <c r="AG8" s="8"/>
      <c r="AH8" s="23">
        <f>VLOOKUP($AB8,[2]NH!$C$8:$K$23,5,FALSE)</f>
        <v>566</v>
      </c>
      <c r="AI8" s="23">
        <f>VLOOKUP($AB8,[2]NH!$C$8:$K$23,6,FALSE)</f>
        <v>107565301.49000001</v>
      </c>
      <c r="AJ8" s="35">
        <f>VLOOKUP($AB8,[2]NH!$C$8:$K$23,8,FALSE)</f>
        <v>1.7963691760822648E-2</v>
      </c>
      <c r="AK8" s="35">
        <f>VLOOKUP($AB8,[2]NH!$C$8:$K$23,9,FALSE)</f>
        <v>2.046010856220102E-2</v>
      </c>
      <c r="AL8" s="8"/>
      <c r="AM8" s="23">
        <f>VLOOKUP($AB8,[3]NH!$C$8:$K$14,5,FALSE)</f>
        <v>281</v>
      </c>
      <c r="AN8" s="23">
        <f>VLOOKUP($AB8,[3]NH!$C$8:$K$14,6,FALSE)</f>
        <v>49082151</v>
      </c>
      <c r="AO8" s="35">
        <f>VLOOKUP($AB8,[3]NH!$C$8:$K$14,8,FALSE)</f>
        <v>2.2771474878444085E-2</v>
      </c>
      <c r="AP8" s="35">
        <f>VLOOKUP($AB8,[3]NH!$C$8:$K$14,9,FALSE)</f>
        <v>2.7276575380823214E-2</v>
      </c>
      <c r="AQ8" s="8"/>
      <c r="AR8" s="23">
        <f>VLOOKUP($AB8,[4]NH!$C$8:$K$14,5,FALSE)</f>
        <v>533</v>
      </c>
      <c r="AS8" s="23">
        <f>VLOOKUP($AB8,[4]NH!$C$8:$K$14,6,FALSE)</f>
        <v>96261836.689999998</v>
      </c>
      <c r="AT8" s="35">
        <f>VLOOKUP($AB8,[4]NH!$C$8:$K$14,8,FALSE)</f>
        <v>2.3232499346177316E-2</v>
      </c>
      <c r="AU8" s="35">
        <f>VLOOKUP($AB8,[4]NH!$C$8:$K$14,9,FALSE)</f>
        <v>2.6260691534441685E-2</v>
      </c>
      <c r="AV8" s="8"/>
      <c r="AW8" s="23">
        <f>VLOOKUP($AB8,[5]NH!$C$8:$K$14,5,FALSE)</f>
        <v>543</v>
      </c>
      <c r="AX8" s="23">
        <f>VLOOKUP($AB8,[5]NH!$C$8:$K$14,6,FALSE)</f>
        <v>100542696.40000001</v>
      </c>
      <c r="AY8" s="35">
        <f>VLOOKUP($AB8,[5]NH!$C$8:$K$14,8,FALSE)</f>
        <v>1.4685201211596711E-2</v>
      </c>
      <c r="AZ8" s="35">
        <f>VLOOKUP($AB8,[5]NH!$C$8:$K$14,9,FALSE)</f>
        <v>1.5590992055700883E-2</v>
      </c>
      <c r="BB8" s="36">
        <f t="shared" si="1"/>
        <v>0</v>
      </c>
      <c r="BC8" s="36">
        <f t="shared" si="0"/>
        <v>0</v>
      </c>
      <c r="BD8" s="35">
        <f t="shared" si="0"/>
        <v>4.1156840934371275E-6</v>
      </c>
      <c r="BE8" s="35">
        <f t="shared" si="0"/>
        <v>2.8213498295837774E-5</v>
      </c>
      <c r="BF8" s="23"/>
      <c r="BG8" s="36">
        <f t="shared" si="0"/>
        <v>0</v>
      </c>
      <c r="BH8" s="36">
        <f t="shared" si="0"/>
        <v>0.49000000953674316</v>
      </c>
      <c r="BI8" s="35">
        <f t="shared" si="0"/>
        <v>-3.6308239177350321E-5</v>
      </c>
      <c r="BJ8" s="35">
        <f t="shared" si="0"/>
        <v>-3.9891437798981327E-5</v>
      </c>
      <c r="BK8" s="23"/>
      <c r="BL8" s="36">
        <f t="shared" si="0"/>
        <v>0</v>
      </c>
      <c r="BM8" s="36">
        <f t="shared" si="0"/>
        <v>0</v>
      </c>
      <c r="BN8" s="35">
        <f t="shared" si="0"/>
        <v>-2.8525121555916105E-5</v>
      </c>
      <c r="BO8" s="35">
        <f t="shared" si="0"/>
        <v>-2.3424619176787287E-5</v>
      </c>
      <c r="BP8" s="23"/>
      <c r="BQ8" s="36">
        <f t="shared" si="0"/>
        <v>0</v>
      </c>
      <c r="BR8" s="36">
        <f t="shared" si="0"/>
        <v>-0.31000000238418579</v>
      </c>
      <c r="BS8" s="35">
        <f t="shared" si="0"/>
        <v>3.2499346177317784E-5</v>
      </c>
      <c r="BT8" s="35">
        <f t="shared" si="0"/>
        <v>-3.9308465558315908E-5</v>
      </c>
      <c r="BU8" s="23"/>
      <c r="BV8" s="36">
        <f t="shared" si="0"/>
        <v>0</v>
      </c>
      <c r="BW8" s="36">
        <f t="shared" si="0"/>
        <v>0.40000000596046448</v>
      </c>
      <c r="BX8" s="35">
        <f t="shared" si="0"/>
        <v>-1.4798788403288729E-5</v>
      </c>
      <c r="BY8" s="35">
        <f t="shared" si="0"/>
        <v>-9.0079442991164438E-6</v>
      </c>
    </row>
    <row r="9" spans="1:77" x14ac:dyDescent="0.2">
      <c r="A9" s="1" t="s">
        <v>24</v>
      </c>
      <c r="B9" s="2" t="s">
        <v>10</v>
      </c>
      <c r="C9" s="23">
        <v>37</v>
      </c>
      <c r="D9" s="28">
        <v>7079145.75</v>
      </c>
      <c r="E9" s="17">
        <v>2.5999999999999999E-3</v>
      </c>
      <c r="F9" s="17">
        <v>3.0000000000000001E-3</v>
      </c>
      <c r="G9" s="8"/>
      <c r="H9" s="23">
        <v>548</v>
      </c>
      <c r="I9" s="28">
        <v>112025146</v>
      </c>
      <c r="J9" s="17">
        <v>1.7399999999999999E-2</v>
      </c>
      <c r="K9" s="17">
        <v>2.1299999999999999E-2</v>
      </c>
      <c r="L9" s="8"/>
      <c r="M9" s="23">
        <v>125</v>
      </c>
      <c r="N9" s="28">
        <v>24733870</v>
      </c>
      <c r="O9" s="17">
        <v>1.01E-2</v>
      </c>
      <c r="P9" s="17">
        <v>1.38E-2</v>
      </c>
      <c r="Q9" s="8"/>
      <c r="R9" s="23">
        <v>83</v>
      </c>
      <c r="S9" s="28">
        <v>16136176</v>
      </c>
      <c r="T9" s="17">
        <v>3.5999999999999999E-3</v>
      </c>
      <c r="U9" s="17">
        <v>4.4000000000000003E-3</v>
      </c>
      <c r="V9" s="8"/>
      <c r="W9" s="23">
        <v>164</v>
      </c>
      <c r="X9" s="28">
        <v>35069851</v>
      </c>
      <c r="Y9" s="17">
        <v>4.4000000000000003E-3</v>
      </c>
      <c r="Z9" s="17">
        <v>5.4000000000000003E-3</v>
      </c>
      <c r="AA9" s="8"/>
      <c r="AB9" s="34" t="s">
        <v>10</v>
      </c>
      <c r="AC9" s="23">
        <f>VLOOKUP($AB9,[1]NH!$C$8:$K$14,5,FALSE)</f>
        <v>37</v>
      </c>
      <c r="AD9" s="23">
        <f>VLOOKUP($AB9,[1]NH!$C$8:$K$14,6,FALSE)</f>
        <v>7079145.75</v>
      </c>
      <c r="AE9" s="35">
        <f>VLOOKUP($AB9,[1]NH!$C$8:$K$14,8,FALSE)</f>
        <v>2.5723025583982203E-3</v>
      </c>
      <c r="AF9" s="35">
        <f>VLOOKUP($AB9,[1]NH!$C$8:$K$14,9,FALSE)</f>
        <v>3.0369776079549752E-3</v>
      </c>
      <c r="AG9" s="8"/>
      <c r="AH9" s="23">
        <f>VLOOKUP($AB9,[2]NH!$C$8:$K$23,5,FALSE)</f>
        <v>548</v>
      </c>
      <c r="AI9" s="23">
        <f>VLOOKUP($AB9,[2]NH!$C$8:$K$23,6,FALSE)</f>
        <v>112025146.44</v>
      </c>
      <c r="AJ9" s="35">
        <f>VLOOKUP($AB9,[2]NH!$C$8:$K$23,8,FALSE)</f>
        <v>1.7392408277262919E-2</v>
      </c>
      <c r="AK9" s="35">
        <f>VLOOKUP($AB9,[2]NH!$C$8:$K$23,9,FALSE)</f>
        <v>2.1308420337314362E-2</v>
      </c>
      <c r="AL9" s="8"/>
      <c r="AM9" s="23">
        <f>VLOOKUP($AB9,[3]NH!$C$8:$K$14,5,FALSE)</f>
        <v>125</v>
      </c>
      <c r="AN9" s="23">
        <f>VLOOKUP($AB9,[3]NH!$C$8:$K$14,6,FALSE)</f>
        <v>24733870</v>
      </c>
      <c r="AO9" s="35">
        <f>VLOOKUP($AB9,[3]NH!$C$8:$K$14,8,FALSE)</f>
        <v>1.0129659643435981E-2</v>
      </c>
      <c r="AP9" s="35">
        <f>VLOOKUP($AB9,[3]NH!$C$8:$K$14,9,FALSE)</f>
        <v>1.3745429973402792E-2</v>
      </c>
      <c r="AQ9" s="8"/>
      <c r="AR9" s="23">
        <f>VLOOKUP($AB9,[4]NH!$C$8:$K$14,5,FALSE)</f>
        <v>83</v>
      </c>
      <c r="AS9" s="23">
        <f>VLOOKUP($AB9,[4]NH!$C$8:$K$14,6,FALSE)</f>
        <v>16136175.619999999</v>
      </c>
      <c r="AT9" s="35">
        <f>VLOOKUP($AB9,[4]NH!$C$8:$K$14,8,FALSE)</f>
        <v>3.6178188475285505E-3</v>
      </c>
      <c r="AU9" s="35">
        <f>VLOOKUP($AB9,[4]NH!$C$8:$K$14,9,FALSE)</f>
        <v>4.4020262346232434E-3</v>
      </c>
      <c r="AV9" s="8"/>
      <c r="AW9" s="23">
        <f>VLOOKUP($AB9,[5]NH!$C$8:$K$14,5,FALSE)</f>
        <v>164</v>
      </c>
      <c r="AX9" s="23">
        <f>VLOOKUP($AB9,[5]NH!$C$8:$K$14,6,FALSE)</f>
        <v>35069851.18</v>
      </c>
      <c r="AY9" s="35">
        <f>VLOOKUP($AB9,[5]NH!$C$8:$K$14,8,FALSE)</f>
        <v>4.435309389874513E-3</v>
      </c>
      <c r="AZ9" s="35">
        <f>VLOOKUP($AB9,[5]NH!$C$8:$K$14,9,FALSE)</f>
        <v>5.4382246619555773E-3</v>
      </c>
      <c r="BB9" s="36">
        <f t="shared" si="1"/>
        <v>0</v>
      </c>
      <c r="BC9" s="36">
        <f t="shared" si="0"/>
        <v>0</v>
      </c>
      <c r="BD9" s="35">
        <f t="shared" si="0"/>
        <v>-2.7697441601779588E-5</v>
      </c>
      <c r="BE9" s="35">
        <f t="shared" si="0"/>
        <v>3.6977607954975095E-5</v>
      </c>
      <c r="BF9" s="23"/>
      <c r="BG9" s="36">
        <f t="shared" si="0"/>
        <v>0</v>
      </c>
      <c r="BH9" s="36">
        <f t="shared" si="0"/>
        <v>0.43999999761581421</v>
      </c>
      <c r="BI9" s="35">
        <f t="shared" si="0"/>
        <v>-7.5917227370797535E-6</v>
      </c>
      <c r="BJ9" s="35">
        <f t="shared" si="0"/>
        <v>8.4203373143625082E-6</v>
      </c>
      <c r="BK9" s="23"/>
      <c r="BL9" s="36">
        <f t="shared" si="0"/>
        <v>0</v>
      </c>
      <c r="BM9" s="36">
        <f t="shared" si="0"/>
        <v>0</v>
      </c>
      <c r="BN9" s="35">
        <f t="shared" si="0"/>
        <v>2.9659643435981167E-5</v>
      </c>
      <c r="BO9" s="35">
        <f t="shared" si="0"/>
        <v>-5.4570026597207388E-5</v>
      </c>
      <c r="BP9" s="23"/>
      <c r="BQ9" s="36">
        <f t="shared" si="0"/>
        <v>0</v>
      </c>
      <c r="BR9" s="36">
        <f t="shared" si="0"/>
        <v>-0.38000000081956387</v>
      </c>
      <c r="BS9" s="35">
        <f t="shared" si="0"/>
        <v>1.7818847528550553E-5</v>
      </c>
      <c r="BT9" s="35">
        <f t="shared" si="0"/>
        <v>2.0262346232431672E-6</v>
      </c>
      <c r="BU9" s="23"/>
      <c r="BV9" s="36">
        <f t="shared" si="0"/>
        <v>0</v>
      </c>
      <c r="BW9" s="36">
        <f t="shared" si="0"/>
        <v>0.17999999970197678</v>
      </c>
      <c r="BX9" s="35">
        <f t="shared" si="0"/>
        <v>3.5309389874512744E-5</v>
      </c>
      <c r="BY9" s="35">
        <f t="shared" si="0"/>
        <v>3.8224661955577055E-5</v>
      </c>
    </row>
    <row r="10" spans="1:77" x14ac:dyDescent="0.2">
      <c r="A10" s="1" t="s">
        <v>25</v>
      </c>
      <c r="B10" s="2" t="s">
        <v>11</v>
      </c>
      <c r="C10" s="23">
        <v>170</v>
      </c>
      <c r="D10" s="28">
        <v>31124110.690000001</v>
      </c>
      <c r="E10" s="17">
        <v>1.18E-2</v>
      </c>
      <c r="F10" s="17">
        <v>1.34E-2</v>
      </c>
      <c r="G10" s="8"/>
      <c r="H10" s="23">
        <v>634</v>
      </c>
      <c r="I10" s="28">
        <v>128886697</v>
      </c>
      <c r="J10" s="17">
        <v>2.01E-2</v>
      </c>
      <c r="K10" s="17">
        <v>2.4500000000000001E-2</v>
      </c>
      <c r="L10" s="8"/>
      <c r="M10" s="23">
        <v>157</v>
      </c>
      <c r="N10" s="28">
        <v>29517453</v>
      </c>
      <c r="O10" s="17">
        <v>1.2699999999999999E-2</v>
      </c>
      <c r="P10" s="17">
        <v>1.6400000000000001E-2</v>
      </c>
      <c r="Q10" s="8"/>
      <c r="R10" s="23">
        <v>258</v>
      </c>
      <c r="S10" s="28">
        <v>51029063</v>
      </c>
      <c r="T10" s="17">
        <v>1.1299999999999999E-2</v>
      </c>
      <c r="U10" s="17">
        <v>1.3899999999999999E-2</v>
      </c>
      <c r="V10" s="8"/>
      <c r="W10" s="23">
        <v>196</v>
      </c>
      <c r="X10" s="28">
        <v>43331293</v>
      </c>
      <c r="Y10" s="17">
        <v>5.3E-3</v>
      </c>
      <c r="Z10" s="17">
        <v>6.7000000000000002E-3</v>
      </c>
      <c r="AA10" s="8"/>
      <c r="AB10" s="34" t="s">
        <v>11</v>
      </c>
      <c r="AC10" s="23">
        <f>VLOOKUP($AB10,[1]NH!$C$8:$K$14,5,FALSE)</f>
        <v>170</v>
      </c>
      <c r="AD10" s="23">
        <f>VLOOKUP($AB10,[1]NH!$C$8:$K$14,6,FALSE)</f>
        <v>31124110.690000001</v>
      </c>
      <c r="AE10" s="35">
        <f>VLOOKUP($AB10,[1]NH!$C$8:$K$14,8,FALSE)</f>
        <v>1.1818687430478309E-2</v>
      </c>
      <c r="AF10" s="35">
        <f>VLOOKUP($AB10,[1]NH!$C$8:$K$14,9,FALSE)</f>
        <v>1.3352349361226539E-2</v>
      </c>
      <c r="AG10" s="8"/>
      <c r="AH10" s="23">
        <f>VLOOKUP($AB10,[2]NH!$C$8:$K$23,5,FALSE)</f>
        <v>634</v>
      </c>
      <c r="AI10" s="23">
        <f>VLOOKUP($AB10,[2]NH!$C$8:$K$23,6,FALSE)</f>
        <v>128886697.39</v>
      </c>
      <c r="AJ10" s="35">
        <f>VLOOKUP($AB10,[2]NH!$C$8:$K$23,8,FALSE)</f>
        <v>2.0121873809826076E-2</v>
      </c>
      <c r="AK10" s="35">
        <f>VLOOKUP($AB10,[2]NH!$C$8:$K$23,9,FALSE)</f>
        <v>2.4515673588923165E-2</v>
      </c>
      <c r="AL10" s="8"/>
      <c r="AM10" s="23">
        <f>VLOOKUP($AB10,[3]NH!$C$8:$K$14,5,FALSE)</f>
        <v>157</v>
      </c>
      <c r="AN10" s="23">
        <f>VLOOKUP($AB10,[3]NH!$C$8:$K$14,6,FALSE)</f>
        <v>29517453</v>
      </c>
      <c r="AO10" s="35">
        <f>VLOOKUP($AB10,[3]NH!$C$8:$K$14,8,FALSE)</f>
        <v>1.2722852512155592E-2</v>
      </c>
      <c r="AP10" s="35">
        <f>VLOOKUP($AB10,[3]NH!$C$8:$K$14,9,FALSE)</f>
        <v>1.6403825329586844E-2</v>
      </c>
      <c r="AQ10" s="8"/>
      <c r="AR10" s="23">
        <f>VLOOKUP($AB10,[4]NH!$C$8:$K$14,5,FALSE)</f>
        <v>258</v>
      </c>
      <c r="AS10" s="23">
        <f>VLOOKUP($AB10,[4]NH!$C$8:$K$14,6,FALSE)</f>
        <v>51029063.43</v>
      </c>
      <c r="AT10" s="35">
        <f>VLOOKUP($AB10,[4]NH!$C$8:$K$14,8,FALSE)</f>
        <v>1.1245750152558626E-2</v>
      </c>
      <c r="AU10" s="35">
        <f>VLOOKUP($AB10,[4]NH!$C$8:$K$14,9,FALSE)</f>
        <v>1.3920973670408872E-2</v>
      </c>
      <c r="AV10" s="8"/>
      <c r="AW10" s="23">
        <f>VLOOKUP($AB10,[5]NH!$C$8:$K$14,5,FALSE)</f>
        <v>196</v>
      </c>
      <c r="AX10" s="23">
        <f>VLOOKUP($AB10,[5]NH!$C$8:$K$14,6,FALSE)</f>
        <v>43331292.729999997</v>
      </c>
      <c r="AY10" s="35">
        <f>VLOOKUP($AB10,[5]NH!$C$8:$K$14,8,FALSE)</f>
        <v>5.3007356122890528E-3</v>
      </c>
      <c r="AZ10" s="35">
        <f>VLOOKUP($AB10,[5]NH!$C$8:$K$14,9,FALSE)</f>
        <v>6.7193129377488958E-3</v>
      </c>
      <c r="BB10" s="36">
        <f t="shared" si="1"/>
        <v>0</v>
      </c>
      <c r="BC10" s="36">
        <f t="shared" si="0"/>
        <v>0</v>
      </c>
      <c r="BD10" s="35">
        <f t="shared" si="0"/>
        <v>1.8687430478309119E-5</v>
      </c>
      <c r="BE10" s="35">
        <f t="shared" si="0"/>
        <v>-4.7650638773460985E-5</v>
      </c>
      <c r="BF10" s="23"/>
      <c r="BG10" s="36">
        <f t="shared" si="0"/>
        <v>0</v>
      </c>
      <c r="BH10" s="36">
        <f t="shared" si="0"/>
        <v>0.39000000059604645</v>
      </c>
      <c r="BI10" s="35">
        <f t="shared" si="0"/>
        <v>2.1873809826076368E-5</v>
      </c>
      <c r="BJ10" s="35">
        <f t="shared" si="0"/>
        <v>1.5673588923164478E-5</v>
      </c>
      <c r="BK10" s="23"/>
      <c r="BL10" s="36">
        <f t="shared" si="0"/>
        <v>0</v>
      </c>
      <c r="BM10" s="36">
        <f t="shared" si="0"/>
        <v>0</v>
      </c>
      <c r="BN10" s="35">
        <f t="shared" si="0"/>
        <v>2.285251215559253E-5</v>
      </c>
      <c r="BO10" s="35">
        <f t="shared" si="0"/>
        <v>3.825329586842896E-6</v>
      </c>
      <c r="BP10" s="23"/>
      <c r="BQ10" s="36">
        <f t="shared" si="0"/>
        <v>0</v>
      </c>
      <c r="BR10" s="36">
        <f t="shared" si="0"/>
        <v>0.42999999970197678</v>
      </c>
      <c r="BS10" s="35">
        <f t="shared" si="0"/>
        <v>-5.4249847441373289E-5</v>
      </c>
      <c r="BT10" s="35">
        <f t="shared" si="0"/>
        <v>2.0973670408873032E-5</v>
      </c>
      <c r="BU10" s="23"/>
      <c r="BV10" s="36">
        <f t="shared" si="0"/>
        <v>0</v>
      </c>
      <c r="BW10" s="36">
        <f t="shared" si="0"/>
        <v>-0.27000000327825546</v>
      </c>
      <c r="BX10" s="35">
        <f t="shared" si="0"/>
        <v>7.3561228905276443E-7</v>
      </c>
      <c r="BY10" s="35">
        <f t="shared" si="0"/>
        <v>1.9312937748895524E-5</v>
      </c>
    </row>
    <row r="11" spans="1:77" x14ac:dyDescent="0.2">
      <c r="A11" s="1" t="s">
        <v>26</v>
      </c>
      <c r="B11" s="13" t="s">
        <v>12</v>
      </c>
      <c r="C11" s="23">
        <v>116</v>
      </c>
      <c r="D11" s="28">
        <v>21765902.68</v>
      </c>
      <c r="E11" s="17">
        <v>8.0999999999999996E-3</v>
      </c>
      <c r="F11" s="17">
        <v>9.2999999999999992E-3</v>
      </c>
      <c r="G11" s="8"/>
      <c r="H11" s="23">
        <v>560</v>
      </c>
      <c r="I11" s="28">
        <v>116785153</v>
      </c>
      <c r="J11" s="17">
        <v>1.78E-2</v>
      </c>
      <c r="K11" s="17">
        <v>2.2200000000000001E-2</v>
      </c>
      <c r="L11" s="8"/>
      <c r="M11" s="23">
        <v>129</v>
      </c>
      <c r="N11" s="28">
        <v>23103596</v>
      </c>
      <c r="O11" s="17">
        <v>1.0500000000000001E-2</v>
      </c>
      <c r="P11" s="17">
        <v>1.2800000000000001E-2</v>
      </c>
      <c r="Q11" s="8"/>
      <c r="R11" s="23">
        <v>619</v>
      </c>
      <c r="S11" s="28">
        <v>124879455</v>
      </c>
      <c r="T11" s="17">
        <v>2.7E-2</v>
      </c>
      <c r="U11" s="17">
        <v>3.4099999999999998E-2</v>
      </c>
      <c r="V11" s="8"/>
      <c r="W11" s="23">
        <v>351</v>
      </c>
      <c r="X11" s="28">
        <v>66218878</v>
      </c>
      <c r="Y11" s="17">
        <v>9.4999999999999998E-3</v>
      </c>
      <c r="Z11" s="17">
        <v>1.03E-2</v>
      </c>
      <c r="AA11" s="8"/>
      <c r="AB11" s="34" t="s">
        <v>12</v>
      </c>
      <c r="AC11" s="23">
        <f>VLOOKUP($AB11,[1]NH!$C$8:$K$14,5,FALSE)</f>
        <v>116</v>
      </c>
      <c r="AD11" s="23">
        <f>VLOOKUP($AB11,[1]NH!$C$8:$K$14,6,FALSE)</f>
        <v>21765902.68</v>
      </c>
      <c r="AE11" s="35">
        <f>VLOOKUP($AB11,[1]NH!$C$8:$K$14,8,FALSE)</f>
        <v>8.0645161290322578E-3</v>
      </c>
      <c r="AF11" s="35">
        <f>VLOOKUP($AB11,[1]NH!$C$8:$K$14,9,FALSE)</f>
        <v>9.3376462910213683E-3</v>
      </c>
      <c r="AG11" s="8"/>
      <c r="AH11" s="23">
        <f>VLOOKUP($AB11,[2]NH!$C$8:$K$23,5,FALSE)</f>
        <v>560</v>
      </c>
      <c r="AI11" s="23">
        <f>VLOOKUP($AB11,[2]NH!$C$8:$K$23,6,FALSE)</f>
        <v>116785152.92999999</v>
      </c>
      <c r="AJ11" s="35">
        <f>VLOOKUP($AB11,[2]NH!$C$8:$K$23,8,FALSE)</f>
        <v>1.7773263932969404E-2</v>
      </c>
      <c r="AK11" s="35">
        <f>VLOOKUP($AB11,[2]NH!$C$8:$K$23,9,FALSE)</f>
        <v>2.2213826153066527E-2</v>
      </c>
      <c r="AL11" s="8"/>
      <c r="AM11" s="23">
        <f>VLOOKUP($AB11,[3]NH!$C$8:$K$14,5,FALSE)</f>
        <v>129</v>
      </c>
      <c r="AN11" s="23">
        <f>VLOOKUP($AB11,[3]NH!$C$8:$K$14,6,FALSE)</f>
        <v>23103596</v>
      </c>
      <c r="AO11" s="35">
        <f>VLOOKUP($AB11,[3]NH!$C$8:$K$14,8,FALSE)</f>
        <v>1.0453808752025931E-2</v>
      </c>
      <c r="AP11" s="35">
        <f>VLOOKUP($AB11,[3]NH!$C$8:$K$14,9,FALSE)</f>
        <v>1.283943276777103E-2</v>
      </c>
      <c r="AQ11" s="8"/>
      <c r="AR11" s="23">
        <f>VLOOKUP($AB11,[4]NH!$C$8:$K$14,5,FALSE)</f>
        <v>619</v>
      </c>
      <c r="AS11" s="23">
        <f>VLOOKUP($AB11,[4]NH!$C$8:$K$14,6,FALSE)</f>
        <v>124879454.92</v>
      </c>
      <c r="AT11" s="35">
        <f>VLOOKUP($AB11,[4]NH!$C$8:$K$14,8,FALSE)</f>
        <v>2.6981082730363527E-2</v>
      </c>
      <c r="AU11" s="35">
        <f>VLOOKUP($AB11,[4]NH!$C$8:$K$14,9,FALSE)</f>
        <v>3.4067715279569491E-2</v>
      </c>
      <c r="AV11" s="8"/>
      <c r="AW11" s="23">
        <f>VLOOKUP($AB11,[5]NH!$C$8:$K$14,5,FALSE)</f>
        <v>351</v>
      </c>
      <c r="AX11" s="23">
        <f>VLOOKUP($AB11,[5]NH!$C$8:$K$14,6,FALSE)</f>
        <v>66218877.780000001</v>
      </c>
      <c r="AY11" s="35">
        <f>VLOOKUP($AB11,[5]NH!$C$8:$K$14,8,FALSE)</f>
        <v>9.4926438771094756E-3</v>
      </c>
      <c r="AZ11" s="35">
        <f>VLOOKUP($AB11,[5]NH!$C$8:$K$14,9,FALSE)</f>
        <v>1.026845344686228E-2</v>
      </c>
      <c r="BB11" s="36">
        <f t="shared" si="1"/>
        <v>0</v>
      </c>
      <c r="BC11" s="36">
        <f t="shared" si="0"/>
        <v>0</v>
      </c>
      <c r="BD11" s="35">
        <f t="shared" si="0"/>
        <v>-3.5483870967741721E-5</v>
      </c>
      <c r="BE11" s="35">
        <f t="shared" si="0"/>
        <v>3.7646291021369016E-5</v>
      </c>
      <c r="BF11" s="23"/>
      <c r="BG11" s="36">
        <f t="shared" si="0"/>
        <v>0</v>
      </c>
      <c r="BH11" s="36">
        <f t="shared" si="0"/>
        <v>-7.0000007748603821E-2</v>
      </c>
      <c r="BI11" s="35">
        <f t="shared" si="0"/>
        <v>-2.6736067030595778E-5</v>
      </c>
      <c r="BJ11" s="35">
        <f t="shared" si="0"/>
        <v>1.3826153066526237E-5</v>
      </c>
      <c r="BK11" s="23"/>
      <c r="BL11" s="36">
        <f t="shared" si="0"/>
        <v>0</v>
      </c>
      <c r="BM11" s="36">
        <f t="shared" si="0"/>
        <v>0</v>
      </c>
      <c r="BN11" s="35">
        <f t="shared" si="0"/>
        <v>-4.6191247974069344E-5</v>
      </c>
      <c r="BO11" s="35">
        <f t="shared" si="0"/>
        <v>3.9432767771029748E-5</v>
      </c>
      <c r="BP11" s="23"/>
      <c r="BQ11" s="36">
        <f t="shared" si="0"/>
        <v>0</v>
      </c>
      <c r="BR11" s="36">
        <f t="shared" si="0"/>
        <v>-7.9999998211860657E-2</v>
      </c>
      <c r="BS11" s="35">
        <f t="shared" si="0"/>
        <v>-1.8917269636473111E-5</v>
      </c>
      <c r="BT11" s="35">
        <f t="shared" si="0"/>
        <v>-3.2284720430507396E-5</v>
      </c>
      <c r="BU11" s="23"/>
      <c r="BV11" s="36">
        <f t="shared" si="0"/>
        <v>0</v>
      </c>
      <c r="BW11" s="36">
        <f t="shared" si="0"/>
        <v>-0.2199999988079071</v>
      </c>
      <c r="BX11" s="35">
        <f t="shared" si="0"/>
        <v>-7.3561228905241749E-6</v>
      </c>
      <c r="BY11" s="35">
        <f t="shared" si="0"/>
        <v>-3.1546553137720007E-5</v>
      </c>
    </row>
    <row r="12" spans="1:77" x14ac:dyDescent="0.2">
      <c r="A12" s="1" t="s">
        <v>27</v>
      </c>
      <c r="B12" s="13" t="s">
        <v>13</v>
      </c>
      <c r="C12" s="23">
        <v>14384</v>
      </c>
      <c r="D12" s="28">
        <v>2330983847.71</v>
      </c>
      <c r="E12" s="17">
        <v>1</v>
      </c>
      <c r="F12" s="17">
        <v>1</v>
      </c>
      <c r="G12" s="8"/>
      <c r="H12" s="23">
        <v>31508</v>
      </c>
      <c r="I12" s="28">
        <v>5257318218</v>
      </c>
      <c r="J12" s="17">
        <v>1</v>
      </c>
      <c r="K12" s="17">
        <v>1</v>
      </c>
      <c r="L12" s="8"/>
      <c r="M12" s="23">
        <v>12340</v>
      </c>
      <c r="N12" s="28">
        <v>1799424976</v>
      </c>
      <c r="O12" s="17">
        <v>1</v>
      </c>
      <c r="P12" s="17">
        <v>1</v>
      </c>
      <c r="Q12" s="8"/>
      <c r="R12" s="23">
        <v>22942</v>
      </c>
      <c r="S12" s="28">
        <v>3665624592</v>
      </c>
      <c r="T12" s="17">
        <v>1</v>
      </c>
      <c r="U12" s="17">
        <v>1</v>
      </c>
      <c r="V12" s="8"/>
      <c r="W12" s="23">
        <v>36976</v>
      </c>
      <c r="X12" s="28">
        <v>6448768368</v>
      </c>
      <c r="Y12" s="17">
        <v>1</v>
      </c>
      <c r="Z12" s="17">
        <v>1</v>
      </c>
      <c r="AA12" s="8"/>
      <c r="AB12" s="34" t="s">
        <v>13</v>
      </c>
      <c r="AC12" s="23">
        <f>VLOOKUP($AB12,[1]NH!$C$8:$K$14,5,FALSE)</f>
        <v>14384</v>
      </c>
      <c r="AD12" s="23">
        <f>VLOOKUP($AB12,[1]NH!$C$8:$K$14,6,FALSE)</f>
        <v>2330983847.71</v>
      </c>
      <c r="AE12" s="35">
        <f>VLOOKUP($AB12,[1]NH!$C$8:$K$14,8,FALSE)</f>
        <v>1</v>
      </c>
      <c r="AF12" s="35">
        <f>VLOOKUP($AB12,[1]NH!$C$8:$K$14,9,FALSE)</f>
        <v>1</v>
      </c>
      <c r="AG12" s="8"/>
      <c r="AH12" s="23">
        <f>VLOOKUP($AB12,[2]NH!$C$8:$K$23,5,FALSE)</f>
        <v>31508</v>
      </c>
      <c r="AI12" s="23">
        <f>VLOOKUP($AB12,[2]NH!$C$8:$K$23,6,FALSE)</f>
        <v>5257318218.1799994</v>
      </c>
      <c r="AJ12" s="35">
        <f>VLOOKUP($AB12,[2]NH!$C$8:$K$23,8,FALSE)</f>
        <v>1</v>
      </c>
      <c r="AK12" s="35">
        <f>VLOOKUP($AB12,[2]NH!$C$8:$K$23,9,FALSE)</f>
        <v>1</v>
      </c>
      <c r="AL12" s="8"/>
      <c r="AM12" s="23">
        <f>VLOOKUP($AB12,[3]NH!$C$8:$K$14,5,FALSE)</f>
        <v>12340</v>
      </c>
      <c r="AN12" s="23">
        <f>VLOOKUP($AB12,[3]NH!$C$8:$K$14,6,FALSE)</f>
        <v>1799424976</v>
      </c>
      <c r="AO12" s="35">
        <f>VLOOKUP($AB12,[3]NH!$C$8:$K$14,8,FALSE)</f>
        <v>1</v>
      </c>
      <c r="AP12" s="35">
        <f>VLOOKUP($AB12,[3]NH!$C$8:$K$14,9,FALSE)</f>
        <v>1</v>
      </c>
      <c r="AQ12" s="8"/>
      <c r="AR12" s="23">
        <f>VLOOKUP($AB12,[4]NH!$C$8:$K$14,5,FALSE)</f>
        <v>22942</v>
      </c>
      <c r="AS12" s="23">
        <f>VLOOKUP($AB12,[4]NH!$C$8:$K$14,6,FALSE)</f>
        <v>3665624591.9399996</v>
      </c>
      <c r="AT12" s="35">
        <f>VLOOKUP($AB12,[4]NH!$C$8:$K$14,8,FALSE)</f>
        <v>1</v>
      </c>
      <c r="AU12" s="35">
        <f>VLOOKUP($AB12,[4]NH!$C$8:$K$14,9,FALSE)</f>
        <v>1</v>
      </c>
      <c r="AV12" s="8"/>
      <c r="AW12" s="23">
        <f>VLOOKUP($AB12,[5]NH!$C$8:$K$14,5,FALSE)</f>
        <v>36976</v>
      </c>
      <c r="AX12" s="23">
        <f>VLOOKUP($AB12,[5]NH!$C$8:$K$14,6,FALSE)</f>
        <v>6448768368.3500004</v>
      </c>
      <c r="AY12" s="35">
        <f>VLOOKUP($AB12,[5]NH!$C$8:$K$14,8,FALSE)</f>
        <v>1</v>
      </c>
      <c r="AZ12" s="35">
        <f>VLOOKUP($AB12,[5]NH!$C$8:$K$14,9,FALSE)</f>
        <v>1</v>
      </c>
      <c r="BB12" s="36">
        <f t="shared" si="1"/>
        <v>0</v>
      </c>
      <c r="BC12" s="36">
        <f t="shared" si="0"/>
        <v>0</v>
      </c>
      <c r="BD12" s="35">
        <f t="shared" si="0"/>
        <v>0</v>
      </c>
      <c r="BE12" s="35">
        <f t="shared" si="0"/>
        <v>0</v>
      </c>
      <c r="BF12" s="23"/>
      <c r="BG12" s="36">
        <f t="shared" si="0"/>
        <v>0</v>
      </c>
      <c r="BH12" s="36">
        <f t="shared" si="0"/>
        <v>0.17999935150146484</v>
      </c>
      <c r="BI12" s="35">
        <f t="shared" si="0"/>
        <v>0</v>
      </c>
      <c r="BJ12" s="35">
        <f t="shared" si="0"/>
        <v>0</v>
      </c>
      <c r="BK12" s="23"/>
      <c r="BL12" s="36">
        <f t="shared" si="0"/>
        <v>0</v>
      </c>
      <c r="BM12" s="36">
        <f t="shared" si="0"/>
        <v>0</v>
      </c>
      <c r="BN12" s="35">
        <f t="shared" si="0"/>
        <v>0</v>
      </c>
      <c r="BO12" s="35">
        <f t="shared" si="0"/>
        <v>0</v>
      </c>
      <c r="BP12" s="23"/>
      <c r="BQ12" s="36">
        <f t="shared" si="0"/>
        <v>0</v>
      </c>
      <c r="BR12" s="36">
        <f t="shared" si="0"/>
        <v>-6.0000419616699219E-2</v>
      </c>
      <c r="BS12" s="35">
        <f t="shared" si="0"/>
        <v>0</v>
      </c>
      <c r="BT12" s="35">
        <f t="shared" si="0"/>
        <v>0</v>
      </c>
      <c r="BU12" s="23"/>
      <c r="BV12" s="36">
        <f t="shared" si="0"/>
        <v>0</v>
      </c>
      <c r="BW12" s="36">
        <f t="shared" si="0"/>
        <v>0.35000038146972656</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1843</v>
      </c>
      <c r="D15" s="30">
        <v>57494900.149999999</v>
      </c>
      <c r="E15" s="19">
        <v>0.94220000000000004</v>
      </c>
      <c r="F15" s="19">
        <v>0.92459999999999998</v>
      </c>
      <c r="H15" s="25">
        <v>8442</v>
      </c>
      <c r="I15" s="30">
        <v>356022390</v>
      </c>
      <c r="J15" s="19">
        <v>0.93369999999999997</v>
      </c>
      <c r="K15" s="19">
        <v>0.91690000000000005</v>
      </c>
      <c r="M15" s="25">
        <v>2985</v>
      </c>
      <c r="N15" s="30">
        <v>145658608</v>
      </c>
      <c r="O15" s="19">
        <v>0.93279999999999996</v>
      </c>
      <c r="P15" s="19">
        <v>0.92349999999999999</v>
      </c>
      <c r="R15" s="25">
        <v>2834</v>
      </c>
      <c r="S15" s="30">
        <v>128837310</v>
      </c>
      <c r="T15" s="19">
        <v>0.93289999999999995</v>
      </c>
      <c r="U15" s="19">
        <v>0.91920000000000002</v>
      </c>
      <c r="W15" s="25">
        <v>2815</v>
      </c>
      <c r="X15" s="30">
        <v>122042467</v>
      </c>
      <c r="Y15" s="19">
        <v>0.95130000000000003</v>
      </c>
      <c r="Z15" s="19">
        <v>0.93079999999999996</v>
      </c>
      <c r="AB15" s="34" t="s">
        <v>80</v>
      </c>
      <c r="AC15" s="23">
        <f>VLOOKUP($AB15,[1]NH!$C$17:$K$24,5,FALSE)</f>
        <v>1843</v>
      </c>
      <c r="AD15" s="23">
        <f>VLOOKUP($AB15,[1]NH!$C$17:$K$24,6,FALSE)</f>
        <v>57494900.149999999</v>
      </c>
      <c r="AE15" s="35">
        <f>VLOOKUP($AB15,[1]NH!$C$17:$K$24,8,FALSE)</f>
        <v>0.94222903885480569</v>
      </c>
      <c r="AF15" s="35">
        <f>VLOOKUP($AB15,[1]NH!$C$17:$K$24,9,FALSE)</f>
        <v>0.92459433513506195</v>
      </c>
      <c r="AH15" s="23">
        <f>VLOOKUP($AB15,[2]NH!$C$17:$K$23,5,FALSE)</f>
        <v>8442</v>
      </c>
      <c r="AI15" s="23">
        <f>VLOOKUP($AB15,[2]NH!$C$17:$K$23,6,FALSE)</f>
        <v>356022389.73000002</v>
      </c>
      <c r="AJ15" s="35">
        <f>VLOOKUP($AB15,[2]NH!$C$17:$K$23,8,FALSE)</f>
        <v>0.93374626700586216</v>
      </c>
      <c r="AK15" s="35">
        <f>VLOOKUP($AB15,[2]NH!$C$17:$K$23,9,FALSE)</f>
        <v>0.91687026489633527</v>
      </c>
      <c r="AM15" s="23">
        <f>VLOOKUP($AB15,[3]NH!$C$17:$K$23,5,FALSE)</f>
        <v>2985</v>
      </c>
      <c r="AN15" s="23">
        <f>VLOOKUP($AB15,[3]NH!$C$17:$K$23,6,FALSE)</f>
        <v>145658608</v>
      </c>
      <c r="AO15" s="35">
        <f>VLOOKUP($AB15,[3]NH!$C$17:$K$23,8,FALSE)</f>
        <v>0.93281250000000004</v>
      </c>
      <c r="AP15" s="35">
        <f>VLOOKUP($AB15,[3]NH!$C$17:$K$23,9,FALSE)</f>
        <v>0.92346689573801244</v>
      </c>
      <c r="AQ15" s="23"/>
      <c r="AR15" s="23">
        <f>VLOOKUP($AB15,[4]NH!$C$17:$K$23,5,FALSE)</f>
        <v>2834</v>
      </c>
      <c r="AS15" s="23">
        <f>VLOOKUP($AB15,[4]NH!$C$17:$K$23,6,FALSE)</f>
        <v>128837310.33</v>
      </c>
      <c r="AT15" s="35">
        <f>VLOOKUP($AB15,[4]NH!$C$17:$K$23,8,FALSE)</f>
        <v>0.93285055957867014</v>
      </c>
      <c r="AU15" s="35">
        <f>VLOOKUP($AB15,[4]NH!$C$17:$K$23,9,FALSE)</f>
        <v>0.91921418359606855</v>
      </c>
      <c r="AW15" s="23">
        <f>VLOOKUP($AB15,[5]NH!$C$17:$K$23,5,FALSE)</f>
        <v>2815</v>
      </c>
      <c r="AX15" s="23">
        <f>VLOOKUP($AB15,[5]NH!$C$17:$K$23,6,FALSE)</f>
        <v>122042466.81999999</v>
      </c>
      <c r="AY15" s="35">
        <f>VLOOKUP($AB15,[5]NH!$C$17:$K$23,8,FALSE)</f>
        <v>0.95133491044271712</v>
      </c>
      <c r="AZ15" s="35">
        <f>VLOOKUP($AB15,[5]NH!$C$17:$K$23,9,FALSE)</f>
        <v>0.93076747595729614</v>
      </c>
      <c r="BB15" s="36">
        <f t="shared" si="1"/>
        <v>0</v>
      </c>
      <c r="BC15" s="36">
        <f t="shared" si="0"/>
        <v>0</v>
      </c>
      <c r="BD15" s="35">
        <f t="shared" si="0"/>
        <v>2.9038854805651937E-5</v>
      </c>
      <c r="BE15" s="35">
        <f t="shared" si="0"/>
        <v>-5.664864938026426E-6</v>
      </c>
      <c r="BF15" s="23"/>
      <c r="BG15" s="36">
        <f t="shared" si="0"/>
        <v>0</v>
      </c>
      <c r="BH15" s="36">
        <f t="shared" si="0"/>
        <v>-0.26999998092651367</v>
      </c>
      <c r="BI15" s="35">
        <f t="shared" si="0"/>
        <v>4.6267005862188348E-5</v>
      </c>
      <c r="BJ15" s="35">
        <f t="shared" si="0"/>
        <v>-2.9735103664774165E-5</v>
      </c>
      <c r="BK15" s="23"/>
      <c r="BL15" s="36">
        <f t="shared" si="0"/>
        <v>0</v>
      </c>
      <c r="BM15" s="36">
        <f t="shared" si="0"/>
        <v>0</v>
      </c>
      <c r="BN15" s="35">
        <f t="shared" si="0"/>
        <v>1.250000000008189E-5</v>
      </c>
      <c r="BO15" s="35">
        <f t="shared" si="0"/>
        <v>-3.3104261987548789E-5</v>
      </c>
      <c r="BP15" s="23"/>
      <c r="BQ15" s="36">
        <f t="shared" si="0"/>
        <v>0</v>
      </c>
      <c r="BR15" s="36">
        <f t="shared" si="0"/>
        <v>0.32999999821186066</v>
      </c>
      <c r="BS15" s="35">
        <f t="shared" si="0"/>
        <v>-4.9440421329816076E-5</v>
      </c>
      <c r="BT15" s="35">
        <f t="shared" si="0"/>
        <v>1.4183596068528814E-5</v>
      </c>
      <c r="BU15" s="23"/>
      <c r="BV15" s="36">
        <f t="shared" si="0"/>
        <v>0</v>
      </c>
      <c r="BW15" s="36">
        <f t="shared" si="0"/>
        <v>-0.18000000715255737</v>
      </c>
      <c r="BX15" s="35">
        <f t="shared" si="0"/>
        <v>3.4910442717084322E-5</v>
      </c>
      <c r="BY15" s="35">
        <f t="shared" si="0"/>
        <v>-3.2524042703818701E-5</v>
      </c>
    </row>
    <row r="16" spans="1:77" x14ac:dyDescent="0.2">
      <c r="A16" s="1" t="s">
        <v>22</v>
      </c>
      <c r="B16" s="13" t="s">
        <v>8</v>
      </c>
      <c r="C16" s="25">
        <v>33</v>
      </c>
      <c r="D16" s="30">
        <v>976086.03</v>
      </c>
      <c r="E16" s="19">
        <v>1.6899999999999998E-2</v>
      </c>
      <c r="F16" s="19">
        <v>1.5699999999999999E-2</v>
      </c>
      <c r="H16" s="25">
        <v>153</v>
      </c>
      <c r="I16" s="30">
        <v>8192421</v>
      </c>
      <c r="J16" s="19">
        <v>1.6899999999999998E-2</v>
      </c>
      <c r="K16" s="19">
        <v>2.1100000000000001E-2</v>
      </c>
      <c r="M16" s="25">
        <v>76</v>
      </c>
      <c r="N16" s="30">
        <v>3960111</v>
      </c>
      <c r="O16" s="19">
        <v>2.3800000000000002E-2</v>
      </c>
      <c r="P16" s="19">
        <v>2.5100000000000001E-2</v>
      </c>
      <c r="R16" s="25">
        <v>69</v>
      </c>
      <c r="S16" s="30">
        <v>3317970</v>
      </c>
      <c r="T16" s="19">
        <v>2.2700000000000001E-2</v>
      </c>
      <c r="U16" s="19">
        <v>2.3699999999999999E-2</v>
      </c>
      <c r="W16" s="25">
        <v>29</v>
      </c>
      <c r="X16" s="30">
        <v>2112222</v>
      </c>
      <c r="Y16" s="19">
        <v>9.7999999999999997E-3</v>
      </c>
      <c r="Z16" s="19">
        <v>1.61E-2</v>
      </c>
      <c r="AB16" s="34" t="s">
        <v>8</v>
      </c>
      <c r="AC16" s="23">
        <f>VLOOKUP($AB16,[1]NH!$C$17:$K$24,5,FALSE)</f>
        <v>33</v>
      </c>
      <c r="AD16" s="23">
        <f>VLOOKUP($AB16,[1]NH!$C$17:$K$24,6,FALSE)</f>
        <v>976086.02999999991</v>
      </c>
      <c r="AE16" s="35">
        <f>VLOOKUP($AB16,[1]NH!$C$17:$K$24,8,FALSE)</f>
        <v>1.6871165644171779E-2</v>
      </c>
      <c r="AF16" s="35">
        <f>VLOOKUP($AB16,[1]NH!$C$17:$K$24,9,FALSE)</f>
        <v>1.5696759392362768E-2</v>
      </c>
      <c r="AH16" s="23">
        <f>VLOOKUP($AB16,[2]NH!$C$17:$K$23,5,FALSE)</f>
        <v>153</v>
      </c>
      <c r="AI16" s="23">
        <f>VLOOKUP($AB16,[2]NH!$C$17:$K$23,6,FALSE)</f>
        <v>8192421.1200000001</v>
      </c>
      <c r="AJ16" s="35">
        <f>VLOOKUP($AB16,[2]NH!$C$17:$K$23,8,FALSE)</f>
        <v>1.6922906758101978E-2</v>
      </c>
      <c r="AK16" s="35">
        <f>VLOOKUP($AB16,[2]NH!$C$17:$K$23,9,FALSE)</f>
        <v>2.1098075680389686E-2</v>
      </c>
      <c r="AM16" s="23">
        <f>VLOOKUP($AB16,[3]NH!$C$17:$K$23,5,FALSE)</f>
        <v>76</v>
      </c>
      <c r="AN16" s="23">
        <f>VLOOKUP($AB16,[3]NH!$C$17:$K$23,6,FALSE)</f>
        <v>3960111</v>
      </c>
      <c r="AO16" s="35">
        <f>VLOOKUP($AB16,[3]NH!$C$17:$K$23,8,FALSE)</f>
        <v>2.375E-2</v>
      </c>
      <c r="AP16" s="35">
        <f>VLOOKUP($AB16,[3]NH!$C$17:$K$23,9,FALSE)</f>
        <v>2.5106867779128825E-2</v>
      </c>
      <c r="AR16" s="23">
        <f>VLOOKUP($AB16,[4]NH!$C$17:$K$23,5,FALSE)</f>
        <v>69</v>
      </c>
      <c r="AS16" s="23">
        <f>VLOOKUP($AB16,[4]NH!$C$17:$K$23,6,FALSE)</f>
        <v>3317969.98</v>
      </c>
      <c r="AT16" s="35">
        <f>VLOOKUP($AB16,[4]NH!$C$17:$K$23,8,FALSE)</f>
        <v>2.2712310730743909E-2</v>
      </c>
      <c r="AU16" s="35">
        <f>VLOOKUP($AB16,[4]NH!$C$17:$K$23,9,FALSE)</f>
        <v>2.3672685020744207E-2</v>
      </c>
      <c r="AW16" s="23">
        <f>VLOOKUP($AB16,[5]NH!$C$17:$K$23,5,FALSE)</f>
        <v>29</v>
      </c>
      <c r="AX16" s="23">
        <f>VLOOKUP($AB16,[5]NH!$C$17:$K$23,6,FALSE)</f>
        <v>2112221.92</v>
      </c>
      <c r="AY16" s="35">
        <f>VLOOKUP($AB16,[5]NH!$C$17:$K$23,8,FALSE)</f>
        <v>9.800608313619466E-3</v>
      </c>
      <c r="AZ16" s="35">
        <f>VLOOKUP($AB16,[5]NH!$C$17:$K$23,9,FALSE)</f>
        <v>1.610904397761561E-2</v>
      </c>
      <c r="BB16" s="36">
        <f t="shared" si="1"/>
        <v>0</v>
      </c>
      <c r="BC16" s="36">
        <f t="shared" si="0"/>
        <v>0</v>
      </c>
      <c r="BD16" s="35">
        <f t="shared" si="0"/>
        <v>-2.8834355828219471E-5</v>
      </c>
      <c r="BE16" s="35">
        <f t="shared" si="0"/>
        <v>-3.2406076372303028E-6</v>
      </c>
      <c r="BF16" s="23"/>
      <c r="BG16" s="36">
        <f t="shared" si="0"/>
        <v>0</v>
      </c>
      <c r="BH16" s="36">
        <f t="shared" si="0"/>
        <v>0.12000000011175871</v>
      </c>
      <c r="BI16" s="35">
        <f t="shared" si="0"/>
        <v>2.2906758101980118E-5</v>
      </c>
      <c r="BJ16" s="35">
        <f t="shared" si="0"/>
        <v>-1.924319610314279E-6</v>
      </c>
      <c r="BK16" s="23"/>
      <c r="BL16" s="36">
        <f t="shared" si="0"/>
        <v>0</v>
      </c>
      <c r="BM16" s="36">
        <f t="shared" si="0"/>
        <v>0</v>
      </c>
      <c r="BN16" s="35">
        <f t="shared" si="0"/>
        <v>-5.0000000000001432E-5</v>
      </c>
      <c r="BO16" s="35">
        <f t="shared" si="0"/>
        <v>6.8677791288246359E-6</v>
      </c>
      <c r="BP16" s="23"/>
      <c r="BQ16" s="36">
        <f t="shared" si="0"/>
        <v>0</v>
      </c>
      <c r="BR16" s="36">
        <f t="shared" si="0"/>
        <v>-2.0000000018626451E-2</v>
      </c>
      <c r="BS16" s="35">
        <f t="shared" si="0"/>
        <v>1.2310730743907844E-5</v>
      </c>
      <c r="BT16" s="35">
        <f t="shared" si="0"/>
        <v>-2.7314979255791544E-5</v>
      </c>
      <c r="BU16" s="23"/>
      <c r="BV16" s="36">
        <f t="shared" si="0"/>
        <v>0</v>
      </c>
      <c r="BW16" s="36">
        <f t="shared" si="0"/>
        <v>-8.0000000074505806E-2</v>
      </c>
      <c r="BX16" s="35">
        <f t="shared" si="0"/>
        <v>6.0831361946636631E-7</v>
      </c>
      <c r="BY16" s="35">
        <f t="shared" si="0"/>
        <v>9.0439776156102381E-6</v>
      </c>
    </row>
    <row r="17" spans="1:77" x14ac:dyDescent="0.2">
      <c r="A17" s="1" t="s">
        <v>23</v>
      </c>
      <c r="B17" s="13" t="s">
        <v>9</v>
      </c>
      <c r="C17" s="25">
        <v>37</v>
      </c>
      <c r="D17" s="30">
        <v>1501676.89</v>
      </c>
      <c r="E17" s="19">
        <v>1.89E-2</v>
      </c>
      <c r="F17" s="19">
        <v>2.4199999999999999E-2</v>
      </c>
      <c r="H17" s="25">
        <v>134</v>
      </c>
      <c r="I17" s="30">
        <v>6555926</v>
      </c>
      <c r="J17" s="19">
        <v>1.4800000000000001E-2</v>
      </c>
      <c r="K17" s="19">
        <v>1.6899999999999998E-2</v>
      </c>
      <c r="M17" s="25">
        <v>65</v>
      </c>
      <c r="N17" s="30">
        <v>3088503</v>
      </c>
      <c r="O17" s="19">
        <v>2.0299999999999999E-2</v>
      </c>
      <c r="P17" s="19">
        <v>1.9599999999999999E-2</v>
      </c>
      <c r="R17" s="25">
        <v>60</v>
      </c>
      <c r="S17" s="30">
        <v>3227358</v>
      </c>
      <c r="T17" s="19">
        <v>1.9800000000000002E-2</v>
      </c>
      <c r="U17" s="19">
        <v>2.3E-2</v>
      </c>
      <c r="W17" s="25">
        <v>34</v>
      </c>
      <c r="X17" s="30">
        <v>2587980</v>
      </c>
      <c r="Y17" s="19">
        <v>1.15E-2</v>
      </c>
      <c r="Z17" s="19">
        <v>1.9699999999999999E-2</v>
      </c>
      <c r="AB17" s="34" t="s">
        <v>9</v>
      </c>
      <c r="AC17" s="23">
        <f>VLOOKUP($AB17,[1]NH!$C$17:$K$24,5,FALSE)</f>
        <v>37</v>
      </c>
      <c r="AD17" s="23">
        <f>VLOOKUP($AB17,[1]NH!$C$17:$K$24,6,FALSE)</f>
        <v>1501676.89</v>
      </c>
      <c r="AE17" s="35">
        <f>VLOOKUP($AB17,[1]NH!$C$17:$K$24,8,FALSE)</f>
        <v>1.8916155419222903E-2</v>
      </c>
      <c r="AF17" s="35">
        <f>VLOOKUP($AB17,[1]NH!$C$17:$K$24,9,FALSE)</f>
        <v>2.4148958291516181E-2</v>
      </c>
      <c r="AH17" s="23">
        <f>VLOOKUP($AB17,[2]NH!$C$17:$K$23,5,FALSE)</f>
        <v>134</v>
      </c>
      <c r="AI17" s="23">
        <f>VLOOKUP($AB17,[2]NH!$C$17:$K$23,6,FALSE)</f>
        <v>6555925.9899999993</v>
      </c>
      <c r="AJ17" s="35">
        <f>VLOOKUP($AB17,[2]NH!$C$17:$K$23,8,FALSE)</f>
        <v>1.4821369317553368E-2</v>
      </c>
      <c r="AK17" s="35">
        <f>VLOOKUP($AB17,[2]NH!$C$17:$K$23,9,FALSE)</f>
        <v>1.6883583090520335E-2</v>
      </c>
      <c r="AM17" s="23">
        <f>VLOOKUP($AB17,[3]NH!$C$17:$K$23,5,FALSE)</f>
        <v>65</v>
      </c>
      <c r="AN17" s="23">
        <f>VLOOKUP($AB17,[3]NH!$C$17:$K$23,6,FALSE)</f>
        <v>3088503</v>
      </c>
      <c r="AO17" s="35">
        <f>VLOOKUP($AB17,[3]NH!$C$17:$K$23,8,FALSE)</f>
        <v>2.0312500000000001E-2</v>
      </c>
      <c r="AP17" s="35">
        <f>VLOOKUP($AB17,[3]NH!$C$17:$K$23,9,FALSE)</f>
        <v>1.9580924993375871E-2</v>
      </c>
      <c r="AR17" s="23">
        <f>VLOOKUP($AB17,[4]NH!$C$17:$K$23,5,FALSE)</f>
        <v>60</v>
      </c>
      <c r="AS17" s="23">
        <f>VLOOKUP($AB17,[4]NH!$C$17:$K$23,6,FALSE)</f>
        <v>3227357.66</v>
      </c>
      <c r="AT17" s="35">
        <f>VLOOKUP($AB17,[4]NH!$C$17:$K$23,8,FALSE)</f>
        <v>1.9749835418038184E-2</v>
      </c>
      <c r="AU17" s="35">
        <f>VLOOKUP($AB17,[4]NH!$C$17:$K$23,9,FALSE)</f>
        <v>2.3026194267877637E-2</v>
      </c>
      <c r="AW17" s="23">
        <f>VLOOKUP($AB17,[5]NH!$C$17:$K$23,5,FALSE)</f>
        <v>34</v>
      </c>
      <c r="AX17" s="23">
        <f>VLOOKUP($AB17,[5]NH!$C$17:$K$23,6,FALSE)</f>
        <v>2587980.41</v>
      </c>
      <c r="AY17" s="35">
        <f>VLOOKUP($AB17,[5]NH!$C$17:$K$23,8,FALSE)</f>
        <v>1.1490368367691788E-2</v>
      </c>
      <c r="AZ17" s="35">
        <f>VLOOKUP($AB17,[5]NH!$C$17:$K$23,9,FALSE)</f>
        <v>1.9737457434348415E-2</v>
      </c>
      <c r="BB17" s="36">
        <f t="shared" si="1"/>
        <v>0</v>
      </c>
      <c r="BC17" s="36">
        <f t="shared" si="0"/>
        <v>0</v>
      </c>
      <c r="BD17" s="35">
        <f t="shared" si="0"/>
        <v>1.6155419222903256E-5</v>
      </c>
      <c r="BE17" s="35">
        <f t="shared" si="0"/>
        <v>-5.1041708483818421E-5</v>
      </c>
      <c r="BF17" s="23"/>
      <c r="BG17" s="36">
        <f t="shared" si="0"/>
        <v>0</v>
      </c>
      <c r="BH17" s="36">
        <f t="shared" si="0"/>
        <v>-1.0000000707805157E-2</v>
      </c>
      <c r="BI17" s="35">
        <f t="shared" si="0"/>
        <v>2.1369317553367531E-5</v>
      </c>
      <c r="BJ17" s="35">
        <f t="shared" si="0"/>
        <v>-1.6416909479663455E-5</v>
      </c>
      <c r="BK17" s="23"/>
      <c r="BL17" s="36">
        <f t="shared" si="0"/>
        <v>0</v>
      </c>
      <c r="BM17" s="36">
        <f t="shared" si="0"/>
        <v>0</v>
      </c>
      <c r="BN17" s="35">
        <f t="shared" si="0"/>
        <v>1.2500000000002093E-5</v>
      </c>
      <c r="BO17" s="35">
        <f t="shared" si="0"/>
        <v>-1.9075006624128671E-5</v>
      </c>
      <c r="BP17" s="23"/>
      <c r="BQ17" s="36">
        <f t="shared" si="0"/>
        <v>0</v>
      </c>
      <c r="BR17" s="36">
        <f t="shared" si="0"/>
        <v>-0.33999999985098839</v>
      </c>
      <c r="BS17" s="35">
        <f t="shared" si="0"/>
        <v>-5.0164581961817389E-5</v>
      </c>
      <c r="BT17" s="35">
        <f t="shared" si="0"/>
        <v>2.6194267877636956E-5</v>
      </c>
      <c r="BU17" s="23"/>
      <c r="BV17" s="36">
        <f t="shared" si="0"/>
        <v>0</v>
      </c>
      <c r="BW17" s="36">
        <f t="shared" si="0"/>
        <v>0.41000000014901161</v>
      </c>
      <c r="BX17" s="35">
        <f t="shared" si="0"/>
        <v>-9.6316323082122624E-6</v>
      </c>
      <c r="BY17" s="35">
        <f t="shared" si="0"/>
        <v>3.745743434841603E-5</v>
      </c>
    </row>
    <row r="18" spans="1:77" x14ac:dyDescent="0.2">
      <c r="A18" s="1" t="s">
        <v>24</v>
      </c>
      <c r="B18" s="13" t="s">
        <v>10</v>
      </c>
      <c r="C18" s="25">
        <v>12</v>
      </c>
      <c r="D18" s="30">
        <v>500380.02</v>
      </c>
      <c r="E18" s="19">
        <v>6.1000000000000004E-3</v>
      </c>
      <c r="F18" s="19">
        <v>8.0000000000000002E-3</v>
      </c>
      <c r="H18" s="25">
        <v>86</v>
      </c>
      <c r="I18" s="30">
        <v>5057002</v>
      </c>
      <c r="J18" s="19">
        <v>9.4999999999999998E-3</v>
      </c>
      <c r="K18" s="19">
        <v>1.2999999999999999E-2</v>
      </c>
      <c r="M18" s="25">
        <v>15</v>
      </c>
      <c r="N18" s="30">
        <v>1162458</v>
      </c>
      <c r="O18" s="19">
        <v>4.7000000000000002E-3</v>
      </c>
      <c r="P18" s="19">
        <v>7.4000000000000003E-3</v>
      </c>
      <c r="R18" s="25">
        <v>6</v>
      </c>
      <c r="S18" s="30">
        <v>264934</v>
      </c>
      <c r="T18" s="19">
        <v>2E-3</v>
      </c>
      <c r="U18" s="19">
        <v>1.9E-3</v>
      </c>
      <c r="W18" s="25">
        <v>7</v>
      </c>
      <c r="X18" s="30">
        <v>325756</v>
      </c>
      <c r="Y18" s="19">
        <v>2.3999999999999998E-3</v>
      </c>
      <c r="Z18" s="19">
        <v>2.5000000000000001E-3</v>
      </c>
      <c r="AB18" s="34" t="s">
        <v>10</v>
      </c>
      <c r="AC18" s="23">
        <f>VLOOKUP($AB18,[1]NH!$C$17:$K$24,5,FALSE)</f>
        <v>12</v>
      </c>
      <c r="AD18" s="23">
        <f>VLOOKUP($AB18,[1]NH!$C$17:$K$24,6,FALSE)</f>
        <v>500380.02</v>
      </c>
      <c r="AE18" s="35">
        <f>VLOOKUP($AB18,[1]NH!$C$17:$K$24,8,FALSE)</f>
        <v>6.1349693251533744E-3</v>
      </c>
      <c r="AF18" s="35">
        <f>VLOOKUP($AB18,[1]NH!$C$17:$K$24,9,FALSE)</f>
        <v>8.0467751174408998E-3</v>
      </c>
      <c r="AH18" s="23">
        <f>VLOOKUP($AB18,[2]NH!$C$17:$K$23,5,FALSE)</f>
        <v>86</v>
      </c>
      <c r="AI18" s="23">
        <f>VLOOKUP($AB18,[2]NH!$C$17:$K$23,6,FALSE)</f>
        <v>5057001.7699999996</v>
      </c>
      <c r="AJ18" s="35">
        <f>VLOOKUP($AB18,[2]NH!$C$17:$K$23,8,FALSE)</f>
        <v>9.5122220993252952E-3</v>
      </c>
      <c r="AK18" s="35">
        <f>VLOOKUP($AB18,[2]NH!$C$17:$K$23,9,FALSE)</f>
        <v>1.3023379108143867E-2</v>
      </c>
      <c r="AM18" s="23">
        <f>VLOOKUP($AB18,[3]NH!$C$17:$K$23,5,FALSE)</f>
        <v>15</v>
      </c>
      <c r="AN18" s="23">
        <f>VLOOKUP($AB18,[3]NH!$C$17:$K$23,6,FALSE)</f>
        <v>1162458</v>
      </c>
      <c r="AO18" s="35">
        <f>VLOOKUP($AB18,[3]NH!$C$17:$K$23,8,FALSE)</f>
        <v>4.6874999999999998E-3</v>
      </c>
      <c r="AP18" s="35">
        <f>VLOOKUP($AB18,[3]NH!$C$17:$K$23,9,FALSE)</f>
        <v>7.3699144556277681E-3</v>
      </c>
      <c r="AR18" s="23">
        <f>VLOOKUP($AB18,[4]NH!$C$17:$K$23,5,FALSE)</f>
        <v>6</v>
      </c>
      <c r="AS18" s="23">
        <f>VLOOKUP($AB18,[4]NH!$C$17:$K$23,6,FALSE)</f>
        <v>264934.07</v>
      </c>
      <c r="AT18" s="35">
        <f>VLOOKUP($AB18,[4]NH!$C$17:$K$23,8,FALSE)</f>
        <v>1.9749835418038184E-3</v>
      </c>
      <c r="AU18" s="35">
        <f>VLOOKUP($AB18,[4]NH!$C$17:$K$23,9,FALSE)</f>
        <v>1.8902222829556153E-3</v>
      </c>
      <c r="AW18" s="23">
        <f>VLOOKUP($AB18,[5]NH!$C$17:$K$23,5,FALSE)</f>
        <v>7</v>
      </c>
      <c r="AX18" s="23">
        <f>VLOOKUP($AB18,[5]NH!$C$17:$K$23,6,FALSE)</f>
        <v>325755.83</v>
      </c>
      <c r="AY18" s="35">
        <f>VLOOKUP($AB18,[5]NH!$C$17:$K$23,8,FALSE)</f>
        <v>2.3656640757012504E-3</v>
      </c>
      <c r="AZ18" s="35">
        <f>VLOOKUP($AB18,[5]NH!$C$17:$K$23,9,FALSE)</f>
        <v>2.4844051383742269E-3</v>
      </c>
      <c r="BB18" s="36">
        <f t="shared" si="1"/>
        <v>0</v>
      </c>
      <c r="BC18" s="36">
        <f t="shared" si="0"/>
        <v>0</v>
      </c>
      <c r="BD18" s="35">
        <f t="shared" si="0"/>
        <v>3.496932515337399E-5</v>
      </c>
      <c r="BE18" s="35">
        <f t="shared" si="0"/>
        <v>4.6775117440899655E-5</v>
      </c>
      <c r="BF18" s="23"/>
      <c r="BG18" s="36">
        <f t="shared" si="0"/>
        <v>0</v>
      </c>
      <c r="BH18" s="36">
        <f t="shared" si="0"/>
        <v>-0.23000000044703484</v>
      </c>
      <c r="BI18" s="35">
        <f t="shared" si="0"/>
        <v>1.2222099325295485E-5</v>
      </c>
      <c r="BJ18" s="35">
        <f t="shared" si="0"/>
        <v>2.337910814386758E-5</v>
      </c>
      <c r="BK18" s="23"/>
      <c r="BL18" s="36">
        <f t="shared" si="0"/>
        <v>0</v>
      </c>
      <c r="BM18" s="36">
        <f t="shared" si="0"/>
        <v>0</v>
      </c>
      <c r="BN18" s="35">
        <f t="shared" si="0"/>
        <v>-1.2500000000000358E-5</v>
      </c>
      <c r="BO18" s="35">
        <f t="shared" si="0"/>
        <v>-3.0085544372232195E-5</v>
      </c>
      <c r="BP18" s="23"/>
      <c r="BQ18" s="36">
        <f t="shared" si="0"/>
        <v>0</v>
      </c>
      <c r="BR18" s="36">
        <f t="shared" si="0"/>
        <v>7.0000000006984919E-2</v>
      </c>
      <c r="BS18" s="35">
        <f t="shared" si="0"/>
        <v>-2.5016458196181618E-5</v>
      </c>
      <c r="BT18" s="35">
        <f t="shared" si="0"/>
        <v>-9.7777170443846817E-6</v>
      </c>
      <c r="BU18" s="23"/>
      <c r="BV18" s="36">
        <f t="shared" si="0"/>
        <v>0</v>
      </c>
      <c r="BW18" s="36">
        <f t="shared" si="0"/>
        <v>-0.16999999998370185</v>
      </c>
      <c r="BX18" s="35">
        <f t="shared" si="0"/>
        <v>-3.4335924298749439E-5</v>
      </c>
      <c r="BY18" s="35">
        <f t="shared" si="0"/>
        <v>-1.5594861625773185E-5</v>
      </c>
    </row>
    <row r="19" spans="1:77" x14ac:dyDescent="0.2">
      <c r="A19" s="1" t="s">
        <v>25</v>
      </c>
      <c r="B19" s="13" t="s">
        <v>11</v>
      </c>
      <c r="C19" s="25">
        <v>30</v>
      </c>
      <c r="D19" s="30">
        <v>1561018.76</v>
      </c>
      <c r="E19" s="19">
        <v>1.5299999999999999E-2</v>
      </c>
      <c r="F19" s="19">
        <v>2.5100000000000001E-2</v>
      </c>
      <c r="H19" s="25">
        <v>216</v>
      </c>
      <c r="I19" s="30">
        <v>11432825</v>
      </c>
      <c r="J19" s="19">
        <v>2.3900000000000001E-2</v>
      </c>
      <c r="K19" s="19">
        <v>2.9399999999999999E-2</v>
      </c>
      <c r="M19" s="25">
        <v>57</v>
      </c>
      <c r="N19" s="30">
        <v>3716006</v>
      </c>
      <c r="O19" s="19">
        <v>1.78E-2</v>
      </c>
      <c r="P19" s="19">
        <v>2.3599999999999999E-2</v>
      </c>
      <c r="R19" s="25">
        <v>55</v>
      </c>
      <c r="S19" s="30">
        <v>3079301</v>
      </c>
      <c r="T19" s="19">
        <v>1.8100000000000002E-2</v>
      </c>
      <c r="U19" s="19">
        <v>2.1999999999999999E-2</v>
      </c>
      <c r="W19" s="25">
        <v>63</v>
      </c>
      <c r="X19" s="30">
        <v>3177078</v>
      </c>
      <c r="Y19" s="19">
        <v>2.1299999999999999E-2</v>
      </c>
      <c r="Z19" s="19">
        <v>2.4199999999999999E-2</v>
      </c>
      <c r="AB19" s="34" t="s">
        <v>11</v>
      </c>
      <c r="AC19" s="23">
        <f>VLOOKUP($AB19,[1]NH!$C$17:$K$24,5,FALSE)</f>
        <v>30</v>
      </c>
      <c r="AD19" s="23">
        <f>VLOOKUP($AB19,[1]NH!$C$17:$K$24,6,FALSE)</f>
        <v>1561018.76</v>
      </c>
      <c r="AE19" s="35">
        <f>VLOOKUP($AB19,[1]NH!$C$17:$K$24,8,FALSE)</f>
        <v>1.5337423312883436E-2</v>
      </c>
      <c r="AF19" s="35">
        <f>VLOOKUP($AB19,[1]NH!$C$17:$K$24,9,FALSE)</f>
        <v>2.5103254354213518E-2</v>
      </c>
      <c r="AH19" s="23">
        <f>VLOOKUP($AB19,[2]NH!$C$17:$K$23,5,FALSE)</f>
        <v>216</v>
      </c>
      <c r="AI19" s="23">
        <f>VLOOKUP($AB19,[2]NH!$C$17:$K$23,6,FALSE)</f>
        <v>11432825.08</v>
      </c>
      <c r="AJ19" s="35">
        <f>VLOOKUP($AB19,[2]NH!$C$17:$K$23,8,FALSE)</f>
        <v>2.3891162482026326E-2</v>
      </c>
      <c r="AK19" s="35">
        <f>VLOOKUP($AB19,[2]NH!$C$17:$K$23,9,FALSE)</f>
        <v>2.9443140830448088E-2</v>
      </c>
      <c r="AM19" s="23">
        <f>VLOOKUP($AB19,[3]NH!$C$17:$K$23,5,FALSE)</f>
        <v>57</v>
      </c>
      <c r="AN19" s="23">
        <f>VLOOKUP($AB19,[3]NH!$C$17:$K$23,6,FALSE)</f>
        <v>3716006</v>
      </c>
      <c r="AO19" s="35">
        <f>VLOOKUP($AB19,[3]NH!$C$17:$K$23,8,FALSE)</f>
        <v>1.7812499999999998E-2</v>
      </c>
      <c r="AP19" s="35">
        <f>VLOOKUP($AB19,[3]NH!$C$17:$K$23,9,FALSE)</f>
        <v>2.355925662398084E-2</v>
      </c>
      <c r="AR19" s="23">
        <f>VLOOKUP($AB19,[4]NH!$C$17:$K$23,5,FALSE)</f>
        <v>55</v>
      </c>
      <c r="AS19" s="23">
        <f>VLOOKUP($AB19,[4]NH!$C$17:$K$23,6,FALSE)</f>
        <v>3079301.41</v>
      </c>
      <c r="AT19" s="35">
        <f>VLOOKUP($AB19,[4]NH!$C$17:$K$23,8,FALSE)</f>
        <v>1.8104015799868336E-2</v>
      </c>
      <c r="AU19" s="35">
        <f>VLOOKUP($AB19,[4]NH!$C$17:$K$23,9,FALSE)</f>
        <v>2.196985892044253E-2</v>
      </c>
      <c r="AW19" s="23">
        <f>VLOOKUP($AB19,[5]NH!$C$17:$K$23,5,FALSE)</f>
        <v>63</v>
      </c>
      <c r="AX19" s="23">
        <f>VLOOKUP($AB19,[5]NH!$C$17:$K$23,6,FALSE)</f>
        <v>3177078.41</v>
      </c>
      <c r="AY19" s="35">
        <f>VLOOKUP($AB19,[5]NH!$C$17:$K$23,8,FALSE)</f>
        <v>2.1290976681311254E-2</v>
      </c>
      <c r="AZ19" s="35">
        <f>VLOOKUP($AB19,[5]NH!$C$17:$K$23,9,FALSE)</f>
        <v>2.423026451075893E-2</v>
      </c>
      <c r="BB19" s="36">
        <f t="shared" si="1"/>
        <v>0</v>
      </c>
      <c r="BC19" s="36">
        <f t="shared" si="0"/>
        <v>0</v>
      </c>
      <c r="BD19" s="35">
        <f t="shared" si="0"/>
        <v>3.7423312883436144E-5</v>
      </c>
      <c r="BE19" s="35">
        <f t="shared" si="0"/>
        <v>3.254354213517302E-6</v>
      </c>
      <c r="BF19" s="23"/>
      <c r="BG19" s="36">
        <f t="shared" si="0"/>
        <v>0</v>
      </c>
      <c r="BH19" s="36">
        <f t="shared" si="0"/>
        <v>8.0000000074505806E-2</v>
      </c>
      <c r="BI19" s="35">
        <f t="shared" si="0"/>
        <v>-8.8375179736754905E-6</v>
      </c>
      <c r="BJ19" s="35">
        <f t="shared" si="0"/>
        <v>4.3140830448089307E-5</v>
      </c>
      <c r="BK19" s="23"/>
      <c r="BL19" s="36">
        <f t="shared" si="0"/>
        <v>0</v>
      </c>
      <c r="BM19" s="36">
        <f t="shared" si="0"/>
        <v>0</v>
      </c>
      <c r="BN19" s="35">
        <f t="shared" si="0"/>
        <v>1.2499999999998623E-5</v>
      </c>
      <c r="BO19" s="35">
        <f t="shared" si="0"/>
        <v>-4.0743376019159588E-5</v>
      </c>
      <c r="BP19" s="23"/>
      <c r="BQ19" s="36">
        <f t="shared" si="0"/>
        <v>0</v>
      </c>
      <c r="BR19" s="36">
        <f t="shared" si="0"/>
        <v>0.41000000014901161</v>
      </c>
      <c r="BS19" s="35">
        <f t="shared" si="0"/>
        <v>4.0157998683343354E-6</v>
      </c>
      <c r="BT19" s="35">
        <f t="shared" si="0"/>
        <v>-3.0141079557469141E-5</v>
      </c>
      <c r="BU19" s="23"/>
      <c r="BV19" s="36">
        <f t="shared" si="0"/>
        <v>0</v>
      </c>
      <c r="BW19" s="36">
        <f t="shared" si="0"/>
        <v>0.41000000014901161</v>
      </c>
      <c r="BX19" s="35">
        <f t="shared" si="0"/>
        <v>-9.023318688745896E-6</v>
      </c>
      <c r="BY19" s="35">
        <f t="shared" si="0"/>
        <v>3.0264510758930274E-5</v>
      </c>
    </row>
    <row r="20" spans="1:77" x14ac:dyDescent="0.2">
      <c r="A20" s="1" t="s">
        <v>26</v>
      </c>
      <c r="B20" s="13" t="s">
        <v>12</v>
      </c>
      <c r="C20" s="23">
        <v>1</v>
      </c>
      <c r="D20" s="28">
        <v>149858.13</v>
      </c>
      <c r="E20" s="17">
        <v>5.0000000000000001E-4</v>
      </c>
      <c r="F20" s="17">
        <v>2.3999999999999998E-3</v>
      </c>
      <c r="G20" s="8"/>
      <c r="H20" s="23">
        <v>10</v>
      </c>
      <c r="I20" s="28">
        <v>1041253</v>
      </c>
      <c r="J20" s="17">
        <v>1.1000000000000001E-3</v>
      </c>
      <c r="K20" s="17">
        <v>2.7000000000000001E-3</v>
      </c>
      <c r="L20" s="8"/>
      <c r="M20" s="23">
        <v>2</v>
      </c>
      <c r="N20" s="28">
        <v>144503</v>
      </c>
      <c r="O20" s="17">
        <v>5.9999999999999995E-4</v>
      </c>
      <c r="P20" s="17">
        <v>8.9999999999999998E-4</v>
      </c>
      <c r="Q20" s="8"/>
      <c r="R20" s="23">
        <v>14</v>
      </c>
      <c r="S20" s="28">
        <v>1433399</v>
      </c>
      <c r="T20" s="17">
        <v>4.5999999999999999E-3</v>
      </c>
      <c r="U20" s="17">
        <v>1.0200000000000001E-2</v>
      </c>
      <c r="V20" s="8"/>
      <c r="W20" s="23">
        <v>11</v>
      </c>
      <c r="X20" s="28">
        <v>874749</v>
      </c>
      <c r="Y20" s="17">
        <v>3.7000000000000002E-3</v>
      </c>
      <c r="Z20" s="17">
        <v>6.7000000000000002E-3</v>
      </c>
      <c r="AA20" s="8"/>
      <c r="AB20" s="34" t="s">
        <v>12</v>
      </c>
      <c r="AC20" s="23">
        <f>VLOOKUP($AB20,[1]NH!$C$17:$K$24,5,FALSE)</f>
        <v>1</v>
      </c>
      <c r="AD20" s="23">
        <f>VLOOKUP($AB20,[1]NH!$C$17:$K$24,6,FALSE)</f>
        <v>149858.13</v>
      </c>
      <c r="AE20" s="35">
        <f>VLOOKUP($AB20,[1]NH!$C$17:$K$24,8,FALSE)</f>
        <v>5.1124744376278123E-4</v>
      </c>
      <c r="AF20" s="35">
        <f>VLOOKUP($AB20,[1]NH!$C$17:$K$24,9,FALSE)</f>
        <v>2.4099177094045912E-3</v>
      </c>
      <c r="AG20" s="8"/>
      <c r="AH20" s="23">
        <f>VLOOKUP($AB20,[2]NH!$C$17:$K$23,5,FALSE)</f>
        <v>10</v>
      </c>
      <c r="AI20" s="23">
        <f>VLOOKUP($AB20,[2]NH!$C$17:$K$23,6,FALSE)</f>
        <v>1041253.22</v>
      </c>
      <c r="AJ20" s="35">
        <f>VLOOKUP($AB20,[2]NH!$C$17:$K$23,8,FALSE)</f>
        <v>1.1060723371308485E-3</v>
      </c>
      <c r="AK20" s="35">
        <f>VLOOKUP($AB20,[2]NH!$C$17:$K$23,9,FALSE)</f>
        <v>2.681556394162688E-3</v>
      </c>
      <c r="AL20" s="8"/>
      <c r="AM20" s="23">
        <f>VLOOKUP($AB20,[3]NH!$C$17:$K$23,5,FALSE)</f>
        <v>2</v>
      </c>
      <c r="AN20" s="23">
        <f>VLOOKUP($AB20,[3]NH!$C$17:$K$23,6,FALSE)</f>
        <v>144503</v>
      </c>
      <c r="AO20" s="35">
        <f>VLOOKUP($AB20,[3]NH!$C$17:$K$23,8,FALSE)</f>
        <v>6.2500000000000001E-4</v>
      </c>
      <c r="AP20" s="35">
        <f>VLOOKUP($AB20,[3]NH!$C$17:$K$23,9,FALSE)</f>
        <v>9.1614040987423153E-4</v>
      </c>
      <c r="AQ20" s="8"/>
      <c r="AR20" s="23">
        <f>VLOOKUP($AB20,[4]NH!$C$17:$K$23,5,FALSE)</f>
        <v>14</v>
      </c>
      <c r="AS20" s="23">
        <f>VLOOKUP($AB20,[4]NH!$C$17:$K$23,6,FALSE)</f>
        <v>1433398.91</v>
      </c>
      <c r="AT20" s="35">
        <f>VLOOKUP($AB20,[4]NH!$C$17:$K$23,8,FALSE)</f>
        <v>4.608294930875576E-3</v>
      </c>
      <c r="AU20" s="35">
        <f>VLOOKUP($AB20,[4]NH!$C$17:$K$23,9,FALSE)</f>
        <v>1.0226855911911558E-2</v>
      </c>
      <c r="AV20" s="8"/>
      <c r="AW20" s="23">
        <f>VLOOKUP($AB20,[5]NH!$C$17:$K$23,5,FALSE)</f>
        <v>11</v>
      </c>
      <c r="AX20" s="23">
        <f>VLOOKUP($AB20,[5]NH!$C$17:$K$23,6,FALSE)</f>
        <v>874749.49</v>
      </c>
      <c r="AY20" s="35">
        <f>VLOOKUP($AB20,[5]NH!$C$17:$K$23,8,FALSE)</f>
        <v>3.7174721189591076E-3</v>
      </c>
      <c r="AZ20" s="35">
        <f>VLOOKUP($AB20,[5]NH!$C$17:$K$23,9,FALSE)</f>
        <v>6.6713529816066052E-3</v>
      </c>
      <c r="BB20" s="36">
        <f t="shared" si="1"/>
        <v>0</v>
      </c>
      <c r="BC20" s="36">
        <f t="shared" si="0"/>
        <v>0</v>
      </c>
      <c r="BD20" s="35">
        <f t="shared" si="0"/>
        <v>1.1247443762781224E-5</v>
      </c>
      <c r="BE20" s="35">
        <f t="shared" si="0"/>
        <v>9.9177094045914058E-6</v>
      </c>
      <c r="BF20" s="23"/>
      <c r="BG20" s="36">
        <f t="shared" si="0"/>
        <v>0</v>
      </c>
      <c r="BH20" s="36">
        <f t="shared" si="0"/>
        <v>0.21999999997206032</v>
      </c>
      <c r="BI20" s="35">
        <f t="shared" si="0"/>
        <v>6.07233713084839E-6</v>
      </c>
      <c r="BJ20" s="35">
        <f t="shared" si="0"/>
        <v>-1.8443605837312107E-5</v>
      </c>
      <c r="BK20" s="23"/>
      <c r="BL20" s="36">
        <f t="shared" si="0"/>
        <v>0</v>
      </c>
      <c r="BM20" s="36">
        <f t="shared" si="0"/>
        <v>0</v>
      </c>
      <c r="BN20" s="35">
        <f t="shared" si="0"/>
        <v>2.5000000000000066E-5</v>
      </c>
      <c r="BO20" s="35">
        <f t="shared" si="0"/>
        <v>1.6140409874231551E-5</v>
      </c>
      <c r="BP20" s="23"/>
      <c r="BQ20" s="36">
        <f t="shared" si="0"/>
        <v>0</v>
      </c>
      <c r="BR20" s="36">
        <f t="shared" si="0"/>
        <v>-9.0000000083819032E-2</v>
      </c>
      <c r="BS20" s="35">
        <f t="shared" si="0"/>
        <v>8.2949308755761106E-6</v>
      </c>
      <c r="BT20" s="35">
        <f t="shared" si="0"/>
        <v>2.6855911911557659E-5</v>
      </c>
      <c r="BU20" s="23"/>
      <c r="BV20" s="36">
        <f t="shared" si="0"/>
        <v>0</v>
      </c>
      <c r="BW20" s="36">
        <f t="shared" si="0"/>
        <v>0.48999999999068677</v>
      </c>
      <c r="BX20" s="35">
        <f t="shared" si="0"/>
        <v>1.7472118959107469E-5</v>
      </c>
      <c r="BY20" s="35">
        <f t="shared" si="0"/>
        <v>-2.8647018393395014E-5</v>
      </c>
    </row>
    <row r="21" spans="1:77" x14ac:dyDescent="0.2">
      <c r="A21" s="1" t="s">
        <v>27</v>
      </c>
      <c r="B21" s="13" t="s">
        <v>13</v>
      </c>
      <c r="C21" s="23">
        <v>1956</v>
      </c>
      <c r="D21" s="28">
        <v>62183919.979999997</v>
      </c>
      <c r="E21" s="17">
        <v>1</v>
      </c>
      <c r="F21" s="17">
        <v>1</v>
      </c>
      <c r="G21" s="8"/>
      <c r="H21" s="23">
        <v>9041</v>
      </c>
      <c r="I21" s="28">
        <v>388301817</v>
      </c>
      <c r="J21" s="17">
        <v>1</v>
      </c>
      <c r="K21" s="17">
        <v>1</v>
      </c>
      <c r="L21" s="8"/>
      <c r="M21" s="23">
        <v>3200</v>
      </c>
      <c r="N21" s="28">
        <v>157730189</v>
      </c>
      <c r="O21" s="17">
        <v>1</v>
      </c>
      <c r="P21" s="17">
        <v>1</v>
      </c>
      <c r="Q21" s="8"/>
      <c r="R21" s="23">
        <v>3038</v>
      </c>
      <c r="S21" s="28">
        <v>140160272</v>
      </c>
      <c r="T21" s="17">
        <v>1</v>
      </c>
      <c r="U21" s="17">
        <v>1</v>
      </c>
      <c r="V21" s="8"/>
      <c r="W21" s="23">
        <v>2959</v>
      </c>
      <c r="X21" s="28">
        <v>131120253</v>
      </c>
      <c r="Y21" s="17">
        <v>1</v>
      </c>
      <c r="Z21" s="17">
        <v>1</v>
      </c>
      <c r="AA21" s="8"/>
      <c r="AB21" s="34" t="s">
        <v>13</v>
      </c>
      <c r="AC21" s="23">
        <f>VLOOKUP($AB21,[1]NH!$C$17:$K$24,5,FALSE)</f>
        <v>1956</v>
      </c>
      <c r="AD21" s="23">
        <f>VLOOKUP($AB21,[1]NH!$C$17:$K$24,6,FALSE)</f>
        <v>62183919.980000004</v>
      </c>
      <c r="AE21" s="35">
        <f>VLOOKUP($AB21,[1]NH!$C$17:$K$24,8,FALSE)</f>
        <v>0.99999999999999989</v>
      </c>
      <c r="AF21" s="35">
        <f>VLOOKUP($AB21,[1]NH!$C$17:$K$24,9,FALSE)</f>
        <v>1</v>
      </c>
      <c r="AG21" s="8"/>
      <c r="AH21" s="23">
        <f>VLOOKUP($AB21,[2]NH!$C$17:$K$23,5,FALSE)</f>
        <v>9041</v>
      </c>
      <c r="AI21" s="23">
        <f>VLOOKUP($AB21,[2]NH!$C$17:$K$23,6,FALSE)</f>
        <v>388301816.91000003</v>
      </c>
      <c r="AJ21" s="35">
        <f>VLOOKUP($AB21,[2]NH!$C$17:$K$23,8,FALSE)</f>
        <v>1</v>
      </c>
      <c r="AK21" s="35">
        <f>VLOOKUP($AB21,[2]NH!$C$17:$K$23,9,FALSE)</f>
        <v>0.99999999999999989</v>
      </c>
      <c r="AL21" s="8"/>
      <c r="AM21" s="23">
        <f>VLOOKUP($AB21,[3]NH!$C$17:$K$23,5,FALSE)</f>
        <v>3200</v>
      </c>
      <c r="AN21" s="23">
        <f>VLOOKUP($AB21,[3]NH!$C$17:$K$23,6,FALSE)</f>
        <v>157730189</v>
      </c>
      <c r="AO21" s="35">
        <f>VLOOKUP($AB21,[3]NH!$C$17:$K$23,8,FALSE)</f>
        <v>1</v>
      </c>
      <c r="AP21" s="35">
        <f>VLOOKUP($AB21,[3]NH!$C$17:$K$23,9,FALSE)</f>
        <v>1</v>
      </c>
      <c r="AQ21" s="8"/>
      <c r="AR21" s="23">
        <f>VLOOKUP($AB21,[4]NH!$C$17:$K$23,5,FALSE)</f>
        <v>3038</v>
      </c>
      <c r="AS21" s="23">
        <f>VLOOKUP($AB21,[4]NH!$C$17:$K$23,6,FALSE)</f>
        <v>140160272.35999998</v>
      </c>
      <c r="AT21" s="35">
        <f>VLOOKUP($AB21,[4]NH!$C$17:$K$23,8,FALSE)</f>
        <v>0.99999999999999989</v>
      </c>
      <c r="AU21" s="35">
        <f>VLOOKUP($AB21,[4]NH!$C$17:$K$23,9,FALSE)</f>
        <v>1.0000000000000002</v>
      </c>
      <c r="AV21" s="8"/>
      <c r="AW21" s="23">
        <f>VLOOKUP($AB21,[5]NH!$C$17:$K$23,5,FALSE)</f>
        <v>2959</v>
      </c>
      <c r="AX21" s="23">
        <f>VLOOKUP($AB21,[5]NH!$C$17:$K$23,6,FALSE)</f>
        <v>131120252.88</v>
      </c>
      <c r="AY21" s="35">
        <f>VLOOKUP($AB21,[5]NH!$C$17:$K$23,8,FALSE)</f>
        <v>1</v>
      </c>
      <c r="AZ21" s="35">
        <f>VLOOKUP($AB21,[5]NH!$C$17:$K$23,9,FALSE)</f>
        <v>1</v>
      </c>
      <c r="BB21" s="36">
        <f t="shared" si="1"/>
        <v>0</v>
      </c>
      <c r="BC21" s="36">
        <f t="shared" si="0"/>
        <v>0</v>
      </c>
      <c r="BD21" s="35">
        <f t="shared" si="0"/>
        <v>0</v>
      </c>
      <c r="BE21" s="35">
        <f t="shared" si="0"/>
        <v>0</v>
      </c>
      <c r="BF21" s="23"/>
      <c r="BG21" s="36">
        <f t="shared" si="0"/>
        <v>0</v>
      </c>
      <c r="BH21" s="36">
        <f t="shared" si="0"/>
        <v>-8.9999973773956299E-2</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0.35999998450279236</v>
      </c>
      <c r="BS21" s="35">
        <f t="shared" si="3"/>
        <v>0</v>
      </c>
      <c r="BT21" s="35">
        <f t="shared" si="3"/>
        <v>0</v>
      </c>
      <c r="BU21" s="23"/>
      <c r="BV21" s="36">
        <f t="shared" ref="BV21:BY21" si="4">AW21-W21</f>
        <v>0</v>
      </c>
      <c r="BW21" s="36">
        <f t="shared" si="4"/>
        <v>-0.12000000476837158</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H14" activePane="bottomRight" state="frozen"/>
      <selection pane="bottomRight" activeCell="T25" sqref="T25"/>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419" priority="21" operator="lessThan">
      <formula>-1</formula>
    </cfRule>
  </conditionalFormatting>
  <conditionalFormatting sqref="BD6:BE21">
    <cfRule type="cellIs" dxfId="418" priority="19" operator="lessThan">
      <formula>-0.01</formula>
    </cfRule>
    <cfRule type="cellIs" dxfId="417" priority="20" operator="greaterThan">
      <formula>0.01</formula>
    </cfRule>
  </conditionalFormatting>
  <conditionalFormatting sqref="BB6:BC21">
    <cfRule type="cellIs" dxfId="416" priority="17" operator="lessThan">
      <formula>-1</formula>
    </cfRule>
    <cfRule type="cellIs" dxfId="415" priority="18" operator="greaterThan">
      <formula>1</formula>
    </cfRule>
  </conditionalFormatting>
  <conditionalFormatting sqref="BI6:BJ21">
    <cfRule type="cellIs" dxfId="414" priority="15" operator="lessThan">
      <formula>-0.01</formula>
    </cfRule>
    <cfRule type="cellIs" dxfId="413" priority="16" operator="greaterThan">
      <formula>0.01</formula>
    </cfRule>
  </conditionalFormatting>
  <conditionalFormatting sqref="BG6:BH21">
    <cfRule type="cellIs" dxfId="412" priority="13" operator="lessThan">
      <formula>-1</formula>
    </cfRule>
    <cfRule type="cellIs" dxfId="411" priority="14" operator="greaterThan">
      <formula>1</formula>
    </cfRule>
  </conditionalFormatting>
  <conditionalFormatting sqref="BN6:BO21">
    <cfRule type="cellIs" dxfId="410" priority="11" operator="lessThan">
      <formula>-0.01</formula>
    </cfRule>
    <cfRule type="cellIs" dxfId="409" priority="12" operator="greaterThan">
      <formula>0.01</formula>
    </cfRule>
  </conditionalFormatting>
  <conditionalFormatting sqref="BL6:BM21">
    <cfRule type="cellIs" dxfId="408" priority="9" operator="lessThan">
      <formula>-1</formula>
    </cfRule>
    <cfRule type="cellIs" dxfId="407" priority="10" operator="greaterThan">
      <formula>1</formula>
    </cfRule>
  </conditionalFormatting>
  <conditionalFormatting sqref="BS6:BT21">
    <cfRule type="cellIs" dxfId="406" priority="7" operator="lessThan">
      <formula>-0.01</formula>
    </cfRule>
    <cfRule type="cellIs" dxfId="405" priority="8" operator="greaterThan">
      <formula>0.01</formula>
    </cfRule>
  </conditionalFormatting>
  <conditionalFormatting sqref="BQ6:BR21">
    <cfRule type="cellIs" dxfId="404" priority="5" operator="lessThan">
      <formula>-1</formula>
    </cfRule>
    <cfRule type="cellIs" dxfId="403" priority="6" operator="greaterThan">
      <formula>1</formula>
    </cfRule>
  </conditionalFormatting>
  <conditionalFormatting sqref="BX6:BY21">
    <cfRule type="cellIs" dxfId="402" priority="3" operator="lessThan">
      <formula>-0.01</formula>
    </cfRule>
    <cfRule type="cellIs" dxfId="401" priority="4" operator="greaterThan">
      <formula>0.01</formula>
    </cfRule>
  </conditionalFormatting>
  <conditionalFormatting sqref="BV6:BW21">
    <cfRule type="cellIs" dxfId="400" priority="1" operator="lessThan">
      <formula>-1</formula>
    </cfRule>
    <cfRule type="cellIs" dxfId="399" priority="2" operator="greaterThan">
      <formula>1</formula>
    </cfRule>
  </conditionalFormatting>
  <pageMargins left="0.7" right="0.7" top="0.75" bottom="0.75" header="0.3" footer="0.3"/>
  <pageSetup paperSize="5" scale="12"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BY37"/>
  <sheetViews>
    <sheetView zoomScale="80" zoomScaleNormal="80" workbookViewId="0">
      <pane xSplit="2" ySplit="3" topLeftCell="AU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61</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60430</v>
      </c>
      <c r="D6" s="28">
        <v>11610710003.629999</v>
      </c>
      <c r="E6" s="17">
        <v>0.84289999999999998</v>
      </c>
      <c r="F6" s="17">
        <v>0.81679999999999997</v>
      </c>
      <c r="G6" s="8"/>
      <c r="H6" s="23">
        <v>200185</v>
      </c>
      <c r="I6" s="28">
        <v>39429040009</v>
      </c>
      <c r="J6" s="17">
        <v>0.78369999999999995</v>
      </c>
      <c r="K6" s="17">
        <v>0.74029999999999996</v>
      </c>
      <c r="L6" s="8"/>
      <c r="M6" s="23">
        <v>70264</v>
      </c>
      <c r="N6" s="28">
        <v>12471900632</v>
      </c>
      <c r="O6" s="17">
        <v>0.85580000000000001</v>
      </c>
      <c r="P6" s="17">
        <v>0.83199999999999996</v>
      </c>
      <c r="Q6" s="8"/>
      <c r="R6" s="23">
        <v>160753</v>
      </c>
      <c r="S6" s="28">
        <v>30665611682</v>
      </c>
      <c r="T6" s="17">
        <v>0.83699999999999997</v>
      </c>
      <c r="U6" s="17">
        <v>0.79679999999999995</v>
      </c>
      <c r="V6" s="8"/>
      <c r="W6" s="23">
        <v>342055</v>
      </c>
      <c r="X6" s="28">
        <v>68590849227</v>
      </c>
      <c r="Y6" s="17">
        <v>0.88019999999999998</v>
      </c>
      <c r="Z6" s="17">
        <v>0.86060000000000003</v>
      </c>
      <c r="AA6" s="8"/>
      <c r="AB6" s="34" t="s">
        <v>80</v>
      </c>
      <c r="AC6" s="23">
        <f>VLOOKUP($AB6,[1]NJ!$C$8:$K$14,5,FALSE)</f>
        <v>60430</v>
      </c>
      <c r="AD6" s="23">
        <f>VLOOKUP($AB6,[1]NJ!$C$8:$K$14,6,FALSE)</f>
        <v>11610710003.629999</v>
      </c>
      <c r="AE6" s="35">
        <f>VLOOKUP($AB6,[1]NJ!$C$8:$K$14,8,FALSE)</f>
        <v>0.84293485841818938</v>
      </c>
      <c r="AF6" s="35">
        <f>VLOOKUP($AB6,[1]NJ!$C$8:$K$14,9,FALSE)</f>
        <v>0.81675959625336536</v>
      </c>
      <c r="AG6" s="8"/>
      <c r="AH6" s="23">
        <f>VLOOKUP($AB6,[2]NJ!$C$8:$K$23,5,FALSE)</f>
        <v>200185</v>
      </c>
      <c r="AI6" s="23">
        <f>VLOOKUP($AB6,[2]NJ!$C$8:$K$23,6,FALSE)</f>
        <v>39429040008.959999</v>
      </c>
      <c r="AJ6" s="35">
        <f>VLOOKUP($AB6,[2]NJ!$C$8:$K$23,8,FALSE)</f>
        <v>0.78366242836115374</v>
      </c>
      <c r="AK6" s="35">
        <f>VLOOKUP($AB6,[2]NJ!$C$8:$K$23,9,FALSE)</f>
        <v>0.74029875496281861</v>
      </c>
      <c r="AL6" s="8"/>
      <c r="AM6" s="23">
        <f>VLOOKUP($AB6,[3]NJ!$C$8:$K$14,5,FALSE)</f>
        <v>70264</v>
      </c>
      <c r="AN6" s="23">
        <f>VLOOKUP($AB6,[3]NJ!$C$8:$K$14,6,FALSE)</f>
        <v>12471900632</v>
      </c>
      <c r="AO6" s="35">
        <f>VLOOKUP($AB6,[3]NJ!$C$8:$K$14,8,FALSE)</f>
        <v>0.85580307662326593</v>
      </c>
      <c r="AP6" s="35">
        <f>VLOOKUP($AB6,[3]NJ!$C$8:$K$14,9,FALSE)</f>
        <v>0.83202280299888454</v>
      </c>
      <c r="AQ6" s="8"/>
      <c r="AR6" s="23">
        <f>VLOOKUP($AB6,[4]NJ!$C$8:$K$14,5,FALSE)</f>
        <v>160753</v>
      </c>
      <c r="AS6" s="23">
        <f>VLOOKUP($AB6,[4]NJ!$C$8:$K$14,6,FALSE)</f>
        <v>30665611681.700001</v>
      </c>
      <c r="AT6" s="35">
        <f>VLOOKUP($AB6,[4]NJ!$C$8:$K$14,8,FALSE)</f>
        <v>0.83700236386924787</v>
      </c>
      <c r="AU6" s="35">
        <f>VLOOKUP($AB6,[4]NJ!$C$8:$K$14,9,FALSE)</f>
        <v>0.79678313836655246</v>
      </c>
      <c r="AV6" s="8"/>
      <c r="AW6" s="23">
        <f>VLOOKUP($AB6,[5]NJ!$C$8:$K$14,5,FALSE)</f>
        <v>342055</v>
      </c>
      <c r="AX6" s="23">
        <f>VLOOKUP($AB6,[5]NJ!$C$8:$K$14,6,FALSE)</f>
        <v>68590849226.860001</v>
      </c>
      <c r="AY6" s="35">
        <f>VLOOKUP($AB6,[5]NJ!$C$8:$K$14,8,FALSE)</f>
        <v>0.88018537531811525</v>
      </c>
      <c r="AZ6" s="35">
        <f>VLOOKUP($AB6,[5]NJ!$C$8:$K$14,9,FALSE)</f>
        <v>0.86056220899851743</v>
      </c>
      <c r="BB6" s="36">
        <f>AC6-C6</f>
        <v>0</v>
      </c>
      <c r="BC6" s="36">
        <f t="shared" ref="BC6:BY21" si="0">AD6-D6</f>
        <v>0</v>
      </c>
      <c r="BD6" s="35">
        <f t="shared" si="0"/>
        <v>3.4858418189398499E-5</v>
      </c>
      <c r="BE6" s="35">
        <f t="shared" si="0"/>
        <v>-4.0403746634609661E-5</v>
      </c>
      <c r="BF6" s="23"/>
      <c r="BG6" s="36">
        <f t="shared" si="0"/>
        <v>0</v>
      </c>
      <c r="BH6" s="36">
        <f t="shared" si="0"/>
        <v>-4.000091552734375E-2</v>
      </c>
      <c r="BI6" s="35">
        <f t="shared" si="0"/>
        <v>-3.7571638846212174E-5</v>
      </c>
      <c r="BJ6" s="35">
        <f t="shared" si="0"/>
        <v>-1.2450371813521599E-6</v>
      </c>
      <c r="BK6" s="23"/>
      <c r="BL6" s="36">
        <f t="shared" si="0"/>
        <v>0</v>
      </c>
      <c r="BM6" s="36">
        <f t="shared" si="0"/>
        <v>0</v>
      </c>
      <c r="BN6" s="35">
        <f t="shared" si="0"/>
        <v>3.0766232659296122E-6</v>
      </c>
      <c r="BO6" s="35">
        <f t="shared" si="0"/>
        <v>2.2802998884574599E-5</v>
      </c>
      <c r="BP6" s="23"/>
      <c r="BQ6" s="36">
        <f t="shared" si="0"/>
        <v>0</v>
      </c>
      <c r="BR6" s="36">
        <f t="shared" si="0"/>
        <v>-0.29999923706054688</v>
      </c>
      <c r="BS6" s="35">
        <f t="shared" si="0"/>
        <v>2.363869247901107E-6</v>
      </c>
      <c r="BT6" s="35">
        <f t="shared" si="0"/>
        <v>-1.6861633447495805E-5</v>
      </c>
      <c r="BU6" s="23"/>
      <c r="BV6" s="36">
        <f t="shared" si="0"/>
        <v>0</v>
      </c>
      <c r="BW6" s="36">
        <f t="shared" si="0"/>
        <v>-0.1399993896484375</v>
      </c>
      <c r="BX6" s="35">
        <f t="shared" si="0"/>
        <v>-1.4624681884733981E-5</v>
      </c>
      <c r="BY6" s="35">
        <f t="shared" si="0"/>
        <v>-3.7791001482601061E-5</v>
      </c>
    </row>
    <row r="7" spans="1:77" x14ac:dyDescent="0.2">
      <c r="A7" s="1" t="s">
        <v>22</v>
      </c>
      <c r="B7" s="2" t="s">
        <v>8</v>
      </c>
      <c r="C7" s="23">
        <v>2055</v>
      </c>
      <c r="D7" s="28">
        <v>404288300.75</v>
      </c>
      <c r="E7" s="17">
        <v>2.87E-2</v>
      </c>
      <c r="F7" s="17">
        <v>2.8400000000000002E-2</v>
      </c>
      <c r="G7" s="8"/>
      <c r="H7" s="23">
        <v>7418</v>
      </c>
      <c r="I7" s="28">
        <v>1629962550</v>
      </c>
      <c r="J7" s="17">
        <v>2.9000000000000001E-2</v>
      </c>
      <c r="K7" s="17">
        <v>3.0599999999999999E-2</v>
      </c>
      <c r="L7" s="8"/>
      <c r="M7" s="23">
        <v>2096</v>
      </c>
      <c r="N7" s="28">
        <v>382790989</v>
      </c>
      <c r="O7" s="17">
        <v>2.5499999999999998E-2</v>
      </c>
      <c r="P7" s="17">
        <v>2.5499999999999998E-2</v>
      </c>
      <c r="Q7" s="8"/>
      <c r="R7" s="23">
        <v>5645</v>
      </c>
      <c r="S7" s="28">
        <v>1141467404</v>
      </c>
      <c r="T7" s="17">
        <v>2.9399999999999999E-2</v>
      </c>
      <c r="U7" s="17">
        <v>2.9700000000000001E-2</v>
      </c>
      <c r="V7" s="8"/>
      <c r="W7" s="23">
        <v>9028</v>
      </c>
      <c r="X7" s="28">
        <v>1908632221</v>
      </c>
      <c r="Y7" s="17">
        <v>2.3199999999999998E-2</v>
      </c>
      <c r="Z7" s="17">
        <v>2.4E-2</v>
      </c>
      <c r="AA7" s="8"/>
      <c r="AB7" s="34" t="s">
        <v>8</v>
      </c>
      <c r="AC7" s="23">
        <f>VLOOKUP($AB7,[1]NJ!$C$8:$K$14,5,FALSE)</f>
        <v>2055</v>
      </c>
      <c r="AD7" s="23">
        <f>VLOOKUP($AB7,[1]NJ!$C$8:$K$14,6,FALSE)</f>
        <v>404288300.75</v>
      </c>
      <c r="AE7" s="35">
        <f>VLOOKUP($AB7,[1]NJ!$C$8:$K$14,8,FALSE)</f>
        <v>2.8665085786023156E-2</v>
      </c>
      <c r="AF7" s="35">
        <f>VLOOKUP($AB7,[1]NJ!$C$8:$K$14,9,FALSE)</f>
        <v>2.8439806797972964E-2</v>
      </c>
      <c r="AG7" s="8"/>
      <c r="AH7" s="23">
        <f>VLOOKUP($AB7,[2]NJ!$C$8:$K$23,5,FALSE)</f>
        <v>7418</v>
      </c>
      <c r="AI7" s="23">
        <f>VLOOKUP($AB7,[2]NJ!$C$8:$K$23,6,FALSE)</f>
        <v>1629962549.8</v>
      </c>
      <c r="AJ7" s="35">
        <f>VLOOKUP($AB7,[2]NJ!$C$8:$K$23,8,FALSE)</f>
        <v>2.9039178228054241E-2</v>
      </c>
      <c r="AK7" s="35">
        <f>VLOOKUP($AB7,[2]NJ!$C$8:$K$23,9,FALSE)</f>
        <v>3.0603312836902843E-2</v>
      </c>
      <c r="AL7" s="8"/>
      <c r="AM7" s="23">
        <f>VLOOKUP($AB7,[3]NJ!$C$8:$K$14,5,FALSE)</f>
        <v>2096</v>
      </c>
      <c r="AN7" s="23">
        <f>VLOOKUP($AB7,[3]NJ!$C$8:$K$14,6,FALSE)</f>
        <v>382790989</v>
      </c>
      <c r="AO7" s="35">
        <f>VLOOKUP($AB7,[3]NJ!$C$8:$K$14,8,FALSE)</f>
        <v>2.5528908809665907E-2</v>
      </c>
      <c r="AP7" s="35">
        <f>VLOOKUP($AB7,[3]NJ!$C$8:$K$14,9,FALSE)</f>
        <v>2.553667167723592E-2</v>
      </c>
      <c r="AQ7" s="8"/>
      <c r="AR7" s="23">
        <f>VLOOKUP($AB7,[4]NJ!$C$8:$K$14,5,FALSE)</f>
        <v>5645</v>
      </c>
      <c r="AS7" s="23">
        <f>VLOOKUP($AB7,[4]NJ!$C$8:$K$14,6,FALSE)</f>
        <v>1141467404.0899999</v>
      </c>
      <c r="AT7" s="35">
        <f>VLOOKUP($AB7,[4]NJ!$C$8:$K$14,8,FALSE)</f>
        <v>2.9392162784158953E-2</v>
      </c>
      <c r="AU7" s="35">
        <f>VLOOKUP($AB7,[4]NJ!$C$8:$K$14,9,FALSE)</f>
        <v>2.9658693588581048E-2</v>
      </c>
      <c r="AV7" s="8"/>
      <c r="AW7" s="23">
        <f>VLOOKUP($AB7,[5]NJ!$C$8:$K$14,5,FALSE)</f>
        <v>9028</v>
      </c>
      <c r="AX7" s="23">
        <f>VLOOKUP($AB7,[5]NJ!$C$8:$K$14,6,FALSE)</f>
        <v>1908632220.6099999</v>
      </c>
      <c r="AY7" s="35">
        <f>VLOOKUP($AB7,[5]NJ!$C$8:$K$14,8,FALSE)</f>
        <v>2.3231098999786422E-2</v>
      </c>
      <c r="AZ7" s="35">
        <f>VLOOKUP($AB7,[5]NJ!$C$8:$K$14,9,FALSE)</f>
        <v>2.394629572964508E-2</v>
      </c>
      <c r="BB7" s="36">
        <f t="shared" ref="BB7:BB21" si="1">AC7-C7</f>
        <v>0</v>
      </c>
      <c r="BC7" s="36">
        <f t="shared" si="0"/>
        <v>0</v>
      </c>
      <c r="BD7" s="35">
        <f t="shared" si="0"/>
        <v>-3.4914213976843661E-5</v>
      </c>
      <c r="BE7" s="35">
        <f t="shared" si="0"/>
        <v>3.9806797972961883E-5</v>
      </c>
      <c r="BF7" s="23"/>
      <c r="BG7" s="36">
        <f t="shared" si="0"/>
        <v>0</v>
      </c>
      <c r="BH7" s="36">
        <f t="shared" si="0"/>
        <v>-0.20000004768371582</v>
      </c>
      <c r="BI7" s="35">
        <f t="shared" si="0"/>
        <v>3.9178228054239511E-5</v>
      </c>
      <c r="BJ7" s="35">
        <f t="shared" si="0"/>
        <v>3.3128369028440074E-6</v>
      </c>
      <c r="BK7" s="23"/>
      <c r="BL7" s="36">
        <f t="shared" si="0"/>
        <v>0</v>
      </c>
      <c r="BM7" s="36">
        <f t="shared" si="0"/>
        <v>0</v>
      </c>
      <c r="BN7" s="35">
        <f t="shared" si="0"/>
        <v>2.8908809665908336E-5</v>
      </c>
      <c r="BO7" s="35">
        <f t="shared" si="0"/>
        <v>3.6671677235922129E-5</v>
      </c>
      <c r="BP7" s="23"/>
      <c r="BQ7" s="36">
        <f t="shared" si="0"/>
        <v>0</v>
      </c>
      <c r="BR7" s="36">
        <f t="shared" si="0"/>
        <v>8.9999914169311523E-2</v>
      </c>
      <c r="BS7" s="35">
        <f t="shared" si="0"/>
        <v>-7.8372158410465464E-6</v>
      </c>
      <c r="BT7" s="35">
        <f t="shared" si="0"/>
        <v>-4.130641141895236E-5</v>
      </c>
      <c r="BU7" s="23"/>
      <c r="BV7" s="36">
        <f t="shared" si="0"/>
        <v>0</v>
      </c>
      <c r="BW7" s="36">
        <f t="shared" si="0"/>
        <v>-0.3900001049041748</v>
      </c>
      <c r="BX7" s="35">
        <f t="shared" si="0"/>
        <v>3.1098999786424025E-5</v>
      </c>
      <c r="BY7" s="35">
        <f t="shared" si="0"/>
        <v>-5.3704270354920647E-5</v>
      </c>
    </row>
    <row r="8" spans="1:77" x14ac:dyDescent="0.2">
      <c r="A8" s="1" t="s">
        <v>23</v>
      </c>
      <c r="B8" s="2" t="s">
        <v>9</v>
      </c>
      <c r="C8" s="23">
        <v>2401</v>
      </c>
      <c r="D8" s="28">
        <v>517902217.07999998</v>
      </c>
      <c r="E8" s="17">
        <v>3.3500000000000002E-2</v>
      </c>
      <c r="F8" s="17">
        <v>3.6400000000000002E-2</v>
      </c>
      <c r="G8" s="8"/>
      <c r="H8" s="23">
        <v>7024</v>
      </c>
      <c r="I8" s="28">
        <v>1629496341</v>
      </c>
      <c r="J8" s="17">
        <v>2.75E-2</v>
      </c>
      <c r="K8" s="17">
        <v>3.0599999999999999E-2</v>
      </c>
      <c r="L8" s="8"/>
      <c r="M8" s="23">
        <v>2393</v>
      </c>
      <c r="N8" s="28">
        <v>479916392</v>
      </c>
      <c r="O8" s="17">
        <v>2.92E-2</v>
      </c>
      <c r="P8" s="17">
        <v>3.2000000000000001E-2</v>
      </c>
      <c r="Q8" s="8"/>
      <c r="R8" s="23">
        <v>5109</v>
      </c>
      <c r="S8" s="28">
        <v>1193686425</v>
      </c>
      <c r="T8" s="17">
        <v>2.6599999999999999E-2</v>
      </c>
      <c r="U8" s="17">
        <v>3.1E-2</v>
      </c>
      <c r="V8" s="8"/>
      <c r="W8" s="23">
        <v>8523</v>
      </c>
      <c r="X8" s="28">
        <v>1915326433</v>
      </c>
      <c r="Y8" s="17">
        <v>2.1899999999999999E-2</v>
      </c>
      <c r="Z8" s="17">
        <v>2.4E-2</v>
      </c>
      <c r="AA8" s="8"/>
      <c r="AB8" s="34" t="s">
        <v>9</v>
      </c>
      <c r="AC8" s="23">
        <f>VLOOKUP($AB8,[1]NJ!$C$8:$K$14,5,FALSE)</f>
        <v>2401</v>
      </c>
      <c r="AD8" s="23">
        <f>VLOOKUP($AB8,[1]NJ!$C$8:$K$14,6,FALSE)</f>
        <v>517902217.07999998</v>
      </c>
      <c r="AE8" s="35">
        <f>VLOOKUP($AB8,[1]NJ!$C$8:$K$14,8,FALSE)</f>
        <v>3.3491421397684476E-2</v>
      </c>
      <c r="AF8" s="35">
        <f>VLOOKUP($AB8,[1]NJ!$C$8:$K$14,9,FALSE)</f>
        <v>3.6432018850590137E-2</v>
      </c>
      <c r="AG8" s="8"/>
      <c r="AH8" s="23">
        <f>VLOOKUP($AB8,[2]NJ!$C$8:$K$23,5,FALSE)</f>
        <v>7024</v>
      </c>
      <c r="AI8" s="23">
        <f>VLOOKUP($AB8,[2]NJ!$C$8:$K$23,6,FALSE)</f>
        <v>1629496340.5</v>
      </c>
      <c r="AJ8" s="35">
        <f>VLOOKUP($AB8,[2]NJ!$C$8:$K$23,8,FALSE)</f>
        <v>2.7496789953336882E-2</v>
      </c>
      <c r="AK8" s="35">
        <f>VLOOKUP($AB8,[2]NJ!$C$8:$K$23,9,FALSE)</f>
        <v>3.0594559538210719E-2</v>
      </c>
      <c r="AL8" s="8"/>
      <c r="AM8" s="23">
        <f>VLOOKUP($AB8,[3]NJ!$C$8:$K$14,5,FALSE)</f>
        <v>2393</v>
      </c>
      <c r="AN8" s="23">
        <f>VLOOKUP($AB8,[3]NJ!$C$8:$K$14,6,FALSE)</f>
        <v>479916392</v>
      </c>
      <c r="AO8" s="35">
        <f>VLOOKUP($AB8,[3]NJ!$C$8:$K$14,8,FALSE)</f>
        <v>2.9146316212562268E-2</v>
      </c>
      <c r="AP8" s="35">
        <f>VLOOKUP($AB8,[3]NJ!$C$8:$K$14,9,FALSE)</f>
        <v>3.2016081065658661E-2</v>
      </c>
      <c r="AQ8" s="8"/>
      <c r="AR8" s="23">
        <f>VLOOKUP($AB8,[4]NJ!$C$8:$K$14,5,FALSE)</f>
        <v>5109</v>
      </c>
      <c r="AS8" s="23">
        <f>VLOOKUP($AB8,[4]NJ!$C$8:$K$14,6,FALSE)</f>
        <v>1193686424.8699999</v>
      </c>
      <c r="AT8" s="35">
        <f>VLOOKUP($AB8,[4]NJ!$C$8:$K$14,8,FALSE)</f>
        <v>2.6601339178789742E-2</v>
      </c>
      <c r="AU8" s="35">
        <f>VLOOKUP($AB8,[4]NJ!$C$8:$K$14,9,FALSE)</f>
        <v>3.1015497936441035E-2</v>
      </c>
      <c r="AV8" s="8"/>
      <c r="AW8" s="23">
        <f>VLOOKUP($AB8,[5]NJ!$C$8:$K$14,5,FALSE)</f>
        <v>8523</v>
      </c>
      <c r="AX8" s="23">
        <f>VLOOKUP($AB8,[5]NJ!$C$8:$K$14,6,FALSE)</f>
        <v>1915326433.45</v>
      </c>
      <c r="AY8" s="35">
        <f>VLOOKUP($AB8,[5]NJ!$C$8:$K$14,8,FALSE)</f>
        <v>2.1931619049089465E-2</v>
      </c>
      <c r="AZ8" s="35">
        <f>VLOOKUP($AB8,[5]NJ!$C$8:$K$14,9,FALSE)</f>
        <v>2.4030283413921206E-2</v>
      </c>
      <c r="BB8" s="36">
        <f t="shared" si="1"/>
        <v>0</v>
      </c>
      <c r="BC8" s="36">
        <f t="shared" si="0"/>
        <v>0</v>
      </c>
      <c r="BD8" s="35">
        <f t="shared" si="0"/>
        <v>-8.578602315525985E-6</v>
      </c>
      <c r="BE8" s="35">
        <f t="shared" si="0"/>
        <v>3.2018850590134762E-5</v>
      </c>
      <c r="BF8" s="23"/>
      <c r="BG8" s="36">
        <f t="shared" si="0"/>
        <v>0</v>
      </c>
      <c r="BH8" s="36">
        <f t="shared" si="0"/>
        <v>-0.5</v>
      </c>
      <c r="BI8" s="35">
        <f t="shared" si="0"/>
        <v>-3.2100466631178326E-6</v>
      </c>
      <c r="BJ8" s="35">
        <f t="shared" si="0"/>
        <v>-5.4404617892793439E-6</v>
      </c>
      <c r="BK8" s="23"/>
      <c r="BL8" s="36">
        <f t="shared" si="0"/>
        <v>0</v>
      </c>
      <c r="BM8" s="36">
        <f t="shared" si="0"/>
        <v>0</v>
      </c>
      <c r="BN8" s="35">
        <f t="shared" si="0"/>
        <v>-5.3683787437731889E-5</v>
      </c>
      <c r="BO8" s="35">
        <f t="shared" si="0"/>
        <v>1.6081065658660187E-5</v>
      </c>
      <c r="BP8" s="23"/>
      <c r="BQ8" s="36">
        <f t="shared" si="0"/>
        <v>0</v>
      </c>
      <c r="BR8" s="36">
        <f t="shared" si="0"/>
        <v>-0.13000011444091797</v>
      </c>
      <c r="BS8" s="35">
        <f t="shared" si="0"/>
        <v>1.3391787897429341E-6</v>
      </c>
      <c r="BT8" s="35">
        <f t="shared" si="0"/>
        <v>1.5497936441035559E-5</v>
      </c>
      <c r="BU8" s="23"/>
      <c r="BV8" s="36">
        <f t="shared" si="0"/>
        <v>0</v>
      </c>
      <c r="BW8" s="36">
        <f t="shared" si="0"/>
        <v>0.45000004768371582</v>
      </c>
      <c r="BX8" s="35">
        <f t="shared" si="0"/>
        <v>3.1619049089465223E-5</v>
      </c>
      <c r="BY8" s="35">
        <f t="shared" si="0"/>
        <v>3.0283413921205343E-5</v>
      </c>
    </row>
    <row r="9" spans="1:77" x14ac:dyDescent="0.2">
      <c r="A9" s="1" t="s">
        <v>24</v>
      </c>
      <c r="B9" s="2" t="s">
        <v>10</v>
      </c>
      <c r="C9" s="23">
        <v>779</v>
      </c>
      <c r="D9" s="28">
        <v>196040625.62</v>
      </c>
      <c r="E9" s="17">
        <v>1.09E-2</v>
      </c>
      <c r="F9" s="17">
        <v>1.38E-2</v>
      </c>
      <c r="G9" s="8"/>
      <c r="H9" s="23">
        <v>11290</v>
      </c>
      <c r="I9" s="28">
        <v>2891234443</v>
      </c>
      <c r="J9" s="17">
        <v>4.4200000000000003E-2</v>
      </c>
      <c r="K9" s="17">
        <v>5.4300000000000001E-2</v>
      </c>
      <c r="L9" s="8"/>
      <c r="M9" s="23">
        <v>3164</v>
      </c>
      <c r="N9" s="28">
        <v>711814740</v>
      </c>
      <c r="O9" s="17">
        <v>3.85E-2</v>
      </c>
      <c r="P9" s="17">
        <v>4.7500000000000001E-2</v>
      </c>
      <c r="Q9" s="8"/>
      <c r="R9" s="23">
        <v>1798</v>
      </c>
      <c r="S9" s="28">
        <v>487870373</v>
      </c>
      <c r="T9" s="17">
        <v>9.4000000000000004E-3</v>
      </c>
      <c r="U9" s="17">
        <v>1.2699999999999999E-2</v>
      </c>
      <c r="V9" s="8"/>
      <c r="W9" s="23">
        <v>3335</v>
      </c>
      <c r="X9" s="28">
        <v>829300518</v>
      </c>
      <c r="Y9" s="17">
        <v>8.6E-3</v>
      </c>
      <c r="Z9" s="17">
        <v>1.04E-2</v>
      </c>
      <c r="AA9" s="8"/>
      <c r="AB9" s="34" t="s">
        <v>10</v>
      </c>
      <c r="AC9" s="23">
        <f>VLOOKUP($AB9,[1]NJ!$C$8:$K$14,5,FALSE)</f>
        <v>779</v>
      </c>
      <c r="AD9" s="23">
        <f>VLOOKUP($AB9,[1]NJ!$C$8:$K$14,6,FALSE)</f>
        <v>196040625.62</v>
      </c>
      <c r="AE9" s="35">
        <f>VLOOKUP($AB9,[1]NJ!$C$8:$K$14,8,FALSE)</f>
        <v>1.0866229599665225E-2</v>
      </c>
      <c r="AF9" s="35">
        <f>VLOOKUP($AB9,[1]NJ!$C$8:$K$14,9,FALSE)</f>
        <v>1.3790548741686656E-2</v>
      </c>
      <c r="AG9" s="8"/>
      <c r="AH9" s="23">
        <f>VLOOKUP($AB9,[2]NJ!$C$8:$K$23,5,FALSE)</f>
        <v>11290</v>
      </c>
      <c r="AI9" s="23">
        <f>VLOOKUP($AB9,[2]NJ!$C$8:$K$23,6,FALSE)</f>
        <v>2891234442.7999997</v>
      </c>
      <c r="AJ9" s="35">
        <f>VLOOKUP($AB9,[2]NJ!$C$8:$K$23,8,FALSE)</f>
        <v>4.4196861983652247E-2</v>
      </c>
      <c r="AK9" s="35">
        <f>VLOOKUP($AB9,[2]NJ!$C$8:$K$23,9,FALSE)</f>
        <v>5.428428533446595E-2</v>
      </c>
      <c r="AL9" s="8"/>
      <c r="AM9" s="23">
        <f>VLOOKUP($AB9,[3]NJ!$C$8:$K$14,5,FALSE)</f>
        <v>3164</v>
      </c>
      <c r="AN9" s="23">
        <f>VLOOKUP($AB9,[3]NJ!$C$8:$K$14,6,FALSE)</f>
        <v>711814740</v>
      </c>
      <c r="AO9" s="35">
        <f>VLOOKUP($AB9,[3]NJ!$C$8:$K$14,8,FALSE)</f>
        <v>3.8536959672606362E-2</v>
      </c>
      <c r="AP9" s="35">
        <f>VLOOKUP($AB9,[3]NJ!$C$8:$K$14,9,FALSE)</f>
        <v>4.7486434719593282E-2</v>
      </c>
      <c r="AQ9" s="8"/>
      <c r="AR9" s="23">
        <f>VLOOKUP($AB9,[4]NJ!$C$8:$K$14,5,FALSE)</f>
        <v>1798</v>
      </c>
      <c r="AS9" s="23">
        <f>VLOOKUP($AB9,[4]NJ!$C$8:$K$14,6,FALSE)</f>
        <v>487870373.24000001</v>
      </c>
      <c r="AT9" s="35">
        <f>VLOOKUP($AB9,[4]NJ!$C$8:$K$14,8,FALSE)</f>
        <v>9.3617553030855265E-3</v>
      </c>
      <c r="AU9" s="35">
        <f>VLOOKUP($AB9,[4]NJ!$C$8:$K$14,9,FALSE)</f>
        <v>1.2676312839968722E-2</v>
      </c>
      <c r="AV9" s="8"/>
      <c r="AW9" s="23">
        <f>VLOOKUP($AB9,[5]NJ!$C$8:$K$14,5,FALSE)</f>
        <v>3335</v>
      </c>
      <c r="AX9" s="23">
        <f>VLOOKUP($AB9,[5]NJ!$C$8:$K$14,6,FALSE)</f>
        <v>829300517.59000003</v>
      </c>
      <c r="AY9" s="35">
        <f>VLOOKUP($AB9,[5]NJ!$C$8:$K$14,8,FALSE)</f>
        <v>8.5817141298502129E-3</v>
      </c>
      <c r="AZ9" s="35">
        <f>VLOOKUP($AB9,[5]NJ!$C$8:$K$14,9,FALSE)</f>
        <v>1.0404663207776629E-2</v>
      </c>
      <c r="BB9" s="36">
        <f t="shared" si="1"/>
        <v>0</v>
      </c>
      <c r="BC9" s="36">
        <f t="shared" si="0"/>
        <v>0</v>
      </c>
      <c r="BD9" s="35">
        <f t="shared" si="0"/>
        <v>-3.3770400334774686E-5</v>
      </c>
      <c r="BE9" s="35">
        <f t="shared" si="0"/>
        <v>-9.4512583133435357E-6</v>
      </c>
      <c r="BF9" s="23"/>
      <c r="BG9" s="36">
        <f t="shared" si="0"/>
        <v>0</v>
      </c>
      <c r="BH9" s="36">
        <f t="shared" si="0"/>
        <v>-0.20000028610229492</v>
      </c>
      <c r="BI9" s="35">
        <f t="shared" si="0"/>
        <v>-3.1380163477562339E-6</v>
      </c>
      <c r="BJ9" s="35">
        <f t="shared" si="0"/>
        <v>-1.5714665534051486E-5</v>
      </c>
      <c r="BK9" s="23"/>
      <c r="BL9" s="36">
        <f t="shared" si="0"/>
        <v>0</v>
      </c>
      <c r="BM9" s="36">
        <f t="shared" si="0"/>
        <v>0</v>
      </c>
      <c r="BN9" s="35">
        <f t="shared" si="0"/>
        <v>3.695967260636257E-5</v>
      </c>
      <c r="BO9" s="35">
        <f t="shared" si="0"/>
        <v>-1.3565280406718783E-5</v>
      </c>
      <c r="BP9" s="23"/>
      <c r="BQ9" s="36">
        <f t="shared" si="0"/>
        <v>0</v>
      </c>
      <c r="BR9" s="36">
        <f t="shared" si="0"/>
        <v>0.24000000953674316</v>
      </c>
      <c r="BS9" s="35">
        <f t="shared" si="0"/>
        <v>-3.8244696914473825E-5</v>
      </c>
      <c r="BT9" s="35">
        <f t="shared" si="0"/>
        <v>-2.3687160031277826E-5</v>
      </c>
      <c r="BU9" s="23"/>
      <c r="BV9" s="36">
        <f t="shared" si="0"/>
        <v>0</v>
      </c>
      <c r="BW9" s="36">
        <f t="shared" si="0"/>
        <v>-0.40999996662139893</v>
      </c>
      <c r="BX9" s="35">
        <f t="shared" si="0"/>
        <v>-1.8285870149787123E-5</v>
      </c>
      <c r="BY9" s="35">
        <f t="shared" si="0"/>
        <v>4.6632077766294716E-6</v>
      </c>
    </row>
    <row r="10" spans="1:77" x14ac:dyDescent="0.2">
      <c r="A10" s="1" t="s">
        <v>25</v>
      </c>
      <c r="B10" s="2" t="s">
        <v>11</v>
      </c>
      <c r="C10" s="23">
        <v>898</v>
      </c>
      <c r="D10" s="28">
        <v>190010527.84</v>
      </c>
      <c r="E10" s="17">
        <v>1.2500000000000001E-2</v>
      </c>
      <c r="F10" s="17">
        <v>1.34E-2</v>
      </c>
      <c r="G10" s="8"/>
      <c r="H10" s="23">
        <v>4775</v>
      </c>
      <c r="I10" s="28">
        <v>1098623519</v>
      </c>
      <c r="J10" s="17">
        <v>1.8700000000000001E-2</v>
      </c>
      <c r="K10" s="17">
        <v>2.06E-2</v>
      </c>
      <c r="L10" s="8"/>
      <c r="M10" s="23">
        <v>1029</v>
      </c>
      <c r="N10" s="28">
        <v>207305704</v>
      </c>
      <c r="O10" s="17">
        <v>1.2500000000000001E-2</v>
      </c>
      <c r="P10" s="17">
        <v>1.38E-2</v>
      </c>
      <c r="Q10" s="8"/>
      <c r="R10" s="23">
        <v>2314</v>
      </c>
      <c r="S10" s="28">
        <v>528928429</v>
      </c>
      <c r="T10" s="17">
        <v>1.21E-2</v>
      </c>
      <c r="U10" s="17">
        <v>1.37E-2</v>
      </c>
      <c r="V10" s="8"/>
      <c r="W10" s="23">
        <v>2916</v>
      </c>
      <c r="X10" s="28">
        <v>631330756</v>
      </c>
      <c r="Y10" s="17">
        <v>7.4999999999999997E-3</v>
      </c>
      <c r="Z10" s="17">
        <v>7.9000000000000008E-3</v>
      </c>
      <c r="AA10" s="8"/>
      <c r="AB10" s="34" t="s">
        <v>11</v>
      </c>
      <c r="AC10" s="23">
        <f>VLOOKUP($AB10,[1]NJ!$C$8:$K$14,5,FALSE)</f>
        <v>898</v>
      </c>
      <c r="AD10" s="23">
        <f>VLOOKUP($AB10,[1]NJ!$C$8:$K$14,6,FALSE)</f>
        <v>190010527.83999997</v>
      </c>
      <c r="AE10" s="35">
        <f>VLOOKUP($AB10,[1]NJ!$C$8:$K$14,8,FALSE)</f>
        <v>1.2526154275352211E-2</v>
      </c>
      <c r="AF10" s="35">
        <f>VLOOKUP($AB10,[1]NJ!$C$8:$K$14,9,FALSE)</f>
        <v>1.3366359331510936E-2</v>
      </c>
      <c r="AG10" s="8"/>
      <c r="AH10" s="23">
        <f>VLOOKUP($AB10,[2]NJ!$C$8:$K$23,5,FALSE)</f>
        <v>4775</v>
      </c>
      <c r="AI10" s="23">
        <f>VLOOKUP($AB10,[2]NJ!$C$8:$K$23,6,FALSE)</f>
        <v>1098623519.2299998</v>
      </c>
      <c r="AJ10" s="35">
        <f>VLOOKUP($AB10,[2]NJ!$C$8:$K$23,8,FALSE)</f>
        <v>1.8692649776079671E-2</v>
      </c>
      <c r="AK10" s="35">
        <f>VLOOKUP($AB10,[2]NJ!$C$8:$K$23,9,FALSE)</f>
        <v>2.0627172847069563E-2</v>
      </c>
      <c r="AL10" s="8"/>
      <c r="AM10" s="23">
        <f>VLOOKUP($AB10,[3]NJ!$C$8:$K$14,5,FALSE)</f>
        <v>1029</v>
      </c>
      <c r="AN10" s="23">
        <f>VLOOKUP($AB10,[3]NJ!$C$8:$K$14,6,FALSE)</f>
        <v>207305704</v>
      </c>
      <c r="AO10" s="35">
        <f>VLOOKUP($AB10,[3]NJ!$C$8:$K$14,8,FALSE)</f>
        <v>1.253303776963083E-2</v>
      </c>
      <c r="AP10" s="35">
        <f>VLOOKUP($AB10,[3]NJ!$C$8:$K$14,9,FALSE)</f>
        <v>1.3829734377227603E-2</v>
      </c>
      <c r="AQ10" s="8"/>
      <c r="AR10" s="23">
        <f>VLOOKUP($AB10,[4]NJ!$C$8:$K$14,5,FALSE)</f>
        <v>2314</v>
      </c>
      <c r="AS10" s="23">
        <f>VLOOKUP($AB10,[4]NJ!$C$8:$K$14,6,FALSE)</f>
        <v>528928429.23000002</v>
      </c>
      <c r="AT10" s="35">
        <f>VLOOKUP($AB10,[4]NJ!$C$8:$K$14,8,FALSE)</f>
        <v>1.204844369929917E-2</v>
      </c>
      <c r="AU10" s="35">
        <f>VLOOKUP($AB10,[4]NJ!$C$8:$K$14,9,FALSE)</f>
        <v>1.3743122367412925E-2</v>
      </c>
      <c r="AV10" s="8"/>
      <c r="AW10" s="23">
        <f>VLOOKUP($AB10,[5]NJ!$C$8:$K$14,5,FALSE)</f>
        <v>2916</v>
      </c>
      <c r="AX10" s="23">
        <f>VLOOKUP($AB10,[5]NJ!$C$8:$K$14,6,FALSE)</f>
        <v>631330756.05999994</v>
      </c>
      <c r="AY10" s="35">
        <f>VLOOKUP($AB10,[5]NJ!$C$8:$K$14,8,FALSE)</f>
        <v>7.5035317549155085E-3</v>
      </c>
      <c r="AZ10" s="35">
        <f>VLOOKUP($AB10,[5]NJ!$C$8:$K$14,9,FALSE)</f>
        <v>7.920872771916972E-3</v>
      </c>
      <c r="BB10" s="36">
        <f t="shared" si="1"/>
        <v>0</v>
      </c>
      <c r="BC10" s="36">
        <f t="shared" si="0"/>
        <v>0</v>
      </c>
      <c r="BD10" s="35">
        <f t="shared" si="0"/>
        <v>2.6154275352210238E-5</v>
      </c>
      <c r="BE10" s="35">
        <f t="shared" si="0"/>
        <v>-3.3640668489064163E-5</v>
      </c>
      <c r="BF10" s="23"/>
      <c r="BG10" s="36">
        <f t="shared" si="0"/>
        <v>0</v>
      </c>
      <c r="BH10" s="36">
        <f t="shared" si="0"/>
        <v>0.22999978065490723</v>
      </c>
      <c r="BI10" s="35">
        <f t="shared" si="0"/>
        <v>-7.3502239203299125E-6</v>
      </c>
      <c r="BJ10" s="35">
        <f t="shared" si="0"/>
        <v>2.7172847069562717E-5</v>
      </c>
      <c r="BK10" s="23"/>
      <c r="BL10" s="36">
        <f t="shared" si="0"/>
        <v>0</v>
      </c>
      <c r="BM10" s="36">
        <f t="shared" si="0"/>
        <v>0</v>
      </c>
      <c r="BN10" s="35">
        <f t="shared" si="0"/>
        <v>3.3037769630829203E-5</v>
      </c>
      <c r="BO10" s="35">
        <f t="shared" si="0"/>
        <v>2.9734377227603331E-5</v>
      </c>
      <c r="BP10" s="23"/>
      <c r="BQ10" s="36">
        <f t="shared" si="0"/>
        <v>0</v>
      </c>
      <c r="BR10" s="36">
        <f t="shared" si="0"/>
        <v>0.23000001907348633</v>
      </c>
      <c r="BS10" s="35">
        <f t="shared" si="0"/>
        <v>-5.1556300700830032E-5</v>
      </c>
      <c r="BT10" s="35">
        <f t="shared" si="0"/>
        <v>4.3122367412924342E-5</v>
      </c>
      <c r="BU10" s="23"/>
      <c r="BV10" s="36">
        <f t="shared" si="0"/>
        <v>0</v>
      </c>
      <c r="BW10" s="36">
        <f t="shared" si="0"/>
        <v>5.9999942779541016E-2</v>
      </c>
      <c r="BX10" s="35">
        <f t="shared" si="0"/>
        <v>3.531754915508771E-6</v>
      </c>
      <c r="BY10" s="35">
        <f t="shared" si="0"/>
        <v>2.0872771916971219E-5</v>
      </c>
    </row>
    <row r="11" spans="1:77" x14ac:dyDescent="0.2">
      <c r="A11" s="1" t="s">
        <v>26</v>
      </c>
      <c r="B11" s="13" t="s">
        <v>12</v>
      </c>
      <c r="C11" s="23">
        <v>5127</v>
      </c>
      <c r="D11" s="28">
        <v>1296626638.3199999</v>
      </c>
      <c r="E11" s="17">
        <v>7.1499999999999994E-2</v>
      </c>
      <c r="F11" s="17">
        <v>9.1200000000000003E-2</v>
      </c>
      <c r="G11" s="8"/>
      <c r="H11" s="23">
        <v>24756</v>
      </c>
      <c r="I11" s="28">
        <v>6582626957</v>
      </c>
      <c r="J11" s="17">
        <v>9.69E-2</v>
      </c>
      <c r="K11" s="17">
        <v>0.1236</v>
      </c>
      <c r="L11" s="8"/>
      <c r="M11" s="23">
        <v>3157</v>
      </c>
      <c r="N11" s="28">
        <v>736125892</v>
      </c>
      <c r="O11" s="17">
        <v>3.85E-2</v>
      </c>
      <c r="P11" s="17">
        <v>4.9099999999999998E-2</v>
      </c>
      <c r="Q11" s="8"/>
      <c r="R11" s="23">
        <v>16439</v>
      </c>
      <c r="S11" s="28">
        <v>4469208568</v>
      </c>
      <c r="T11" s="17">
        <v>8.5599999999999996E-2</v>
      </c>
      <c r="U11" s="17">
        <v>0.11609999999999999</v>
      </c>
      <c r="V11" s="8"/>
      <c r="W11" s="23">
        <v>22760</v>
      </c>
      <c r="X11" s="28">
        <v>5829256810</v>
      </c>
      <c r="Y11" s="17">
        <v>5.8599999999999999E-2</v>
      </c>
      <c r="Z11" s="17">
        <v>7.3099999999999998E-2</v>
      </c>
      <c r="AA11" s="8"/>
      <c r="AB11" s="34" t="s">
        <v>12</v>
      </c>
      <c r="AC11" s="23">
        <f>VLOOKUP($AB11,[1]NJ!$C$8:$K$14,5,FALSE)</f>
        <v>5127</v>
      </c>
      <c r="AD11" s="23">
        <f>VLOOKUP($AB11,[1]NJ!$C$8:$K$14,6,FALSE)</f>
        <v>1296626638.3199999</v>
      </c>
      <c r="AE11" s="35">
        <f>VLOOKUP($AB11,[1]NJ!$C$8:$K$14,8,FALSE)</f>
        <v>7.1516250523085509E-2</v>
      </c>
      <c r="AF11" s="35">
        <f>VLOOKUP($AB11,[1]NJ!$C$8:$K$14,9,FALSE)</f>
        <v>9.1211670024873875E-2</v>
      </c>
      <c r="AG11" s="8"/>
      <c r="AH11" s="23">
        <f>VLOOKUP($AB11,[2]NJ!$C$8:$K$23,5,FALSE)</f>
        <v>24756</v>
      </c>
      <c r="AI11" s="23">
        <f>VLOOKUP($AB11,[2]NJ!$C$8:$K$23,6,FALSE)</f>
        <v>6582626957.249999</v>
      </c>
      <c r="AJ11" s="35">
        <f>VLOOKUP($AB11,[2]NJ!$C$8:$K$23,8,FALSE)</f>
        <v>9.6912091697723218E-2</v>
      </c>
      <c r="AK11" s="35">
        <f>VLOOKUP($AB11,[2]NJ!$C$8:$K$23,9,FALSE)</f>
        <v>0.12359191448053207</v>
      </c>
      <c r="AL11" s="8"/>
      <c r="AM11" s="23">
        <f>VLOOKUP($AB11,[3]NJ!$C$8:$K$14,5,FALSE)</f>
        <v>3157</v>
      </c>
      <c r="AN11" s="23">
        <f>VLOOKUP($AB11,[3]NJ!$C$8:$K$14,6,FALSE)</f>
        <v>736125892</v>
      </c>
      <c r="AO11" s="35">
        <f>VLOOKUP($AB11,[3]NJ!$C$8:$K$14,8,FALSE)</f>
        <v>3.8451700912268738E-2</v>
      </c>
      <c r="AP11" s="35">
        <f>VLOOKUP($AB11,[3]NJ!$C$8:$K$14,9,FALSE)</f>
        <v>4.910827516139997E-2</v>
      </c>
      <c r="AQ11" s="8"/>
      <c r="AR11" s="23">
        <f>VLOOKUP($AB11,[4]NJ!$C$8:$K$14,5,FALSE)</f>
        <v>16439</v>
      </c>
      <c r="AS11" s="23">
        <f>VLOOKUP($AB11,[4]NJ!$C$8:$K$14,6,FALSE)</f>
        <v>4469208567.8400002</v>
      </c>
      <c r="AT11" s="35">
        <f>VLOOKUP($AB11,[4]NJ!$C$8:$K$14,8,FALSE)</f>
        <v>8.5593935165418786E-2</v>
      </c>
      <c r="AU11" s="35">
        <f>VLOOKUP($AB11,[4]NJ!$C$8:$K$14,9,FALSE)</f>
        <v>0.11612323490104376</v>
      </c>
      <c r="AV11" s="8"/>
      <c r="AW11" s="23">
        <f>VLOOKUP($AB11,[5]NJ!$C$8:$K$14,5,FALSE)</f>
        <v>22760</v>
      </c>
      <c r="AX11" s="23">
        <f>VLOOKUP($AB11,[5]NJ!$C$8:$K$14,6,FALSE)</f>
        <v>5829256810.04</v>
      </c>
      <c r="AY11" s="35">
        <f>VLOOKUP($AB11,[5]NJ!$C$8:$K$14,8,FALSE)</f>
        <v>5.8566660748243127E-2</v>
      </c>
      <c r="AZ11" s="35">
        <f>VLOOKUP($AB11,[5]NJ!$C$8:$K$14,9,FALSE)</f>
        <v>7.3135675878222672E-2</v>
      </c>
      <c r="BB11" s="36">
        <f t="shared" si="1"/>
        <v>0</v>
      </c>
      <c r="BC11" s="36">
        <f t="shared" si="0"/>
        <v>0</v>
      </c>
      <c r="BD11" s="35">
        <f t="shared" si="0"/>
        <v>1.6250523085514779E-5</v>
      </c>
      <c r="BE11" s="35">
        <f t="shared" si="0"/>
        <v>1.1670024873872142E-5</v>
      </c>
      <c r="BF11" s="23"/>
      <c r="BG11" s="36">
        <f t="shared" si="0"/>
        <v>0</v>
      </c>
      <c r="BH11" s="36">
        <f t="shared" si="0"/>
        <v>0.24999904632568359</v>
      </c>
      <c r="BI11" s="35">
        <f t="shared" si="0"/>
        <v>1.2091697723218275E-5</v>
      </c>
      <c r="BJ11" s="35">
        <f t="shared" si="0"/>
        <v>-8.0855194679319009E-6</v>
      </c>
      <c r="BK11" s="23"/>
      <c r="BL11" s="36">
        <f t="shared" si="0"/>
        <v>0</v>
      </c>
      <c r="BM11" s="36">
        <f t="shared" si="0"/>
        <v>0</v>
      </c>
      <c r="BN11" s="35">
        <f t="shared" si="0"/>
        <v>-4.8299087731261403E-5</v>
      </c>
      <c r="BO11" s="35">
        <f t="shared" si="0"/>
        <v>8.2751613999718088E-6</v>
      </c>
      <c r="BP11" s="23"/>
      <c r="BQ11" s="36">
        <f t="shared" si="0"/>
        <v>0</v>
      </c>
      <c r="BR11" s="36">
        <f t="shared" si="0"/>
        <v>-0.15999984741210938</v>
      </c>
      <c r="BS11" s="35">
        <f t="shared" si="0"/>
        <v>-6.0648345812097659E-6</v>
      </c>
      <c r="BT11" s="35">
        <f t="shared" si="0"/>
        <v>2.3234901043764355E-5</v>
      </c>
      <c r="BU11" s="23"/>
      <c r="BV11" s="36">
        <f t="shared" si="0"/>
        <v>0</v>
      </c>
      <c r="BW11" s="36">
        <f t="shared" si="0"/>
        <v>3.9999961853027344E-2</v>
      </c>
      <c r="BX11" s="35">
        <f t="shared" si="0"/>
        <v>-3.3339251756872579E-5</v>
      </c>
      <c r="BY11" s="35">
        <f t="shared" si="0"/>
        <v>3.567587822267404E-5</v>
      </c>
    </row>
    <row r="12" spans="1:77" x14ac:dyDescent="0.2">
      <c r="A12" s="1" t="s">
        <v>27</v>
      </c>
      <c r="B12" s="13" t="s">
        <v>13</v>
      </c>
      <c r="C12" s="23">
        <v>71690</v>
      </c>
      <c r="D12" s="28">
        <v>14215578313.24</v>
      </c>
      <c r="E12" s="17">
        <v>1</v>
      </c>
      <c r="F12" s="17">
        <v>1</v>
      </c>
      <c r="G12" s="8"/>
      <c r="H12" s="23">
        <v>255448</v>
      </c>
      <c r="I12" s="28">
        <v>53260983819</v>
      </c>
      <c r="J12" s="17">
        <v>1</v>
      </c>
      <c r="K12" s="17">
        <v>1</v>
      </c>
      <c r="L12" s="8"/>
      <c r="M12" s="23">
        <v>82103</v>
      </c>
      <c r="N12" s="28">
        <v>14989854349</v>
      </c>
      <c r="O12" s="17">
        <v>1</v>
      </c>
      <c r="P12" s="17">
        <v>1</v>
      </c>
      <c r="Q12" s="8"/>
      <c r="R12" s="23">
        <v>192058</v>
      </c>
      <c r="S12" s="28">
        <v>38486772881</v>
      </c>
      <c r="T12" s="17">
        <v>1</v>
      </c>
      <c r="U12" s="17">
        <v>1</v>
      </c>
      <c r="V12" s="8"/>
      <c r="W12" s="23">
        <v>388617</v>
      </c>
      <c r="X12" s="28">
        <v>79704695965</v>
      </c>
      <c r="Y12" s="17">
        <v>1</v>
      </c>
      <c r="Z12" s="17">
        <v>1</v>
      </c>
      <c r="AA12" s="8"/>
      <c r="AB12" s="34" t="s">
        <v>13</v>
      </c>
      <c r="AC12" s="23">
        <f>VLOOKUP($AB12,[1]NJ!$C$8:$K$14,5,FALSE)</f>
        <v>71690</v>
      </c>
      <c r="AD12" s="23">
        <f>VLOOKUP($AB12,[1]NJ!$C$8:$K$14,6,FALSE)</f>
        <v>14215578313.24</v>
      </c>
      <c r="AE12" s="35">
        <f>VLOOKUP($AB12,[1]NJ!$C$8:$K$14,8,FALSE)</f>
        <v>0.99999999999999989</v>
      </c>
      <c r="AF12" s="35">
        <f>VLOOKUP($AB12,[1]NJ!$C$8:$K$14,9,FALSE)</f>
        <v>0.99999999999999989</v>
      </c>
      <c r="AG12" s="8"/>
      <c r="AH12" s="23">
        <f>VLOOKUP($AB12,[2]NJ!$C$8:$K$23,5,FALSE)</f>
        <v>255448</v>
      </c>
      <c r="AI12" s="23">
        <f>VLOOKUP($AB12,[2]NJ!$C$8:$K$23,6,FALSE)</f>
        <v>53260983818.540009</v>
      </c>
      <c r="AJ12" s="35">
        <f>VLOOKUP($AB12,[2]NJ!$C$8:$K$23,8,FALSE)</f>
        <v>1</v>
      </c>
      <c r="AK12" s="35">
        <f>VLOOKUP($AB12,[2]NJ!$C$8:$K$23,9,FALSE)</f>
        <v>0.99999999999999989</v>
      </c>
      <c r="AL12" s="8"/>
      <c r="AM12" s="23">
        <f>VLOOKUP($AB12,[3]NJ!$C$8:$K$14,5,FALSE)</f>
        <v>82103</v>
      </c>
      <c r="AN12" s="23">
        <f>VLOOKUP($AB12,[3]NJ!$C$8:$K$14,6,FALSE)</f>
        <v>14989854349</v>
      </c>
      <c r="AO12" s="35">
        <f>VLOOKUP($AB12,[3]NJ!$C$8:$K$14,8,FALSE)</f>
        <v>1</v>
      </c>
      <c r="AP12" s="35">
        <f>VLOOKUP($AB12,[3]NJ!$C$8:$K$14,9,FALSE)</f>
        <v>1</v>
      </c>
      <c r="AQ12" s="8"/>
      <c r="AR12" s="23">
        <f>VLOOKUP($AB12,[4]NJ!$C$8:$K$14,5,FALSE)</f>
        <v>192058</v>
      </c>
      <c r="AS12" s="23">
        <f>VLOOKUP($AB12,[4]NJ!$C$8:$K$14,6,FALSE)</f>
        <v>38486772880.970001</v>
      </c>
      <c r="AT12" s="35">
        <f>VLOOKUP($AB12,[4]NJ!$C$8:$K$14,8,FALSE)</f>
        <v>0.99999999999999989</v>
      </c>
      <c r="AU12" s="35">
        <f>VLOOKUP($AB12,[4]NJ!$C$8:$K$14,9,FALSE)</f>
        <v>1</v>
      </c>
      <c r="AV12" s="8"/>
      <c r="AW12" s="23">
        <f>VLOOKUP($AB12,[5]NJ!$C$8:$K$14,5,FALSE)</f>
        <v>388617</v>
      </c>
      <c r="AX12" s="23">
        <f>VLOOKUP($AB12,[5]NJ!$C$8:$K$14,6,FALSE)</f>
        <v>79704695964.610001</v>
      </c>
      <c r="AY12" s="35">
        <f>VLOOKUP($AB12,[5]NJ!$C$8:$K$14,8,FALSE)</f>
        <v>1</v>
      </c>
      <c r="AZ12" s="35">
        <f>VLOOKUP($AB12,[5]NJ!$C$8:$K$14,9,FALSE)</f>
        <v>1</v>
      </c>
      <c r="BB12" s="36">
        <f t="shared" si="1"/>
        <v>0</v>
      </c>
      <c r="BC12" s="36">
        <f t="shared" si="0"/>
        <v>0</v>
      </c>
      <c r="BD12" s="35">
        <f t="shared" si="0"/>
        <v>0</v>
      </c>
      <c r="BE12" s="35">
        <f t="shared" si="0"/>
        <v>0</v>
      </c>
      <c r="BF12" s="23"/>
      <c r="BG12" s="36">
        <f t="shared" si="0"/>
        <v>0</v>
      </c>
      <c r="BH12" s="36">
        <f t="shared" si="0"/>
        <v>-0.459991455078125</v>
      </c>
      <c r="BI12" s="35">
        <f t="shared" si="0"/>
        <v>0</v>
      </c>
      <c r="BJ12" s="35">
        <f t="shared" si="0"/>
        <v>0</v>
      </c>
      <c r="BK12" s="23"/>
      <c r="BL12" s="36">
        <f t="shared" si="0"/>
        <v>0</v>
      </c>
      <c r="BM12" s="36">
        <f t="shared" si="0"/>
        <v>0</v>
      </c>
      <c r="BN12" s="35">
        <f t="shared" si="0"/>
        <v>0</v>
      </c>
      <c r="BO12" s="35">
        <f t="shared" si="0"/>
        <v>0</v>
      </c>
      <c r="BP12" s="23"/>
      <c r="BQ12" s="36">
        <f t="shared" si="0"/>
        <v>0</v>
      </c>
      <c r="BR12" s="36">
        <f t="shared" si="0"/>
        <v>-2.9998779296875E-2</v>
      </c>
      <c r="BS12" s="35">
        <f t="shared" si="0"/>
        <v>0</v>
      </c>
      <c r="BT12" s="35">
        <f t="shared" si="0"/>
        <v>0</v>
      </c>
      <c r="BU12" s="23"/>
      <c r="BV12" s="36">
        <f t="shared" si="0"/>
        <v>0</v>
      </c>
      <c r="BW12" s="36">
        <f t="shared" si="0"/>
        <v>-0.3899993896484375</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7168</v>
      </c>
      <c r="D15" s="30">
        <v>265851043.59</v>
      </c>
      <c r="E15" s="19">
        <v>0.94779999999999998</v>
      </c>
      <c r="F15" s="19">
        <v>0.92059999999999997</v>
      </c>
      <c r="H15" s="25">
        <v>85034</v>
      </c>
      <c r="I15" s="30">
        <v>5093780511</v>
      </c>
      <c r="J15" s="19">
        <v>0.93630000000000002</v>
      </c>
      <c r="K15" s="19">
        <v>0.91569999999999996</v>
      </c>
      <c r="M15" s="25">
        <v>16132</v>
      </c>
      <c r="N15" s="30">
        <v>1220460777</v>
      </c>
      <c r="O15" s="19">
        <v>0.93220000000000003</v>
      </c>
      <c r="P15" s="19">
        <v>0.92779999999999996</v>
      </c>
      <c r="R15" s="25">
        <v>47776</v>
      </c>
      <c r="S15" s="30">
        <v>3050459955</v>
      </c>
      <c r="T15" s="19">
        <v>0.95230000000000004</v>
      </c>
      <c r="U15" s="19">
        <v>0.93669999999999998</v>
      </c>
      <c r="W15" s="25">
        <v>91751</v>
      </c>
      <c r="X15" s="30">
        <v>5316321514</v>
      </c>
      <c r="Y15" s="19">
        <v>0.94979999999999998</v>
      </c>
      <c r="Z15" s="19">
        <v>0.92610000000000003</v>
      </c>
      <c r="AB15" s="34" t="s">
        <v>80</v>
      </c>
      <c r="AC15" s="23">
        <f>VLOOKUP($AB15,[1]NJ!$C$17:$K$24,5,FALSE)</f>
        <v>7168</v>
      </c>
      <c r="AD15" s="23">
        <f>VLOOKUP($AB15,[1]NJ!$C$17:$K$24,6,FALSE)</f>
        <v>265851043.59</v>
      </c>
      <c r="AE15" s="35">
        <f>VLOOKUP($AB15,[1]NJ!$C$17:$K$24,8,FALSE)</f>
        <v>0.94777204812904936</v>
      </c>
      <c r="AF15" s="35">
        <f>VLOOKUP($AB15,[1]NJ!$C$17:$K$24,9,FALSE)</f>
        <v>0.92062313356369785</v>
      </c>
      <c r="AH15" s="23">
        <f>VLOOKUP($AB15,[2]NJ!$C$17:$K$23,5,FALSE)</f>
        <v>85034</v>
      </c>
      <c r="AI15" s="23">
        <f>VLOOKUP($AB15,[2]NJ!$C$17:$K$23,6,FALSE)</f>
        <v>5093780510.71</v>
      </c>
      <c r="AJ15" s="35">
        <f>VLOOKUP($AB15,[2]NJ!$C$17:$K$23,8,FALSE)</f>
        <v>0.93632249468711803</v>
      </c>
      <c r="AK15" s="35">
        <f>VLOOKUP($AB15,[2]NJ!$C$17:$K$23,9,FALSE)</f>
        <v>0.91566547505242724</v>
      </c>
      <c r="AM15" s="23">
        <f>VLOOKUP($AB15,[3]NJ!$C$17:$K$23,5,FALSE)</f>
        <v>16132</v>
      </c>
      <c r="AN15" s="23">
        <f>VLOOKUP($AB15,[3]NJ!$C$17:$K$23,6,FALSE)</f>
        <v>1220460777</v>
      </c>
      <c r="AO15" s="35">
        <f>VLOOKUP($AB15,[3]NJ!$C$17:$K$23,8,FALSE)</f>
        <v>0.93216225586501789</v>
      </c>
      <c r="AP15" s="35">
        <f>VLOOKUP($AB15,[3]NJ!$C$17:$K$23,9,FALSE)</f>
        <v>0.92784837838642686</v>
      </c>
      <c r="AQ15" s="23"/>
      <c r="AR15" s="23">
        <f>VLOOKUP($AB15,[4]NJ!$C$17:$K$23,5,FALSE)</f>
        <v>47776</v>
      </c>
      <c r="AS15" s="23">
        <f>VLOOKUP($AB15,[4]NJ!$C$17:$K$23,6,FALSE)</f>
        <v>3050459955.23</v>
      </c>
      <c r="AT15" s="35">
        <f>VLOOKUP($AB15,[4]NJ!$C$17:$K$23,8,FALSE)</f>
        <v>0.95226325965199021</v>
      </c>
      <c r="AU15" s="35">
        <f>VLOOKUP($AB15,[4]NJ!$C$17:$K$23,9,FALSE)</f>
        <v>0.93669869205744882</v>
      </c>
      <c r="AW15" s="23">
        <f>VLOOKUP($AB15,[5]NJ!$C$17:$K$23,5,FALSE)</f>
        <v>91751</v>
      </c>
      <c r="AX15" s="23">
        <f>VLOOKUP($AB15,[5]NJ!$C$17:$K$23,6,FALSE)</f>
        <v>5316321513.8400002</v>
      </c>
      <c r="AY15" s="35">
        <f>VLOOKUP($AB15,[5]NJ!$C$17:$K$23,8,FALSE)</f>
        <v>0.94978364837166929</v>
      </c>
      <c r="AZ15" s="35">
        <f>VLOOKUP($AB15,[5]NJ!$C$17:$K$23,9,FALSE)</f>
        <v>0.92610327223500089</v>
      </c>
      <c r="BB15" s="36">
        <f t="shared" si="1"/>
        <v>0</v>
      </c>
      <c r="BC15" s="36">
        <f t="shared" si="0"/>
        <v>0</v>
      </c>
      <c r="BD15" s="35">
        <f t="shared" si="0"/>
        <v>-2.7951870950615465E-5</v>
      </c>
      <c r="BE15" s="35">
        <f t="shared" si="0"/>
        <v>2.3133563697874671E-5</v>
      </c>
      <c r="BF15" s="23"/>
      <c r="BG15" s="36">
        <f t="shared" si="0"/>
        <v>0</v>
      </c>
      <c r="BH15" s="36">
        <f t="shared" si="0"/>
        <v>-0.28999996185302734</v>
      </c>
      <c r="BI15" s="35">
        <f t="shared" si="0"/>
        <v>2.2494687118013168E-5</v>
      </c>
      <c r="BJ15" s="35">
        <f t="shared" si="0"/>
        <v>-3.4524947572722731E-5</v>
      </c>
      <c r="BK15" s="23"/>
      <c r="BL15" s="36">
        <f t="shared" si="0"/>
        <v>0</v>
      </c>
      <c r="BM15" s="36">
        <f t="shared" si="0"/>
        <v>0</v>
      </c>
      <c r="BN15" s="35">
        <f t="shared" si="0"/>
        <v>-3.7744134982142796E-5</v>
      </c>
      <c r="BO15" s="35">
        <f t="shared" si="0"/>
        <v>4.8378386426906062E-5</v>
      </c>
      <c r="BP15" s="23"/>
      <c r="BQ15" s="36">
        <f t="shared" si="0"/>
        <v>0</v>
      </c>
      <c r="BR15" s="36">
        <f t="shared" si="0"/>
        <v>0.23000001907348633</v>
      </c>
      <c r="BS15" s="35">
        <f t="shared" si="0"/>
        <v>-3.6740348009822732E-5</v>
      </c>
      <c r="BT15" s="35">
        <f t="shared" si="0"/>
        <v>-1.3079425511541842E-6</v>
      </c>
      <c r="BU15" s="23"/>
      <c r="BV15" s="36">
        <f t="shared" si="0"/>
        <v>0</v>
      </c>
      <c r="BW15" s="36">
        <f t="shared" si="0"/>
        <v>-0.15999984741210938</v>
      </c>
      <c r="BX15" s="35">
        <f t="shared" si="0"/>
        <v>-1.6351628330690815E-5</v>
      </c>
      <c r="BY15" s="35">
        <f t="shared" si="0"/>
        <v>3.2722350008507206E-6</v>
      </c>
    </row>
    <row r="16" spans="1:77" x14ac:dyDescent="0.2">
      <c r="A16" s="1" t="s">
        <v>22</v>
      </c>
      <c r="B16" s="13" t="s">
        <v>8</v>
      </c>
      <c r="C16" s="25">
        <v>117</v>
      </c>
      <c r="D16" s="30">
        <v>6492145.1100000003</v>
      </c>
      <c r="E16" s="19">
        <v>1.55E-2</v>
      </c>
      <c r="F16" s="19">
        <v>2.2499999999999999E-2</v>
      </c>
      <c r="H16" s="25">
        <v>1105</v>
      </c>
      <c r="I16" s="30">
        <v>74375477</v>
      </c>
      <c r="J16" s="19">
        <v>1.2200000000000001E-2</v>
      </c>
      <c r="K16" s="19">
        <v>1.34E-2</v>
      </c>
      <c r="M16" s="25">
        <v>230</v>
      </c>
      <c r="N16" s="30">
        <v>17154490</v>
      </c>
      <c r="O16" s="19">
        <v>1.3299999999999999E-2</v>
      </c>
      <c r="P16" s="19">
        <v>1.2999999999999999E-2</v>
      </c>
      <c r="R16" s="25">
        <v>684</v>
      </c>
      <c r="S16" s="30">
        <v>54671238</v>
      </c>
      <c r="T16" s="19">
        <v>1.3599999999999999E-2</v>
      </c>
      <c r="U16" s="19">
        <v>1.6799999999999999E-2</v>
      </c>
      <c r="W16" s="25">
        <v>620</v>
      </c>
      <c r="X16" s="30">
        <v>54720288</v>
      </c>
      <c r="Y16" s="19">
        <v>6.4000000000000003E-3</v>
      </c>
      <c r="Z16" s="19">
        <v>9.4999999999999998E-3</v>
      </c>
      <c r="AB16" s="34" t="s">
        <v>8</v>
      </c>
      <c r="AC16" s="23">
        <f>VLOOKUP($AB16,[1]NJ!$C$17:$K$24,5,FALSE)</f>
        <v>117</v>
      </c>
      <c r="AD16" s="23">
        <f>VLOOKUP($AB16,[1]NJ!$C$17:$K$24,6,FALSE)</f>
        <v>6492145.1100000003</v>
      </c>
      <c r="AE16" s="35">
        <f>VLOOKUP($AB16,[1]NJ!$C$17:$K$24,8,FALSE)</f>
        <v>1.5470051566838556E-2</v>
      </c>
      <c r="AF16" s="35">
        <f>VLOOKUP($AB16,[1]NJ!$C$17:$K$24,9,FALSE)</f>
        <v>2.2481833789360594E-2</v>
      </c>
      <c r="AH16" s="23">
        <f>VLOOKUP($AB16,[2]NJ!$C$17:$K$23,5,FALSE)</f>
        <v>1105</v>
      </c>
      <c r="AI16" s="23">
        <f>VLOOKUP($AB16,[2]NJ!$C$17:$K$23,6,FALSE)</f>
        <v>74375477.309999987</v>
      </c>
      <c r="AJ16" s="35">
        <f>VLOOKUP($AB16,[2]NJ!$C$17:$K$23,8,FALSE)</f>
        <v>1.2167325500732242E-2</v>
      </c>
      <c r="AK16" s="35">
        <f>VLOOKUP($AB16,[2]NJ!$C$17:$K$23,9,FALSE)</f>
        <v>1.3369845171012203E-2</v>
      </c>
      <c r="AM16" s="23">
        <f>VLOOKUP($AB16,[3]NJ!$C$17:$K$23,5,FALSE)</f>
        <v>230</v>
      </c>
      <c r="AN16" s="23">
        <f>VLOOKUP($AB16,[3]NJ!$C$17:$K$23,6,FALSE)</f>
        <v>17154490</v>
      </c>
      <c r="AO16" s="35">
        <f>VLOOKUP($AB16,[3]NJ!$C$17:$K$23,8,FALSE)</f>
        <v>1.3290188373974344E-2</v>
      </c>
      <c r="AP16" s="35">
        <f>VLOOKUP($AB16,[3]NJ!$C$17:$K$23,9,FALSE)</f>
        <v>1.304160365372084E-2</v>
      </c>
      <c r="AR16" s="23">
        <f>VLOOKUP($AB16,[4]NJ!$C$17:$K$23,5,FALSE)</f>
        <v>684</v>
      </c>
      <c r="AS16" s="23">
        <f>VLOOKUP($AB16,[4]NJ!$C$17:$K$23,6,FALSE)</f>
        <v>54671237.68</v>
      </c>
      <c r="AT16" s="35">
        <f>VLOOKUP($AB16,[4]NJ!$C$17:$K$23,8,FALSE)</f>
        <v>1.3633373861394033E-2</v>
      </c>
      <c r="AU16" s="35">
        <f>VLOOKUP($AB16,[4]NJ!$C$17:$K$23,9,FALSE)</f>
        <v>1.6787788589133185E-2</v>
      </c>
      <c r="AW16" s="23">
        <f>VLOOKUP($AB16,[5]NJ!$C$17:$K$23,5,FALSE)</f>
        <v>620</v>
      </c>
      <c r="AX16" s="23">
        <f>VLOOKUP($AB16,[5]NJ!$C$17:$K$23,6,FALSE)</f>
        <v>54720288.350000001</v>
      </c>
      <c r="AY16" s="35">
        <f>VLOOKUP($AB16,[5]NJ!$C$17:$K$23,8,FALSE)</f>
        <v>6.4180865820583424E-3</v>
      </c>
      <c r="AZ16" s="35">
        <f>VLOOKUP($AB16,[5]NJ!$C$17:$K$23,9,FALSE)</f>
        <v>9.5322748947088906E-3</v>
      </c>
      <c r="BB16" s="36">
        <f t="shared" si="1"/>
        <v>0</v>
      </c>
      <c r="BC16" s="36">
        <f t="shared" si="0"/>
        <v>0</v>
      </c>
      <c r="BD16" s="35">
        <f t="shared" si="0"/>
        <v>-2.9948433161444341E-5</v>
      </c>
      <c r="BE16" s="35">
        <f t="shared" si="0"/>
        <v>-1.8166210639405239E-5</v>
      </c>
      <c r="BF16" s="23"/>
      <c r="BG16" s="36">
        <f t="shared" si="0"/>
        <v>0</v>
      </c>
      <c r="BH16" s="36">
        <f t="shared" si="0"/>
        <v>0.3099999874830246</v>
      </c>
      <c r="BI16" s="35">
        <f t="shared" si="0"/>
        <v>-3.2674499267758977E-5</v>
      </c>
      <c r="BJ16" s="35">
        <f t="shared" si="0"/>
        <v>-3.0154828987797797E-5</v>
      </c>
      <c r="BK16" s="23"/>
      <c r="BL16" s="36">
        <f t="shared" si="0"/>
        <v>0</v>
      </c>
      <c r="BM16" s="36">
        <f t="shared" si="0"/>
        <v>0</v>
      </c>
      <c r="BN16" s="35">
        <f t="shared" si="0"/>
        <v>-9.8116260256551208E-6</v>
      </c>
      <c r="BO16" s="35">
        <f t="shared" si="0"/>
        <v>4.160365372084078E-5</v>
      </c>
      <c r="BP16" s="23"/>
      <c r="BQ16" s="36">
        <f t="shared" si="0"/>
        <v>0</v>
      </c>
      <c r="BR16" s="36">
        <f t="shared" si="0"/>
        <v>-0.32000000029802322</v>
      </c>
      <c r="BS16" s="35">
        <f t="shared" si="0"/>
        <v>3.3373861394033963E-5</v>
      </c>
      <c r="BT16" s="35">
        <f t="shared" si="0"/>
        <v>-1.2211410866814348E-5</v>
      </c>
      <c r="BU16" s="23"/>
      <c r="BV16" s="36">
        <f t="shared" si="0"/>
        <v>0</v>
      </c>
      <c r="BW16" s="36">
        <f t="shared" si="0"/>
        <v>0.35000000149011612</v>
      </c>
      <c r="BX16" s="35">
        <f t="shared" si="0"/>
        <v>1.808658205834212E-5</v>
      </c>
      <c r="BY16" s="35">
        <f t="shared" si="0"/>
        <v>3.2274894708890847E-5</v>
      </c>
    </row>
    <row r="17" spans="1:77" x14ac:dyDescent="0.2">
      <c r="A17" s="1" t="s">
        <v>23</v>
      </c>
      <c r="B17" s="13" t="s">
        <v>9</v>
      </c>
      <c r="C17" s="25">
        <v>137</v>
      </c>
      <c r="D17" s="30">
        <v>8361619.9199999999</v>
      </c>
      <c r="E17" s="19">
        <v>1.8100000000000002E-2</v>
      </c>
      <c r="F17" s="19">
        <v>2.9000000000000001E-2</v>
      </c>
      <c r="H17" s="25">
        <v>1318</v>
      </c>
      <c r="I17" s="30">
        <v>92031986</v>
      </c>
      <c r="J17" s="19">
        <v>1.4500000000000001E-2</v>
      </c>
      <c r="K17" s="19">
        <v>1.6500000000000001E-2</v>
      </c>
      <c r="M17" s="25">
        <v>380</v>
      </c>
      <c r="N17" s="30">
        <v>27982151</v>
      </c>
      <c r="O17" s="19">
        <v>2.1999999999999999E-2</v>
      </c>
      <c r="P17" s="19">
        <v>2.1299999999999999E-2</v>
      </c>
      <c r="R17" s="25">
        <v>734</v>
      </c>
      <c r="S17" s="30">
        <v>56802489</v>
      </c>
      <c r="T17" s="19">
        <v>1.46E-2</v>
      </c>
      <c r="U17" s="19">
        <v>1.7399999999999999E-2</v>
      </c>
      <c r="W17" s="25">
        <v>955</v>
      </c>
      <c r="X17" s="30">
        <v>79308634</v>
      </c>
      <c r="Y17" s="19">
        <v>9.9000000000000008E-3</v>
      </c>
      <c r="Z17" s="19">
        <v>1.38E-2</v>
      </c>
      <c r="AB17" s="34" t="s">
        <v>9</v>
      </c>
      <c r="AC17" s="23">
        <f>VLOOKUP($AB17,[1]NJ!$C$17:$K$24,5,FALSE)</f>
        <v>137</v>
      </c>
      <c r="AD17" s="23">
        <f>VLOOKUP($AB17,[1]NJ!$C$17:$K$24,6,FALSE)</f>
        <v>8361619.9199999999</v>
      </c>
      <c r="AE17" s="35">
        <f>VLOOKUP($AB17,[1]NJ!$C$17:$K$24,8,FALSE)</f>
        <v>1.8114504826127198E-2</v>
      </c>
      <c r="AF17" s="35">
        <f>VLOOKUP($AB17,[1]NJ!$C$17:$K$24,9,FALSE)</f>
        <v>2.8955691233963594E-2</v>
      </c>
      <c r="AH17" s="23">
        <f>VLOOKUP($AB17,[2]NJ!$C$17:$K$23,5,FALSE)</f>
        <v>1318</v>
      </c>
      <c r="AI17" s="23">
        <f>VLOOKUP($AB17,[2]NJ!$C$17:$K$23,6,FALSE)</f>
        <v>92031986.129999995</v>
      </c>
      <c r="AJ17" s="35">
        <f>VLOOKUP($AB17,[2]NJ!$C$17:$K$23,8,FALSE)</f>
        <v>1.4512701366484249E-2</v>
      </c>
      <c r="AK17" s="35">
        <f>VLOOKUP($AB17,[2]NJ!$C$17:$K$23,9,FALSE)</f>
        <v>1.6543805160540524E-2</v>
      </c>
      <c r="AM17" s="23">
        <f>VLOOKUP($AB17,[3]NJ!$C$17:$K$23,5,FALSE)</f>
        <v>380</v>
      </c>
      <c r="AN17" s="23">
        <f>VLOOKUP($AB17,[3]NJ!$C$17:$K$23,6,FALSE)</f>
        <v>27982151</v>
      </c>
      <c r="AO17" s="35">
        <f>VLOOKUP($AB17,[3]NJ!$C$17:$K$23,8,FALSE)</f>
        <v>2.1957702530914135E-2</v>
      </c>
      <c r="AP17" s="35">
        <f>VLOOKUP($AB17,[3]NJ!$C$17:$K$23,9,FALSE)</f>
        <v>2.1273271471233961E-2</v>
      </c>
      <c r="AR17" s="23">
        <f>VLOOKUP($AB17,[4]NJ!$C$17:$K$23,5,FALSE)</f>
        <v>734</v>
      </c>
      <c r="AS17" s="23">
        <f>VLOOKUP($AB17,[4]NJ!$C$17:$K$23,6,FALSE)</f>
        <v>56802488.649999999</v>
      </c>
      <c r="AT17" s="35">
        <f>VLOOKUP($AB17,[4]NJ!$C$17:$K$23,8,FALSE)</f>
        <v>1.4629965517928684E-2</v>
      </c>
      <c r="AU17" s="35">
        <f>VLOOKUP($AB17,[4]NJ!$C$17:$K$23,9,FALSE)</f>
        <v>1.7442227600083796E-2</v>
      </c>
      <c r="AW17" s="23">
        <f>VLOOKUP($AB17,[5]NJ!$C$17:$K$23,5,FALSE)</f>
        <v>955</v>
      </c>
      <c r="AX17" s="23">
        <f>VLOOKUP($AB17,[5]NJ!$C$17:$K$23,6,FALSE)</f>
        <v>79308634.040000007</v>
      </c>
      <c r="AY17" s="35">
        <f>VLOOKUP($AB17,[5]NJ!$C$17:$K$23,8,FALSE)</f>
        <v>9.8859236868801895E-3</v>
      </c>
      <c r="AZ17" s="35">
        <f>VLOOKUP($AB17,[5]NJ!$C$17:$K$23,9,FALSE)</f>
        <v>1.3815565012335081E-2</v>
      </c>
      <c r="BB17" s="36">
        <f t="shared" si="1"/>
        <v>0</v>
      </c>
      <c r="BC17" s="36">
        <f t="shared" si="0"/>
        <v>0</v>
      </c>
      <c r="BD17" s="35">
        <f t="shared" si="0"/>
        <v>1.4504826127196419E-5</v>
      </c>
      <c r="BE17" s="35">
        <f t="shared" si="0"/>
        <v>-4.4308766036407765E-5</v>
      </c>
      <c r="BF17" s="23"/>
      <c r="BG17" s="36">
        <f t="shared" si="0"/>
        <v>0</v>
      </c>
      <c r="BH17" s="36">
        <f t="shared" si="0"/>
        <v>0.12999999523162842</v>
      </c>
      <c r="BI17" s="35">
        <f t="shared" si="0"/>
        <v>1.2701366484247842E-5</v>
      </c>
      <c r="BJ17" s="35">
        <f t="shared" si="0"/>
        <v>4.3805160540522775E-5</v>
      </c>
      <c r="BK17" s="23"/>
      <c r="BL17" s="36">
        <f t="shared" si="0"/>
        <v>0</v>
      </c>
      <c r="BM17" s="36">
        <f t="shared" si="0"/>
        <v>0</v>
      </c>
      <c r="BN17" s="35">
        <f t="shared" si="0"/>
        <v>-4.229746908586407E-5</v>
      </c>
      <c r="BO17" s="35">
        <f t="shared" si="0"/>
        <v>-2.6728528766038068E-5</v>
      </c>
      <c r="BP17" s="23"/>
      <c r="BQ17" s="36">
        <f t="shared" si="0"/>
        <v>0</v>
      </c>
      <c r="BR17" s="36">
        <f t="shared" si="0"/>
        <v>-0.35000000149011612</v>
      </c>
      <c r="BS17" s="35">
        <f t="shared" si="0"/>
        <v>2.9965517928684168E-5</v>
      </c>
      <c r="BT17" s="35">
        <f t="shared" si="0"/>
        <v>4.2227600083797473E-5</v>
      </c>
      <c r="BU17" s="23"/>
      <c r="BV17" s="36">
        <f t="shared" si="0"/>
        <v>0</v>
      </c>
      <c r="BW17" s="36">
        <f t="shared" si="0"/>
        <v>4.0000006556510925E-2</v>
      </c>
      <c r="BX17" s="35">
        <f t="shared" si="0"/>
        <v>-1.4076313119811348E-5</v>
      </c>
      <c r="BY17" s="35">
        <f t="shared" si="0"/>
        <v>1.5565012335081244E-5</v>
      </c>
    </row>
    <row r="18" spans="1:77" x14ac:dyDescent="0.2">
      <c r="A18" s="1" t="s">
        <v>24</v>
      </c>
      <c r="B18" s="13" t="s">
        <v>10</v>
      </c>
      <c r="C18" s="25">
        <v>34</v>
      </c>
      <c r="D18" s="30">
        <v>1671312.32</v>
      </c>
      <c r="E18" s="19">
        <v>4.4999999999999997E-3</v>
      </c>
      <c r="F18" s="19">
        <v>5.7999999999999996E-3</v>
      </c>
      <c r="H18" s="25">
        <v>1424</v>
      </c>
      <c r="I18" s="30">
        <v>131511418</v>
      </c>
      <c r="J18" s="19">
        <v>1.5699999999999999E-2</v>
      </c>
      <c r="K18" s="19">
        <v>2.3599999999999999E-2</v>
      </c>
      <c r="M18" s="25">
        <v>141</v>
      </c>
      <c r="N18" s="30">
        <v>12843364</v>
      </c>
      <c r="O18" s="19">
        <v>8.0999999999999996E-3</v>
      </c>
      <c r="P18" s="19">
        <v>9.7999999999999997E-3</v>
      </c>
      <c r="R18" s="25">
        <v>134</v>
      </c>
      <c r="S18" s="30">
        <v>13605021</v>
      </c>
      <c r="T18" s="19">
        <v>2.7000000000000001E-3</v>
      </c>
      <c r="U18" s="19">
        <v>4.1999999999999997E-3</v>
      </c>
      <c r="W18" s="25">
        <v>394</v>
      </c>
      <c r="X18" s="30">
        <v>31628149</v>
      </c>
      <c r="Y18" s="19">
        <v>4.1000000000000003E-3</v>
      </c>
      <c r="Z18" s="19">
        <v>5.4999999999999997E-3</v>
      </c>
      <c r="AB18" s="34" t="s">
        <v>10</v>
      </c>
      <c r="AC18" s="23">
        <f>VLOOKUP($AB18,[1]NJ!$C$17:$K$24,5,FALSE)</f>
        <v>34</v>
      </c>
      <c r="AD18" s="23">
        <f>VLOOKUP($AB18,[1]NJ!$C$17:$K$24,6,FALSE)</f>
        <v>1671312.32</v>
      </c>
      <c r="AE18" s="35">
        <f>VLOOKUP($AB18,[1]NJ!$C$17:$K$24,8,FALSE)</f>
        <v>4.4955705407906917E-3</v>
      </c>
      <c r="AF18" s="35">
        <f>VLOOKUP($AB18,[1]NJ!$C$17:$K$24,9,FALSE)</f>
        <v>5.7876349267785608E-3</v>
      </c>
      <c r="AH18" s="23">
        <f>VLOOKUP($AB18,[2]NJ!$C$17:$K$23,5,FALSE)</f>
        <v>1424</v>
      </c>
      <c r="AI18" s="23">
        <f>VLOOKUP($AB18,[2]NJ!$C$17:$K$23,6,FALSE)</f>
        <v>131511418.21000001</v>
      </c>
      <c r="AJ18" s="35">
        <f>VLOOKUP($AB18,[2]NJ!$C$17:$K$23,8,FALSE)</f>
        <v>1.5679883722210599E-2</v>
      </c>
      <c r="AK18" s="35">
        <f>VLOOKUP($AB18,[2]NJ!$C$17:$K$23,9,FALSE)</f>
        <v>2.3640685926079135E-2</v>
      </c>
      <c r="AM18" s="23">
        <f>VLOOKUP($AB18,[3]NJ!$C$17:$K$23,5,FALSE)</f>
        <v>141</v>
      </c>
      <c r="AN18" s="23">
        <f>VLOOKUP($AB18,[3]NJ!$C$17:$K$23,6,FALSE)</f>
        <v>12843364</v>
      </c>
      <c r="AO18" s="35">
        <f>VLOOKUP($AB18,[3]NJ!$C$17:$K$23,8,FALSE)</f>
        <v>8.1474633075234015E-3</v>
      </c>
      <c r="AP18" s="35">
        <f>VLOOKUP($AB18,[3]NJ!$C$17:$K$23,9,FALSE)</f>
        <v>9.7640945821453572E-3</v>
      </c>
      <c r="AR18" s="23">
        <f>VLOOKUP($AB18,[4]NJ!$C$17:$K$23,5,FALSE)</f>
        <v>134</v>
      </c>
      <c r="AS18" s="23">
        <f>VLOOKUP($AB18,[4]NJ!$C$17:$K$23,6,FALSE)</f>
        <v>13605021.02</v>
      </c>
      <c r="AT18" s="35">
        <f>VLOOKUP($AB18,[4]NJ!$C$17:$K$23,8,FALSE)</f>
        <v>2.670865639512866E-3</v>
      </c>
      <c r="AU18" s="35">
        <f>VLOOKUP($AB18,[4]NJ!$C$17:$K$23,9,FALSE)</f>
        <v>4.1776668377497958E-3</v>
      </c>
      <c r="AW18" s="23">
        <f>VLOOKUP($AB18,[5]NJ!$C$17:$K$23,5,FALSE)</f>
        <v>394</v>
      </c>
      <c r="AX18" s="23">
        <f>VLOOKUP($AB18,[5]NJ!$C$17:$K$23,6,FALSE)</f>
        <v>31628148.670000002</v>
      </c>
      <c r="AY18" s="35">
        <f>VLOOKUP($AB18,[5]NJ!$C$17:$K$23,8,FALSE)</f>
        <v>4.0785905053725598E-3</v>
      </c>
      <c r="AZ18" s="35">
        <f>VLOOKUP($AB18,[5]NJ!$C$17:$K$23,9,FALSE)</f>
        <v>5.5096238821841182E-3</v>
      </c>
      <c r="BB18" s="36">
        <f t="shared" si="1"/>
        <v>0</v>
      </c>
      <c r="BC18" s="36">
        <f t="shared" si="0"/>
        <v>0</v>
      </c>
      <c r="BD18" s="35">
        <f t="shared" si="0"/>
        <v>-4.4294592093079704E-6</v>
      </c>
      <c r="BE18" s="35">
        <f t="shared" si="0"/>
        <v>-1.2365073221438753E-5</v>
      </c>
      <c r="BF18" s="23"/>
      <c r="BG18" s="36">
        <f t="shared" si="0"/>
        <v>0</v>
      </c>
      <c r="BH18" s="36">
        <f t="shared" si="0"/>
        <v>0.21000000834465027</v>
      </c>
      <c r="BI18" s="35">
        <f t="shared" si="0"/>
        <v>-2.01162777893997E-5</v>
      </c>
      <c r="BJ18" s="35">
        <f t="shared" si="0"/>
        <v>4.0685926079135626E-5</v>
      </c>
      <c r="BK18" s="23"/>
      <c r="BL18" s="36">
        <f t="shared" si="0"/>
        <v>0</v>
      </c>
      <c r="BM18" s="36">
        <f t="shared" si="0"/>
        <v>0</v>
      </c>
      <c r="BN18" s="35">
        <f t="shared" si="0"/>
        <v>4.7463307523401901E-5</v>
      </c>
      <c r="BO18" s="35">
        <f t="shared" si="0"/>
        <v>-3.5905417854642518E-5</v>
      </c>
      <c r="BP18" s="23"/>
      <c r="BQ18" s="36">
        <f t="shared" si="0"/>
        <v>0</v>
      </c>
      <c r="BR18" s="36">
        <f t="shared" si="0"/>
        <v>1.9999999552965164E-2</v>
      </c>
      <c r="BS18" s="35">
        <f t="shared" si="0"/>
        <v>-2.9134360487134171E-5</v>
      </c>
      <c r="BT18" s="35">
        <f t="shared" si="0"/>
        <v>-2.2333162250203972E-5</v>
      </c>
      <c r="BU18" s="23"/>
      <c r="BV18" s="36">
        <f t="shared" si="0"/>
        <v>0</v>
      </c>
      <c r="BW18" s="36">
        <f t="shared" si="0"/>
        <v>-0.32999999821186066</v>
      </c>
      <c r="BX18" s="35">
        <f t="shared" si="0"/>
        <v>-2.140949462744058E-5</v>
      </c>
      <c r="BY18" s="35">
        <f t="shared" si="0"/>
        <v>9.6238821841185609E-6</v>
      </c>
    </row>
    <row r="19" spans="1:77" x14ac:dyDescent="0.2">
      <c r="A19" s="1" t="s">
        <v>25</v>
      </c>
      <c r="B19" s="13" t="s">
        <v>11</v>
      </c>
      <c r="C19" s="25">
        <v>95</v>
      </c>
      <c r="D19" s="30">
        <v>4357307.24</v>
      </c>
      <c r="E19" s="19">
        <v>1.26E-2</v>
      </c>
      <c r="F19" s="19">
        <v>1.5100000000000001E-2</v>
      </c>
      <c r="H19" s="25">
        <v>1445</v>
      </c>
      <c r="I19" s="30">
        <v>109520532</v>
      </c>
      <c r="J19" s="19">
        <v>1.5900000000000001E-2</v>
      </c>
      <c r="K19" s="19">
        <v>1.9699999999999999E-2</v>
      </c>
      <c r="M19" s="25">
        <v>361</v>
      </c>
      <c r="N19" s="30">
        <v>27234335</v>
      </c>
      <c r="O19" s="19">
        <v>2.0899999999999998E-2</v>
      </c>
      <c r="P19" s="19">
        <v>2.07E-2</v>
      </c>
      <c r="R19" s="25">
        <v>542</v>
      </c>
      <c r="S19" s="30">
        <v>42042789</v>
      </c>
      <c r="T19" s="19">
        <v>1.0800000000000001E-2</v>
      </c>
      <c r="U19" s="19">
        <v>1.29E-2</v>
      </c>
      <c r="W19" s="25">
        <v>1629</v>
      </c>
      <c r="X19" s="30">
        <v>117353957</v>
      </c>
      <c r="Y19" s="19">
        <v>1.6899999999999998E-2</v>
      </c>
      <c r="Z19" s="19">
        <v>2.0400000000000001E-2</v>
      </c>
      <c r="AB19" s="34" t="s">
        <v>11</v>
      </c>
      <c r="AC19" s="23">
        <f>VLOOKUP($AB19,[1]NJ!$C$17:$K$24,5,FALSE)</f>
        <v>95</v>
      </c>
      <c r="AD19" s="23">
        <f>VLOOKUP($AB19,[1]NJ!$C$17:$K$24,6,FALSE)</f>
        <v>4357307.24</v>
      </c>
      <c r="AE19" s="35">
        <f>VLOOKUP($AB19,[1]NJ!$C$17:$K$24,8,FALSE)</f>
        <v>1.2561152981621049E-2</v>
      </c>
      <c r="AF19" s="35">
        <f>VLOOKUP($AB19,[1]NJ!$C$17:$K$24,9,FALSE)</f>
        <v>1.5089043063434783E-2</v>
      </c>
      <c r="AH19" s="23">
        <f>VLOOKUP($AB19,[2]NJ!$C$17:$K$23,5,FALSE)</f>
        <v>1445</v>
      </c>
      <c r="AI19" s="23">
        <f>VLOOKUP($AB19,[2]NJ!$C$17:$K$23,6,FALSE)</f>
        <v>109520532.06</v>
      </c>
      <c r="AJ19" s="35">
        <f>VLOOKUP($AB19,[2]NJ!$C$17:$K$23,8,FALSE)</f>
        <v>1.5911117962496009E-2</v>
      </c>
      <c r="AK19" s="35">
        <f>VLOOKUP($AB19,[2]NJ!$C$17:$K$23,9,FALSE)</f>
        <v>1.9687571893971599E-2</v>
      </c>
      <c r="AM19" s="23">
        <f>VLOOKUP($AB19,[3]NJ!$C$17:$K$23,5,FALSE)</f>
        <v>361</v>
      </c>
      <c r="AN19" s="23">
        <f>VLOOKUP($AB19,[3]NJ!$C$17:$K$23,6,FALSE)</f>
        <v>27234335</v>
      </c>
      <c r="AO19" s="35">
        <f>VLOOKUP($AB19,[3]NJ!$C$17:$K$23,8,FALSE)</f>
        <v>2.0859817404368427E-2</v>
      </c>
      <c r="AP19" s="35">
        <f>VLOOKUP($AB19,[3]NJ!$C$17:$K$23,9,FALSE)</f>
        <v>2.0704748601832954E-2</v>
      </c>
      <c r="AR19" s="23">
        <f>VLOOKUP($AB19,[4]NJ!$C$17:$K$23,5,FALSE)</f>
        <v>542</v>
      </c>
      <c r="AS19" s="23">
        <f>VLOOKUP($AB19,[4]NJ!$C$17:$K$23,6,FALSE)</f>
        <v>42042788.990000002</v>
      </c>
      <c r="AT19" s="35">
        <f>VLOOKUP($AB19,[4]NJ!$C$17:$K$23,8,FALSE)</f>
        <v>1.0803053556835623E-2</v>
      </c>
      <c r="AU19" s="35">
        <f>VLOOKUP($AB19,[4]NJ!$C$17:$K$23,9,FALSE)</f>
        <v>1.290999588106739E-2</v>
      </c>
      <c r="AW19" s="23">
        <f>VLOOKUP($AB19,[5]NJ!$C$17:$K$23,5,FALSE)</f>
        <v>1629</v>
      </c>
      <c r="AX19" s="23">
        <f>VLOOKUP($AB19,[5]NJ!$C$17:$K$23,6,FALSE)</f>
        <v>117353957.16</v>
      </c>
      <c r="AY19" s="35">
        <f>VLOOKUP($AB19,[5]NJ!$C$17:$K$23,8,FALSE)</f>
        <v>1.6863004906730709E-2</v>
      </c>
      <c r="AZ19" s="35">
        <f>VLOOKUP($AB19,[5]NJ!$C$17:$K$23,9,FALSE)</f>
        <v>2.0443060761594297E-2</v>
      </c>
      <c r="BB19" s="36">
        <f t="shared" si="1"/>
        <v>0</v>
      </c>
      <c r="BC19" s="36">
        <f t="shared" si="0"/>
        <v>0</v>
      </c>
      <c r="BD19" s="35">
        <f t="shared" si="0"/>
        <v>-3.8847018378950979E-5</v>
      </c>
      <c r="BE19" s="35">
        <f t="shared" si="0"/>
        <v>-1.0956936565217207E-5</v>
      </c>
      <c r="BF19" s="23"/>
      <c r="BG19" s="36">
        <f t="shared" si="0"/>
        <v>0</v>
      </c>
      <c r="BH19" s="36">
        <f t="shared" si="0"/>
        <v>6.0000002384185791E-2</v>
      </c>
      <c r="BI19" s="35">
        <f t="shared" si="0"/>
        <v>1.1117962496007966E-5</v>
      </c>
      <c r="BJ19" s="35">
        <f t="shared" si="0"/>
        <v>-1.2428106028399694E-5</v>
      </c>
      <c r="BK19" s="23"/>
      <c r="BL19" s="36">
        <f t="shared" si="0"/>
        <v>0</v>
      </c>
      <c r="BM19" s="36">
        <f t="shared" si="0"/>
        <v>0</v>
      </c>
      <c r="BN19" s="35">
        <f t="shared" si="0"/>
        <v>-4.018259563157156E-5</v>
      </c>
      <c r="BO19" s="35">
        <f t="shared" si="0"/>
        <v>4.7486018329538637E-6</v>
      </c>
      <c r="BP19" s="23"/>
      <c r="BQ19" s="36">
        <f t="shared" si="0"/>
        <v>0</v>
      </c>
      <c r="BR19" s="36">
        <f t="shared" si="0"/>
        <v>-9.9999979138374329E-3</v>
      </c>
      <c r="BS19" s="35">
        <f t="shared" si="0"/>
        <v>3.0535568356221399E-6</v>
      </c>
      <c r="BT19" s="35">
        <f t="shared" si="0"/>
        <v>9.9958810673896753E-6</v>
      </c>
      <c r="BU19" s="23"/>
      <c r="BV19" s="36">
        <f t="shared" si="0"/>
        <v>0</v>
      </c>
      <c r="BW19" s="36">
        <f t="shared" si="0"/>
        <v>0.15999999642372131</v>
      </c>
      <c r="BX19" s="35">
        <f t="shared" si="0"/>
        <v>-3.6995093269289597E-5</v>
      </c>
      <c r="BY19" s="35">
        <f t="shared" si="0"/>
        <v>4.3060761594295588E-5</v>
      </c>
    </row>
    <row r="20" spans="1:77" x14ac:dyDescent="0.2">
      <c r="A20" s="1" t="s">
        <v>26</v>
      </c>
      <c r="B20" s="13" t="s">
        <v>12</v>
      </c>
      <c r="C20" s="23">
        <v>12</v>
      </c>
      <c r="D20" s="28">
        <v>2039506.04</v>
      </c>
      <c r="E20" s="17">
        <v>1.6000000000000001E-3</v>
      </c>
      <c r="F20" s="17">
        <v>7.1000000000000004E-3</v>
      </c>
      <c r="G20" s="8"/>
      <c r="H20" s="23">
        <v>491</v>
      </c>
      <c r="I20" s="28">
        <v>61707421</v>
      </c>
      <c r="J20" s="17">
        <v>5.4000000000000003E-3</v>
      </c>
      <c r="K20" s="17">
        <v>1.11E-2</v>
      </c>
      <c r="L20" s="8"/>
      <c r="M20" s="23">
        <v>62</v>
      </c>
      <c r="N20" s="28">
        <v>9691494</v>
      </c>
      <c r="O20" s="17">
        <v>3.5999999999999999E-3</v>
      </c>
      <c r="P20" s="17">
        <v>7.4000000000000003E-3</v>
      </c>
      <c r="Q20" s="8"/>
      <c r="R20" s="23">
        <v>301</v>
      </c>
      <c r="S20" s="28">
        <v>39025976</v>
      </c>
      <c r="T20" s="17">
        <v>6.0000000000000001E-3</v>
      </c>
      <c r="U20" s="17">
        <v>1.2E-2</v>
      </c>
      <c r="V20" s="8"/>
      <c r="W20" s="23">
        <v>1253</v>
      </c>
      <c r="X20" s="28">
        <v>141195187</v>
      </c>
      <c r="Y20" s="17">
        <v>1.2999999999999999E-2</v>
      </c>
      <c r="Z20" s="17">
        <v>2.46E-2</v>
      </c>
      <c r="AA20" s="8"/>
      <c r="AB20" s="34" t="s">
        <v>12</v>
      </c>
      <c r="AC20" s="23">
        <f>VLOOKUP($AB20,[1]NJ!$C$17:$K$24,5,FALSE)</f>
        <v>12</v>
      </c>
      <c r="AD20" s="23">
        <f>VLOOKUP($AB20,[1]NJ!$C$17:$K$24,6,FALSE)</f>
        <v>2039506.04</v>
      </c>
      <c r="AE20" s="35">
        <f>VLOOKUP($AB20,[1]NJ!$C$17:$K$24,8,FALSE)</f>
        <v>1.5866719555731853E-3</v>
      </c>
      <c r="AF20" s="35">
        <f>VLOOKUP($AB20,[1]NJ!$C$17:$K$24,9,FALSE)</f>
        <v>7.0626634227645927E-3</v>
      </c>
      <c r="AG20" s="8"/>
      <c r="AH20" s="23">
        <f>VLOOKUP($AB20,[2]NJ!$C$17:$K$23,5,FALSE)</f>
        <v>491</v>
      </c>
      <c r="AI20" s="23">
        <f>VLOOKUP($AB20,[2]NJ!$C$17:$K$23,6,FALSE)</f>
        <v>61707421.310000002</v>
      </c>
      <c r="AJ20" s="35">
        <f>VLOOKUP($AB20,[2]NJ!$C$17:$K$23,8,FALSE)</f>
        <v>5.406476760958851E-3</v>
      </c>
      <c r="AK20" s="35">
        <f>VLOOKUP($AB20,[2]NJ!$C$17:$K$23,9,FALSE)</f>
        <v>1.1092616795969025E-2</v>
      </c>
      <c r="AL20" s="8"/>
      <c r="AM20" s="23">
        <f>VLOOKUP($AB20,[3]NJ!$C$17:$K$23,5,FALSE)</f>
        <v>62</v>
      </c>
      <c r="AN20" s="23">
        <f>VLOOKUP($AB20,[3]NJ!$C$17:$K$23,6,FALSE)</f>
        <v>9691494</v>
      </c>
      <c r="AO20" s="35">
        <f>VLOOKUP($AB20,[3]NJ!$C$17:$K$23,8,FALSE)</f>
        <v>3.5825725182017797E-3</v>
      </c>
      <c r="AP20" s="35">
        <f>VLOOKUP($AB20,[3]NJ!$C$17:$K$23,9,FALSE)</f>
        <v>7.3679033046399871E-3</v>
      </c>
      <c r="AQ20" s="8"/>
      <c r="AR20" s="23">
        <f>VLOOKUP($AB20,[4]NJ!$C$17:$K$23,5,FALSE)</f>
        <v>301</v>
      </c>
      <c r="AS20" s="23">
        <f>VLOOKUP($AB20,[4]NJ!$C$17:$K$23,6,FALSE)</f>
        <v>39025975.799999997</v>
      </c>
      <c r="AT20" s="35">
        <f>VLOOKUP($AB20,[4]NJ!$C$17:$K$23,8,FALSE)</f>
        <v>5.999481772338602E-3</v>
      </c>
      <c r="AU20" s="35">
        <f>VLOOKUP($AB20,[4]NJ!$C$17:$K$23,9,FALSE)</f>
        <v>1.1983629034516998E-2</v>
      </c>
      <c r="AV20" s="8"/>
      <c r="AW20" s="23">
        <f>VLOOKUP($AB20,[5]NJ!$C$17:$K$23,5,FALSE)</f>
        <v>1253</v>
      </c>
      <c r="AX20" s="23">
        <f>VLOOKUP($AB20,[5]NJ!$C$17:$K$23,6,FALSE)</f>
        <v>141195186.56999999</v>
      </c>
      <c r="AY20" s="35">
        <f>VLOOKUP($AB20,[5]NJ!$C$17:$K$23,8,FALSE)</f>
        <v>1.2970745947288876E-2</v>
      </c>
      <c r="AZ20" s="35">
        <f>VLOOKUP($AB20,[5]NJ!$C$17:$K$23,9,FALSE)</f>
        <v>2.4596203214176753E-2</v>
      </c>
      <c r="BB20" s="36">
        <f t="shared" si="1"/>
        <v>0</v>
      </c>
      <c r="BC20" s="36">
        <f t="shared" si="0"/>
        <v>0</v>
      </c>
      <c r="BD20" s="35">
        <f t="shared" si="0"/>
        <v>-1.3328044426814825E-5</v>
      </c>
      <c r="BE20" s="35">
        <f t="shared" si="0"/>
        <v>-3.7336577235407703E-5</v>
      </c>
      <c r="BF20" s="23"/>
      <c r="BG20" s="36">
        <f t="shared" si="0"/>
        <v>0</v>
      </c>
      <c r="BH20" s="36">
        <f t="shared" si="0"/>
        <v>0.31000000238418579</v>
      </c>
      <c r="BI20" s="35">
        <f t="shared" si="0"/>
        <v>6.4767609588506705E-6</v>
      </c>
      <c r="BJ20" s="35">
        <f t="shared" si="0"/>
        <v>-7.3832040309758373E-6</v>
      </c>
      <c r="BK20" s="23"/>
      <c r="BL20" s="36">
        <f t="shared" si="0"/>
        <v>0</v>
      </c>
      <c r="BM20" s="36">
        <f t="shared" si="0"/>
        <v>0</v>
      </c>
      <c r="BN20" s="35">
        <f t="shared" si="0"/>
        <v>-1.7427481798220224E-5</v>
      </c>
      <c r="BO20" s="35">
        <f t="shared" si="0"/>
        <v>-3.209669536001318E-5</v>
      </c>
      <c r="BP20" s="23"/>
      <c r="BQ20" s="36">
        <f t="shared" si="0"/>
        <v>0</v>
      </c>
      <c r="BR20" s="36">
        <f t="shared" si="0"/>
        <v>-0.20000000298023224</v>
      </c>
      <c r="BS20" s="35">
        <f t="shared" si="0"/>
        <v>-5.1822766139811294E-7</v>
      </c>
      <c r="BT20" s="35">
        <f t="shared" si="0"/>
        <v>-1.63709654830025E-5</v>
      </c>
      <c r="BU20" s="23"/>
      <c r="BV20" s="36">
        <f t="shared" si="0"/>
        <v>0</v>
      </c>
      <c r="BW20" s="36">
        <f t="shared" si="0"/>
        <v>-0.43000000715255737</v>
      </c>
      <c r="BX20" s="35">
        <f t="shared" si="0"/>
        <v>-2.9254052711123052E-5</v>
      </c>
      <c r="BY20" s="35">
        <f t="shared" si="0"/>
        <v>-3.7967858232471063E-6</v>
      </c>
    </row>
    <row r="21" spans="1:77" x14ac:dyDescent="0.2">
      <c r="A21" s="1" t="s">
        <v>27</v>
      </c>
      <c r="B21" s="13" t="s">
        <v>13</v>
      </c>
      <c r="C21" s="23">
        <v>7563</v>
      </c>
      <c r="D21" s="28">
        <v>288772934.22000003</v>
      </c>
      <c r="E21" s="17">
        <v>1</v>
      </c>
      <c r="F21" s="17">
        <v>1</v>
      </c>
      <c r="G21" s="8"/>
      <c r="H21" s="23">
        <v>90817</v>
      </c>
      <c r="I21" s="28">
        <v>5562927346</v>
      </c>
      <c r="J21" s="17">
        <v>1</v>
      </c>
      <c r="K21" s="17">
        <v>1</v>
      </c>
      <c r="L21" s="8"/>
      <c r="M21" s="23">
        <v>17306</v>
      </c>
      <c r="N21" s="28">
        <v>1315366611</v>
      </c>
      <c r="O21" s="17">
        <v>1</v>
      </c>
      <c r="P21" s="17">
        <v>1</v>
      </c>
      <c r="Q21" s="8"/>
      <c r="R21" s="23">
        <v>50171</v>
      </c>
      <c r="S21" s="28">
        <v>3256607467</v>
      </c>
      <c r="T21" s="17">
        <v>1</v>
      </c>
      <c r="U21" s="17">
        <v>1</v>
      </c>
      <c r="V21" s="8"/>
      <c r="W21" s="23">
        <v>96602</v>
      </c>
      <c r="X21" s="28">
        <v>5740527729</v>
      </c>
      <c r="Y21" s="17">
        <v>1</v>
      </c>
      <c r="Z21" s="17">
        <v>1</v>
      </c>
      <c r="AA21" s="8"/>
      <c r="AB21" s="34" t="s">
        <v>13</v>
      </c>
      <c r="AC21" s="23">
        <f>VLOOKUP($AB21,[1]NJ!$C$17:$K$24,5,FALSE)</f>
        <v>7563</v>
      </c>
      <c r="AD21" s="23">
        <f>VLOOKUP($AB21,[1]NJ!$C$17:$K$24,6,FALSE)</f>
        <v>288772934.22000003</v>
      </c>
      <c r="AE21" s="35">
        <f>VLOOKUP($AB21,[1]NJ!$C$17:$K$24,8,FALSE)</f>
        <v>1</v>
      </c>
      <c r="AF21" s="35">
        <f>VLOOKUP($AB21,[1]NJ!$C$17:$K$24,9,FALSE)</f>
        <v>1</v>
      </c>
      <c r="AG21" s="8"/>
      <c r="AH21" s="23">
        <f>VLOOKUP($AB21,[2]NJ!$C$17:$K$23,5,FALSE)</f>
        <v>90817</v>
      </c>
      <c r="AI21" s="23">
        <f>VLOOKUP($AB21,[2]NJ!$C$17:$K$23,6,FALSE)</f>
        <v>5562927345.7300014</v>
      </c>
      <c r="AJ21" s="35">
        <f>VLOOKUP($AB21,[2]NJ!$C$17:$K$23,8,FALSE)</f>
        <v>1</v>
      </c>
      <c r="AK21" s="35">
        <f>VLOOKUP($AB21,[2]NJ!$C$17:$K$23,9,FALSE)</f>
        <v>0.99999999999999989</v>
      </c>
      <c r="AL21" s="8"/>
      <c r="AM21" s="23">
        <f>VLOOKUP($AB21,[3]NJ!$C$17:$K$23,5,FALSE)</f>
        <v>17306</v>
      </c>
      <c r="AN21" s="23">
        <f>VLOOKUP($AB21,[3]NJ!$C$17:$K$23,6,FALSE)</f>
        <v>1315366611</v>
      </c>
      <c r="AO21" s="35">
        <f>VLOOKUP($AB21,[3]NJ!$C$17:$K$23,8,FALSE)</f>
        <v>1</v>
      </c>
      <c r="AP21" s="35">
        <f>VLOOKUP($AB21,[3]NJ!$C$17:$K$23,9,FALSE)</f>
        <v>1</v>
      </c>
      <c r="AQ21" s="8"/>
      <c r="AR21" s="23">
        <f>VLOOKUP($AB21,[4]NJ!$C$17:$K$23,5,FALSE)</f>
        <v>50171</v>
      </c>
      <c r="AS21" s="23">
        <f>VLOOKUP($AB21,[4]NJ!$C$17:$K$23,6,FALSE)</f>
        <v>3256607467.3699999</v>
      </c>
      <c r="AT21" s="35">
        <f>VLOOKUP($AB21,[4]NJ!$C$17:$K$23,8,FALSE)</f>
        <v>1.0000000000000002</v>
      </c>
      <c r="AU21" s="35">
        <f>VLOOKUP($AB21,[4]NJ!$C$17:$K$23,9,FALSE)</f>
        <v>1</v>
      </c>
      <c r="AV21" s="8"/>
      <c r="AW21" s="23">
        <f>VLOOKUP($AB21,[5]NJ!$C$17:$K$23,5,FALSE)</f>
        <v>96602</v>
      </c>
      <c r="AX21" s="23">
        <f>VLOOKUP($AB21,[5]NJ!$C$17:$K$23,6,FALSE)</f>
        <v>5740527728.6300001</v>
      </c>
      <c r="AY21" s="35">
        <f>VLOOKUP($AB21,[5]NJ!$C$17:$K$23,8,FALSE)</f>
        <v>1</v>
      </c>
      <c r="AZ21" s="35">
        <f>VLOOKUP($AB21,[5]NJ!$C$17:$K$23,9,FALSE)</f>
        <v>1</v>
      </c>
      <c r="BB21" s="36">
        <f t="shared" si="1"/>
        <v>0</v>
      </c>
      <c r="BC21" s="36">
        <f t="shared" si="0"/>
        <v>0</v>
      </c>
      <c r="BD21" s="35">
        <f t="shared" si="0"/>
        <v>0</v>
      </c>
      <c r="BE21" s="35">
        <f t="shared" si="0"/>
        <v>0</v>
      </c>
      <c r="BF21" s="23"/>
      <c r="BG21" s="36">
        <f t="shared" si="0"/>
        <v>0</v>
      </c>
      <c r="BH21" s="36">
        <f t="shared" si="0"/>
        <v>-0.26999855041503906</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0.36999988555908203</v>
      </c>
      <c r="BS21" s="35">
        <f t="shared" si="3"/>
        <v>0</v>
      </c>
      <c r="BT21" s="35">
        <f t="shared" si="3"/>
        <v>0</v>
      </c>
      <c r="BU21" s="23"/>
      <c r="BV21" s="36">
        <f t="shared" ref="BV21:BY21" si="4">AW21-W21</f>
        <v>0</v>
      </c>
      <c r="BW21" s="36">
        <f t="shared" si="4"/>
        <v>-0.36999988555908203</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N14" activePane="bottomRight" state="frozen"/>
      <selection pane="bottomRight" activeCell="S25" sqref="S25"/>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398" priority="21" operator="lessThan">
      <formula>-1</formula>
    </cfRule>
  </conditionalFormatting>
  <conditionalFormatting sqref="BD6:BE21">
    <cfRule type="cellIs" dxfId="397" priority="19" operator="lessThan">
      <formula>-0.01</formula>
    </cfRule>
    <cfRule type="cellIs" dxfId="396" priority="20" operator="greaterThan">
      <formula>0.01</formula>
    </cfRule>
  </conditionalFormatting>
  <conditionalFormatting sqref="BB6:BC21">
    <cfRule type="cellIs" dxfId="395" priority="17" operator="lessThan">
      <formula>-1</formula>
    </cfRule>
    <cfRule type="cellIs" dxfId="394" priority="18" operator="greaterThan">
      <formula>1</formula>
    </cfRule>
  </conditionalFormatting>
  <conditionalFormatting sqref="BI6:BJ21">
    <cfRule type="cellIs" dxfId="393" priority="15" operator="lessThan">
      <formula>-0.01</formula>
    </cfRule>
    <cfRule type="cellIs" dxfId="392" priority="16" operator="greaterThan">
      <formula>0.01</formula>
    </cfRule>
  </conditionalFormatting>
  <conditionalFormatting sqref="BG6:BH21">
    <cfRule type="cellIs" dxfId="391" priority="13" operator="lessThan">
      <formula>-1</formula>
    </cfRule>
    <cfRule type="cellIs" dxfId="390" priority="14" operator="greaterThan">
      <formula>1</formula>
    </cfRule>
  </conditionalFormatting>
  <conditionalFormatting sqref="BN6:BO21">
    <cfRule type="cellIs" dxfId="389" priority="11" operator="lessThan">
      <formula>-0.01</formula>
    </cfRule>
    <cfRule type="cellIs" dxfId="388" priority="12" operator="greaterThan">
      <formula>0.01</formula>
    </cfRule>
  </conditionalFormatting>
  <conditionalFormatting sqref="BL6:BM21">
    <cfRule type="cellIs" dxfId="387" priority="9" operator="lessThan">
      <formula>-1</formula>
    </cfRule>
    <cfRule type="cellIs" dxfId="386" priority="10" operator="greaterThan">
      <formula>1</formula>
    </cfRule>
  </conditionalFormatting>
  <conditionalFormatting sqref="BS6:BT21">
    <cfRule type="cellIs" dxfId="385" priority="7" operator="lessThan">
      <formula>-0.01</formula>
    </cfRule>
    <cfRule type="cellIs" dxfId="384" priority="8" operator="greaterThan">
      <formula>0.01</formula>
    </cfRule>
  </conditionalFormatting>
  <conditionalFormatting sqref="BQ6:BR21">
    <cfRule type="cellIs" dxfId="383" priority="5" operator="lessThan">
      <formula>-1</formula>
    </cfRule>
    <cfRule type="cellIs" dxfId="382" priority="6" operator="greaterThan">
      <formula>1</formula>
    </cfRule>
  </conditionalFormatting>
  <conditionalFormatting sqref="BX6:BY21">
    <cfRule type="cellIs" dxfId="381" priority="3" operator="lessThan">
      <formula>-0.01</formula>
    </cfRule>
    <cfRule type="cellIs" dxfId="380" priority="4" operator="greaterThan">
      <formula>0.01</formula>
    </cfRule>
  </conditionalFormatting>
  <conditionalFormatting sqref="BV6:BW21">
    <cfRule type="cellIs" dxfId="379" priority="1" operator="lessThan">
      <formula>-1</formula>
    </cfRule>
    <cfRule type="cellIs" dxfId="378" priority="2" operator="greaterThan">
      <formula>1</formula>
    </cfRule>
  </conditionalFormatting>
  <pageMargins left="0.7" right="0.7" top="0.75" bottom="0.75" header="0.3" footer="0.3"/>
  <pageSetup paperSize="5" scale="1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BY37"/>
  <sheetViews>
    <sheetView zoomScale="80" zoomScaleNormal="80" workbookViewId="0">
      <pane xSplit="2" ySplit="3" topLeftCell="AW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62</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9999</v>
      </c>
      <c r="D6" s="28">
        <v>1431553169.96</v>
      </c>
      <c r="E6" s="17">
        <v>0.91949999999999998</v>
      </c>
      <c r="F6" s="17">
        <v>0.91559999999999997</v>
      </c>
      <c r="G6" s="8"/>
      <c r="H6" s="23">
        <v>49277</v>
      </c>
      <c r="I6" s="28">
        <v>6219915178</v>
      </c>
      <c r="J6" s="17">
        <v>0.87439999999999996</v>
      </c>
      <c r="K6" s="17">
        <v>0.85370000000000001</v>
      </c>
      <c r="L6" s="8"/>
      <c r="M6" s="23">
        <v>13441</v>
      </c>
      <c r="N6" s="28">
        <v>1639900315</v>
      </c>
      <c r="O6" s="17">
        <v>0.90790000000000004</v>
      </c>
      <c r="P6" s="17">
        <v>0.89510000000000001</v>
      </c>
      <c r="Q6" s="8"/>
      <c r="R6" s="23">
        <v>22324</v>
      </c>
      <c r="S6" s="28">
        <v>2859502276</v>
      </c>
      <c r="T6" s="17">
        <v>0.87880000000000003</v>
      </c>
      <c r="U6" s="17">
        <v>0.86170000000000002</v>
      </c>
      <c r="V6" s="8"/>
      <c r="W6" s="23">
        <v>59197</v>
      </c>
      <c r="X6" s="28">
        <v>7922020838</v>
      </c>
      <c r="Y6" s="17">
        <v>0.93069999999999997</v>
      </c>
      <c r="Z6" s="17">
        <v>0.92969999999999997</v>
      </c>
      <c r="AA6" s="8"/>
      <c r="AB6" s="34" t="s">
        <v>80</v>
      </c>
      <c r="AC6" s="23">
        <f>VLOOKUP($AB6,[1]NM!$C$8:$K$14,5,FALSE)</f>
        <v>9999</v>
      </c>
      <c r="AD6" s="23">
        <f>VLOOKUP($AB6,[1]NM!$C$8:$K$14,6,FALSE)</f>
        <v>1431553169.96</v>
      </c>
      <c r="AE6" s="35">
        <f>VLOOKUP($AB6,[1]NM!$C$8:$K$14,8,FALSE)</f>
        <v>0.91953283060511315</v>
      </c>
      <c r="AF6" s="35">
        <f>VLOOKUP($AB6,[1]NM!$C$8:$K$14,9,FALSE)</f>
        <v>0.91564553160353779</v>
      </c>
      <c r="AG6" s="8"/>
      <c r="AH6" s="23">
        <f>VLOOKUP($AB6,[2]NM!$C$8:$K$23,5,FALSE)</f>
        <v>49277</v>
      </c>
      <c r="AI6" s="23">
        <f>VLOOKUP($AB6,[2]NM!$C$8:$K$23,6,FALSE)</f>
        <v>6219915177.5899992</v>
      </c>
      <c r="AJ6" s="35">
        <f>VLOOKUP($AB6,[2]NM!$C$8:$K$23,8,FALSE)</f>
        <v>0.87441885225538563</v>
      </c>
      <c r="AK6" s="35">
        <f>VLOOKUP($AB6,[2]NM!$C$8:$K$23,9,FALSE)</f>
        <v>0.85367721865082657</v>
      </c>
      <c r="AL6" s="8"/>
      <c r="AM6" s="23">
        <f>VLOOKUP($AB6,[3]NM!$C$8:$K$14,5,FALSE)</f>
        <v>13441</v>
      </c>
      <c r="AN6" s="23">
        <f>VLOOKUP($AB6,[3]NM!$C$8:$K$14,6,FALSE)</f>
        <v>1639900315</v>
      </c>
      <c r="AO6" s="35">
        <f>VLOOKUP($AB6,[3]NM!$C$8:$K$14,8,FALSE)</f>
        <v>0.90786896318811217</v>
      </c>
      <c r="AP6" s="35">
        <f>VLOOKUP($AB6,[3]NM!$C$8:$K$14,9,FALSE)</f>
        <v>0.89513979636889585</v>
      </c>
      <c r="AQ6" s="8"/>
      <c r="AR6" s="23">
        <f>VLOOKUP($AB6,[4]NM!$C$8:$K$14,5,FALSE)</f>
        <v>22324</v>
      </c>
      <c r="AS6" s="23">
        <f>VLOOKUP($AB6,[4]NM!$C$8:$K$14,6,FALSE)</f>
        <v>2859502275.8299999</v>
      </c>
      <c r="AT6" s="35">
        <f>VLOOKUP($AB6,[4]NM!$C$8:$K$14,8,FALSE)</f>
        <v>0.87882843870561378</v>
      </c>
      <c r="AU6" s="35">
        <f>VLOOKUP($AB6,[4]NM!$C$8:$K$14,9,FALSE)</f>
        <v>0.86173564078847986</v>
      </c>
      <c r="AV6" s="8"/>
      <c r="AW6" s="23">
        <f>VLOOKUP($AB6,[5]NM!$C$8:$K$14,5,FALSE)</f>
        <v>59197</v>
      </c>
      <c r="AX6" s="23">
        <f>VLOOKUP($AB6,[5]NM!$C$8:$K$14,6,FALSE)</f>
        <v>7922020838.2200003</v>
      </c>
      <c r="AY6" s="35">
        <f>VLOOKUP($AB6,[5]NM!$C$8:$K$14,8,FALSE)</f>
        <v>0.93069727222702614</v>
      </c>
      <c r="AZ6" s="35">
        <f>VLOOKUP($AB6,[5]NM!$C$8:$K$14,9,FALSE)</f>
        <v>0.92974779245365757</v>
      </c>
      <c r="BB6" s="36">
        <f>AC6-C6</f>
        <v>0</v>
      </c>
      <c r="BC6" s="36">
        <f t="shared" ref="BC6:BY21" si="0">AD6-D6</f>
        <v>0</v>
      </c>
      <c r="BD6" s="35">
        <f t="shared" si="0"/>
        <v>3.283060511316549E-5</v>
      </c>
      <c r="BE6" s="35">
        <f t="shared" si="0"/>
        <v>4.5531603537818377E-5</v>
      </c>
      <c r="BF6" s="23"/>
      <c r="BG6" s="36">
        <f t="shared" si="0"/>
        <v>0</v>
      </c>
      <c r="BH6" s="36">
        <f t="shared" si="0"/>
        <v>-0.41000080108642578</v>
      </c>
      <c r="BI6" s="35">
        <f t="shared" si="0"/>
        <v>1.8852255385670702E-5</v>
      </c>
      <c r="BJ6" s="35">
        <f t="shared" si="0"/>
        <v>-2.2781349173439658E-5</v>
      </c>
      <c r="BK6" s="23"/>
      <c r="BL6" s="36">
        <f t="shared" si="0"/>
        <v>0</v>
      </c>
      <c r="BM6" s="36">
        <f t="shared" si="0"/>
        <v>0</v>
      </c>
      <c r="BN6" s="35">
        <f t="shared" si="0"/>
        <v>-3.1036811887874549E-5</v>
      </c>
      <c r="BO6" s="35">
        <f t="shared" si="0"/>
        <v>3.9796368895839151E-5</v>
      </c>
      <c r="BP6" s="23"/>
      <c r="BQ6" s="36">
        <f t="shared" si="0"/>
        <v>0</v>
      </c>
      <c r="BR6" s="36">
        <f t="shared" si="0"/>
        <v>-0.17000007629394531</v>
      </c>
      <c r="BS6" s="35">
        <f t="shared" si="0"/>
        <v>2.8438705613753612E-5</v>
      </c>
      <c r="BT6" s="35">
        <f t="shared" si="0"/>
        <v>3.5640788479840424E-5</v>
      </c>
      <c r="BU6" s="23"/>
      <c r="BV6" s="36">
        <f t="shared" si="0"/>
        <v>0</v>
      </c>
      <c r="BW6" s="36">
        <f t="shared" si="0"/>
        <v>0.22000026702880859</v>
      </c>
      <c r="BX6" s="35">
        <f t="shared" si="0"/>
        <v>-2.7277729738317547E-6</v>
      </c>
      <c r="BY6" s="35">
        <f t="shared" si="0"/>
        <v>4.7792453657602429E-5</v>
      </c>
    </row>
    <row r="7" spans="1:77" x14ac:dyDescent="0.2">
      <c r="A7" s="1" t="s">
        <v>22</v>
      </c>
      <c r="B7" s="2" t="s">
        <v>8</v>
      </c>
      <c r="C7" s="23">
        <v>294</v>
      </c>
      <c r="D7" s="28">
        <v>34078435.210000001</v>
      </c>
      <c r="E7" s="17">
        <v>2.7E-2</v>
      </c>
      <c r="F7" s="17">
        <v>2.18E-2</v>
      </c>
      <c r="G7" s="8"/>
      <c r="H7" s="23">
        <v>1653</v>
      </c>
      <c r="I7" s="28">
        <v>207906408</v>
      </c>
      <c r="J7" s="17">
        <v>2.93E-2</v>
      </c>
      <c r="K7" s="17">
        <v>2.8500000000000001E-2</v>
      </c>
      <c r="L7" s="8"/>
      <c r="M7" s="23">
        <v>400</v>
      </c>
      <c r="N7" s="28">
        <v>45741085</v>
      </c>
      <c r="O7" s="17">
        <v>2.7E-2</v>
      </c>
      <c r="P7" s="17">
        <v>2.5000000000000001E-2</v>
      </c>
      <c r="Q7" s="8"/>
      <c r="R7" s="23">
        <v>993</v>
      </c>
      <c r="S7" s="28">
        <v>124530549</v>
      </c>
      <c r="T7" s="17">
        <v>3.9100000000000003E-2</v>
      </c>
      <c r="U7" s="17">
        <v>3.7499999999999999E-2</v>
      </c>
      <c r="V7" s="8"/>
      <c r="W7" s="23">
        <v>1334</v>
      </c>
      <c r="X7" s="28">
        <v>157161017</v>
      </c>
      <c r="Y7" s="17">
        <v>2.1000000000000001E-2</v>
      </c>
      <c r="Z7" s="17">
        <v>1.84E-2</v>
      </c>
      <c r="AA7" s="8"/>
      <c r="AB7" s="34" t="s">
        <v>8</v>
      </c>
      <c r="AC7" s="23">
        <f>VLOOKUP($AB7,[1]NM!$C$8:$K$14,5,FALSE)</f>
        <v>294</v>
      </c>
      <c r="AD7" s="23">
        <f>VLOOKUP($AB7,[1]NM!$C$8:$K$14,6,FALSE)</f>
        <v>34078435.210000001</v>
      </c>
      <c r="AE7" s="35">
        <f>VLOOKUP($AB7,[1]NM!$C$8:$K$14,8,FALSE)</f>
        <v>2.7036968916681992E-2</v>
      </c>
      <c r="AF7" s="35">
        <f>VLOOKUP($AB7,[1]NM!$C$8:$K$14,9,FALSE)</f>
        <v>2.1797141439705698E-2</v>
      </c>
      <c r="AG7" s="8"/>
      <c r="AH7" s="23">
        <f>VLOOKUP($AB7,[2]NM!$C$8:$K$23,5,FALSE)</f>
        <v>1653</v>
      </c>
      <c r="AI7" s="23">
        <f>VLOOKUP($AB7,[2]NM!$C$8:$K$23,6,FALSE)</f>
        <v>207906407.67000002</v>
      </c>
      <c r="AJ7" s="35">
        <f>VLOOKUP($AB7,[2]NM!$C$8:$K$23,8,FALSE)</f>
        <v>2.933243425488874E-2</v>
      </c>
      <c r="AK7" s="35">
        <f>VLOOKUP($AB7,[2]NM!$C$8:$K$23,9,FALSE)</f>
        <v>2.8534949235140494E-2</v>
      </c>
      <c r="AL7" s="8"/>
      <c r="AM7" s="23">
        <f>VLOOKUP($AB7,[3]NM!$C$8:$K$14,5,FALSE)</f>
        <v>400</v>
      </c>
      <c r="AN7" s="23">
        <f>VLOOKUP($AB7,[3]NM!$C$8:$K$14,6,FALSE)</f>
        <v>45741085</v>
      </c>
      <c r="AO7" s="35">
        <f>VLOOKUP($AB7,[3]NM!$C$8:$K$14,8,FALSE)</f>
        <v>2.7017899358324889E-2</v>
      </c>
      <c r="AP7" s="35">
        <f>VLOOKUP($AB7,[3]NM!$C$8:$K$14,9,FALSE)</f>
        <v>2.4967777088689906E-2</v>
      </c>
      <c r="AQ7" s="8"/>
      <c r="AR7" s="23">
        <f>VLOOKUP($AB7,[4]NM!$C$8:$K$14,5,FALSE)</f>
        <v>993</v>
      </c>
      <c r="AS7" s="23">
        <f>VLOOKUP($AB7,[4]NM!$C$8:$K$14,6,FALSE)</f>
        <v>124530548.59</v>
      </c>
      <c r="AT7" s="35">
        <f>VLOOKUP($AB7,[4]NM!$C$8:$K$14,8,FALSE)</f>
        <v>3.9091410125186993E-2</v>
      </c>
      <c r="AU7" s="35">
        <f>VLOOKUP($AB7,[4]NM!$C$8:$K$14,9,FALSE)</f>
        <v>3.752835344598425E-2</v>
      </c>
      <c r="AV7" s="8"/>
      <c r="AW7" s="23">
        <f>VLOOKUP($AB7,[5]NM!$C$8:$K$14,5,FALSE)</f>
        <v>1334</v>
      </c>
      <c r="AX7" s="23">
        <f>VLOOKUP($AB7,[5]NM!$C$8:$K$14,6,FALSE)</f>
        <v>157161016.66999999</v>
      </c>
      <c r="AY7" s="35">
        <f>VLOOKUP($AB7,[5]NM!$C$8:$K$14,8,FALSE)</f>
        <v>2.0973193931294709E-2</v>
      </c>
      <c r="AZ7" s="35">
        <f>VLOOKUP($AB7,[5]NM!$C$8:$K$14,9,FALSE)</f>
        <v>1.8444802316568597E-2</v>
      </c>
      <c r="BB7" s="36">
        <f t="shared" ref="BB7:BB21" si="1">AC7-C7</f>
        <v>0</v>
      </c>
      <c r="BC7" s="36">
        <f t="shared" si="0"/>
        <v>0</v>
      </c>
      <c r="BD7" s="35">
        <f t="shared" si="0"/>
        <v>3.6968916681992536E-5</v>
      </c>
      <c r="BE7" s="35">
        <f t="shared" si="0"/>
        <v>-2.8585602943019539E-6</v>
      </c>
      <c r="BF7" s="23"/>
      <c r="BG7" s="36">
        <f t="shared" si="0"/>
        <v>0</v>
      </c>
      <c r="BH7" s="36">
        <f t="shared" si="0"/>
        <v>-0.32999998331069946</v>
      </c>
      <c r="BI7" s="35">
        <f t="shared" si="0"/>
        <v>3.2434254888739911E-5</v>
      </c>
      <c r="BJ7" s="35">
        <f t="shared" si="0"/>
        <v>3.4949235140493279E-5</v>
      </c>
      <c r="BK7" s="23"/>
      <c r="BL7" s="36">
        <f t="shared" si="0"/>
        <v>0</v>
      </c>
      <c r="BM7" s="36">
        <f t="shared" si="0"/>
        <v>0</v>
      </c>
      <c r="BN7" s="35">
        <f t="shared" si="0"/>
        <v>1.7899358324888898E-5</v>
      </c>
      <c r="BO7" s="35">
        <f t="shared" si="0"/>
        <v>-3.2222911310095248E-5</v>
      </c>
      <c r="BP7" s="23"/>
      <c r="BQ7" s="36">
        <f t="shared" si="0"/>
        <v>0</v>
      </c>
      <c r="BR7" s="36">
        <f t="shared" si="0"/>
        <v>-0.40999999642372131</v>
      </c>
      <c r="BS7" s="35">
        <f t="shared" si="0"/>
        <v>-8.5898748130100455E-6</v>
      </c>
      <c r="BT7" s="35">
        <f t="shared" si="0"/>
        <v>2.8353445984251324E-5</v>
      </c>
      <c r="BU7" s="23"/>
      <c r="BV7" s="36">
        <f t="shared" si="0"/>
        <v>0</v>
      </c>
      <c r="BW7" s="36">
        <f t="shared" si="0"/>
        <v>-0.33000001311302185</v>
      </c>
      <c r="BX7" s="35">
        <f t="shared" si="0"/>
        <v>-2.6806068705292202E-5</v>
      </c>
      <c r="BY7" s="35">
        <f t="shared" si="0"/>
        <v>4.4802316568597761E-5</v>
      </c>
    </row>
    <row r="8" spans="1:77" x14ac:dyDescent="0.2">
      <c r="A8" s="1" t="s">
        <v>23</v>
      </c>
      <c r="B8" s="2" t="s">
        <v>9</v>
      </c>
      <c r="C8" s="23">
        <v>213</v>
      </c>
      <c r="D8" s="28">
        <v>30020743.07</v>
      </c>
      <c r="E8" s="17">
        <v>1.9599999999999999E-2</v>
      </c>
      <c r="F8" s="17">
        <v>1.9199999999999998E-2</v>
      </c>
      <c r="G8" s="8"/>
      <c r="H8" s="23">
        <v>1107</v>
      </c>
      <c r="I8" s="28">
        <v>148954584</v>
      </c>
      <c r="J8" s="17">
        <v>1.9599999999999999E-2</v>
      </c>
      <c r="K8" s="17">
        <v>2.0400000000000001E-2</v>
      </c>
      <c r="L8" s="8"/>
      <c r="M8" s="23">
        <v>304</v>
      </c>
      <c r="N8" s="28">
        <v>41426667</v>
      </c>
      <c r="O8" s="17">
        <v>2.0500000000000001E-2</v>
      </c>
      <c r="P8" s="17">
        <v>2.2599999999999999E-2</v>
      </c>
      <c r="Q8" s="8"/>
      <c r="R8" s="23">
        <v>526</v>
      </c>
      <c r="S8" s="28">
        <v>69662040</v>
      </c>
      <c r="T8" s="17">
        <v>2.07E-2</v>
      </c>
      <c r="U8" s="17">
        <v>2.1000000000000001E-2</v>
      </c>
      <c r="V8" s="8"/>
      <c r="W8" s="23">
        <v>967</v>
      </c>
      <c r="X8" s="28">
        <v>124346540</v>
      </c>
      <c r="Y8" s="17">
        <v>1.52E-2</v>
      </c>
      <c r="Z8" s="17">
        <v>1.46E-2</v>
      </c>
      <c r="AA8" s="8"/>
      <c r="AB8" s="34" t="s">
        <v>9</v>
      </c>
      <c r="AC8" s="23">
        <f>VLOOKUP($AB8,[1]NM!$C$8:$K$14,5,FALSE)</f>
        <v>213</v>
      </c>
      <c r="AD8" s="23">
        <f>VLOOKUP($AB8,[1]NM!$C$8:$K$14,6,FALSE)</f>
        <v>30020743.07</v>
      </c>
      <c r="AE8" s="35">
        <f>VLOOKUP($AB8,[1]NM!$C$8:$K$14,8,FALSE)</f>
        <v>1.9588008092698179E-2</v>
      </c>
      <c r="AF8" s="35">
        <f>VLOOKUP($AB8,[1]NM!$C$8:$K$14,9,FALSE)</f>
        <v>1.9201773167972128E-2</v>
      </c>
      <c r="AG8" s="8"/>
      <c r="AH8" s="23">
        <f>VLOOKUP($AB8,[2]NM!$C$8:$K$23,5,FALSE)</f>
        <v>1107</v>
      </c>
      <c r="AI8" s="23">
        <f>VLOOKUP($AB8,[2]NM!$C$8:$K$23,6,FALSE)</f>
        <v>148954583.62</v>
      </c>
      <c r="AJ8" s="35">
        <f>VLOOKUP($AB8,[2]NM!$C$8:$K$23,8,FALSE)</f>
        <v>1.9643681016431842E-2</v>
      </c>
      <c r="AK8" s="35">
        <f>VLOOKUP($AB8,[2]NM!$C$8:$K$23,9,FALSE)</f>
        <v>2.0443869573681762E-2</v>
      </c>
      <c r="AL8" s="8"/>
      <c r="AM8" s="23">
        <f>VLOOKUP($AB8,[3]NM!$C$8:$K$14,5,FALSE)</f>
        <v>304</v>
      </c>
      <c r="AN8" s="23">
        <f>VLOOKUP($AB8,[3]NM!$C$8:$K$14,6,FALSE)</f>
        <v>41426667</v>
      </c>
      <c r="AO8" s="35">
        <f>VLOOKUP($AB8,[3]NM!$C$8:$K$14,8,FALSE)</f>
        <v>2.0533603512326918E-2</v>
      </c>
      <c r="AP8" s="35">
        <f>VLOOKUP($AB8,[3]NM!$C$8:$K$14,9,FALSE)</f>
        <v>2.2612751472410115E-2</v>
      </c>
      <c r="AQ8" s="8"/>
      <c r="AR8" s="23">
        <f>VLOOKUP($AB8,[4]NM!$C$8:$K$14,5,FALSE)</f>
        <v>526</v>
      </c>
      <c r="AS8" s="23">
        <f>VLOOKUP($AB8,[4]NM!$C$8:$K$14,6,FALSE)</f>
        <v>69662039.620000005</v>
      </c>
      <c r="AT8" s="35">
        <f>VLOOKUP($AB8,[4]NM!$C$8:$K$14,8,FALSE)</f>
        <v>2.0707030942445477E-2</v>
      </c>
      <c r="AU8" s="35">
        <f>VLOOKUP($AB8,[4]NM!$C$8:$K$14,9,FALSE)</f>
        <v>2.0993255664798788E-2</v>
      </c>
      <c r="AV8" s="8"/>
      <c r="AW8" s="23">
        <f>VLOOKUP($AB8,[5]NM!$C$8:$K$14,5,FALSE)</f>
        <v>967</v>
      </c>
      <c r="AX8" s="23">
        <f>VLOOKUP($AB8,[5]NM!$C$8:$K$14,6,FALSE)</f>
        <v>124346539.91</v>
      </c>
      <c r="AY8" s="35">
        <f>VLOOKUP($AB8,[5]NM!$C$8:$K$14,8,FALSE)</f>
        <v>1.5203207295023976E-2</v>
      </c>
      <c r="AZ8" s="35">
        <f>VLOOKUP($AB8,[5]NM!$C$8:$K$14,9,FALSE)</f>
        <v>1.4593614854281267E-2</v>
      </c>
      <c r="BB8" s="36">
        <f t="shared" si="1"/>
        <v>0</v>
      </c>
      <c r="BC8" s="36">
        <f t="shared" si="0"/>
        <v>0</v>
      </c>
      <c r="BD8" s="35">
        <f t="shared" si="0"/>
        <v>-1.1991907301819871E-5</v>
      </c>
      <c r="BE8" s="35">
        <f t="shared" si="0"/>
        <v>1.7731679721293137E-6</v>
      </c>
      <c r="BF8" s="23"/>
      <c r="BG8" s="36">
        <f t="shared" si="0"/>
        <v>0</v>
      </c>
      <c r="BH8" s="36">
        <f t="shared" si="0"/>
        <v>-0.37999999523162842</v>
      </c>
      <c r="BI8" s="35">
        <f t="shared" si="0"/>
        <v>4.3681016431842273E-5</v>
      </c>
      <c r="BJ8" s="35">
        <f t="shared" si="0"/>
        <v>4.3869573681760282E-5</v>
      </c>
      <c r="BK8" s="23"/>
      <c r="BL8" s="36">
        <f t="shared" si="0"/>
        <v>0</v>
      </c>
      <c r="BM8" s="36">
        <f t="shared" si="0"/>
        <v>0</v>
      </c>
      <c r="BN8" s="35">
        <f t="shared" si="0"/>
        <v>3.3603512326917107E-5</v>
      </c>
      <c r="BO8" s="35">
        <f t="shared" si="0"/>
        <v>1.2751472410116316E-5</v>
      </c>
      <c r="BP8" s="23"/>
      <c r="BQ8" s="36">
        <f t="shared" si="0"/>
        <v>0</v>
      </c>
      <c r="BR8" s="36">
        <f t="shared" si="0"/>
        <v>-0.37999999523162842</v>
      </c>
      <c r="BS8" s="35">
        <f t="shared" si="0"/>
        <v>7.030942445477445E-6</v>
      </c>
      <c r="BT8" s="35">
        <f t="shared" si="0"/>
        <v>-6.7443352012135083E-6</v>
      </c>
      <c r="BU8" s="23"/>
      <c r="BV8" s="36">
        <f t="shared" si="0"/>
        <v>0</v>
      </c>
      <c r="BW8" s="36">
        <f t="shared" si="0"/>
        <v>-9.0000003576278687E-2</v>
      </c>
      <c r="BX8" s="35">
        <f t="shared" si="0"/>
        <v>3.2072950239755982E-6</v>
      </c>
      <c r="BY8" s="35">
        <f t="shared" si="0"/>
        <v>-6.3851457187333316E-6</v>
      </c>
    </row>
    <row r="9" spans="1:77" x14ac:dyDescent="0.2">
      <c r="A9" s="1" t="s">
        <v>24</v>
      </c>
      <c r="B9" s="2" t="s">
        <v>10</v>
      </c>
      <c r="C9" s="23">
        <v>37</v>
      </c>
      <c r="D9" s="28">
        <v>7765865.1100000003</v>
      </c>
      <c r="E9" s="17">
        <v>3.3999999999999998E-3</v>
      </c>
      <c r="F9" s="17">
        <v>5.0000000000000001E-3</v>
      </c>
      <c r="G9" s="8"/>
      <c r="H9" s="23">
        <v>1242</v>
      </c>
      <c r="I9" s="28">
        <v>199280442</v>
      </c>
      <c r="J9" s="17">
        <v>2.1999999999999999E-2</v>
      </c>
      <c r="K9" s="17">
        <v>2.7400000000000001E-2</v>
      </c>
      <c r="L9" s="8"/>
      <c r="M9" s="23">
        <v>175</v>
      </c>
      <c r="N9" s="28">
        <v>28700175</v>
      </c>
      <c r="O9" s="17">
        <v>1.18E-2</v>
      </c>
      <c r="P9" s="17">
        <v>1.5699999999999999E-2</v>
      </c>
      <c r="Q9" s="8"/>
      <c r="R9" s="23">
        <v>104</v>
      </c>
      <c r="S9" s="28">
        <v>17343812</v>
      </c>
      <c r="T9" s="17">
        <v>4.1000000000000003E-3</v>
      </c>
      <c r="U9" s="17">
        <v>5.1999999999999998E-3</v>
      </c>
      <c r="V9" s="8"/>
      <c r="W9" s="23">
        <v>310</v>
      </c>
      <c r="X9" s="28">
        <v>47304445</v>
      </c>
      <c r="Y9" s="17">
        <v>4.8999999999999998E-3</v>
      </c>
      <c r="Z9" s="17">
        <v>5.5999999999999999E-3</v>
      </c>
      <c r="AA9" s="8"/>
      <c r="AB9" s="34" t="s">
        <v>10</v>
      </c>
      <c r="AC9" s="23">
        <f>VLOOKUP($AB9,[1]NM!$C$8:$K$14,5,FALSE)</f>
        <v>37</v>
      </c>
      <c r="AD9" s="23">
        <f>VLOOKUP($AB9,[1]NM!$C$8:$K$14,6,FALSE)</f>
        <v>7765865.1100000003</v>
      </c>
      <c r="AE9" s="35">
        <f>VLOOKUP($AB9,[1]NM!$C$8:$K$14,8,FALSE)</f>
        <v>3.4026117344123597E-3</v>
      </c>
      <c r="AF9" s="35">
        <f>VLOOKUP($AB9,[1]NM!$C$8:$K$14,9,FALSE)</f>
        <v>4.9671781923447548E-3</v>
      </c>
      <c r="AG9" s="8"/>
      <c r="AH9" s="23">
        <f>VLOOKUP($AB9,[2]NM!$C$8:$K$23,5,FALSE)</f>
        <v>1242</v>
      </c>
      <c r="AI9" s="23">
        <f>VLOOKUP($AB9,[2]NM!$C$8:$K$23,6,FALSE)</f>
        <v>199280442.16999999</v>
      </c>
      <c r="AJ9" s="35">
        <f>VLOOKUP($AB9,[2]NM!$C$8:$K$23,8,FALSE)</f>
        <v>2.2039251872094261E-2</v>
      </c>
      <c r="AK9" s="35">
        <f>VLOOKUP($AB9,[2]NM!$C$8:$K$23,9,FALSE)</f>
        <v>2.7351043984671912E-2</v>
      </c>
      <c r="AL9" s="8"/>
      <c r="AM9" s="23">
        <f>VLOOKUP($AB9,[3]NM!$C$8:$K$14,5,FALSE)</f>
        <v>175</v>
      </c>
      <c r="AN9" s="23">
        <f>VLOOKUP($AB9,[3]NM!$C$8:$K$14,6,FALSE)</f>
        <v>28700175</v>
      </c>
      <c r="AO9" s="35">
        <f>VLOOKUP($AB9,[3]NM!$C$8:$K$14,8,FALSE)</f>
        <v>1.1820330969267139E-2</v>
      </c>
      <c r="AP9" s="35">
        <f>VLOOKUP($AB9,[3]NM!$C$8:$K$14,9,FALSE)</f>
        <v>1.5665994188952686E-2</v>
      </c>
      <c r="AQ9" s="8"/>
      <c r="AR9" s="23">
        <f>VLOOKUP($AB9,[4]NM!$C$8:$K$14,5,FALSE)</f>
        <v>104</v>
      </c>
      <c r="AS9" s="23">
        <f>VLOOKUP($AB9,[4]NM!$C$8:$K$14,6,FALSE)</f>
        <v>17343811.920000002</v>
      </c>
      <c r="AT9" s="35">
        <f>VLOOKUP($AB9,[4]NM!$C$8:$K$14,8,FALSE)</f>
        <v>4.0941658137154556E-3</v>
      </c>
      <c r="AU9" s="35">
        <f>VLOOKUP($AB9,[4]NM!$C$8:$K$14,9,FALSE)</f>
        <v>5.2267071108582737E-3</v>
      </c>
      <c r="AV9" s="8"/>
      <c r="AW9" s="23">
        <f>VLOOKUP($AB9,[5]NM!$C$8:$K$14,5,FALSE)</f>
        <v>310</v>
      </c>
      <c r="AX9" s="23">
        <f>VLOOKUP($AB9,[5]NM!$C$8:$K$14,6,FALSE)</f>
        <v>47304445.399999999</v>
      </c>
      <c r="AY9" s="35">
        <f>VLOOKUP($AB9,[5]NM!$C$8:$K$14,8,FALSE)</f>
        <v>4.8738306736891756E-3</v>
      </c>
      <c r="AZ9" s="35">
        <f>VLOOKUP($AB9,[5]NM!$C$8:$K$14,9,FALSE)</f>
        <v>5.551765715094574E-3</v>
      </c>
      <c r="BB9" s="36">
        <f t="shared" si="1"/>
        <v>0</v>
      </c>
      <c r="BC9" s="36">
        <f t="shared" si="0"/>
        <v>0</v>
      </c>
      <c r="BD9" s="35">
        <f t="shared" si="0"/>
        <v>2.6117344123599388E-6</v>
      </c>
      <c r="BE9" s="35">
        <f t="shared" si="0"/>
        <v>-3.2821807655245352E-5</v>
      </c>
      <c r="BF9" s="23"/>
      <c r="BG9" s="36">
        <f t="shared" si="0"/>
        <v>0</v>
      </c>
      <c r="BH9" s="36">
        <f t="shared" si="0"/>
        <v>0.16999998688697815</v>
      </c>
      <c r="BI9" s="35">
        <f t="shared" si="0"/>
        <v>3.9251872094261953E-5</v>
      </c>
      <c r="BJ9" s="35">
        <f t="shared" si="0"/>
        <v>-4.8956015328088798E-5</v>
      </c>
      <c r="BK9" s="23"/>
      <c r="BL9" s="36">
        <f t="shared" si="0"/>
        <v>0</v>
      </c>
      <c r="BM9" s="36">
        <f t="shared" si="0"/>
        <v>0</v>
      </c>
      <c r="BN9" s="35">
        <f t="shared" si="0"/>
        <v>2.0330969267139468E-5</v>
      </c>
      <c r="BO9" s="35">
        <f t="shared" si="0"/>
        <v>-3.4005811047312789E-5</v>
      </c>
      <c r="BP9" s="23"/>
      <c r="BQ9" s="36">
        <f t="shared" si="0"/>
        <v>0</v>
      </c>
      <c r="BR9" s="36">
        <f t="shared" si="0"/>
        <v>-7.9999998211860657E-2</v>
      </c>
      <c r="BS9" s="35">
        <f t="shared" si="0"/>
        <v>-5.8341862845447817E-6</v>
      </c>
      <c r="BT9" s="35">
        <f t="shared" si="0"/>
        <v>2.6707110858273896E-5</v>
      </c>
      <c r="BU9" s="23"/>
      <c r="BV9" s="36">
        <f t="shared" si="0"/>
        <v>0</v>
      </c>
      <c r="BW9" s="36">
        <f t="shared" si="0"/>
        <v>0.39999999850988388</v>
      </c>
      <c r="BX9" s="35">
        <f t="shared" si="0"/>
        <v>-2.6169326310824213E-5</v>
      </c>
      <c r="BY9" s="35">
        <f t="shared" si="0"/>
        <v>-4.8234284905425938E-5</v>
      </c>
    </row>
    <row r="10" spans="1:77" x14ac:dyDescent="0.2">
      <c r="A10" s="1" t="s">
        <v>25</v>
      </c>
      <c r="B10" s="2" t="s">
        <v>11</v>
      </c>
      <c r="C10" s="23">
        <v>65</v>
      </c>
      <c r="D10" s="28">
        <v>12393043.98</v>
      </c>
      <c r="E10" s="17">
        <v>6.0000000000000001E-3</v>
      </c>
      <c r="F10" s="17">
        <v>7.9000000000000008E-3</v>
      </c>
      <c r="G10" s="8"/>
      <c r="H10" s="23">
        <v>403</v>
      </c>
      <c r="I10" s="28">
        <v>61043945</v>
      </c>
      <c r="J10" s="17">
        <v>7.1999999999999998E-3</v>
      </c>
      <c r="K10" s="17">
        <v>8.3999999999999995E-3</v>
      </c>
      <c r="L10" s="8"/>
      <c r="M10" s="23">
        <v>70</v>
      </c>
      <c r="N10" s="28">
        <v>10684519</v>
      </c>
      <c r="O10" s="17">
        <v>4.7000000000000002E-3</v>
      </c>
      <c r="P10" s="17">
        <v>5.7999999999999996E-3</v>
      </c>
      <c r="Q10" s="8"/>
      <c r="R10" s="23">
        <v>144</v>
      </c>
      <c r="S10" s="28">
        <v>23793226</v>
      </c>
      <c r="T10" s="17">
        <v>5.7000000000000002E-3</v>
      </c>
      <c r="U10" s="17">
        <v>7.1999999999999998E-3</v>
      </c>
      <c r="V10" s="8"/>
      <c r="W10" s="23">
        <v>344</v>
      </c>
      <c r="X10" s="28">
        <v>36643782</v>
      </c>
      <c r="Y10" s="17">
        <v>5.4000000000000003E-3</v>
      </c>
      <c r="Z10" s="17">
        <v>4.3E-3</v>
      </c>
      <c r="AA10" s="8"/>
      <c r="AB10" s="34" t="s">
        <v>11</v>
      </c>
      <c r="AC10" s="23">
        <f>VLOOKUP($AB10,[1]NM!$C$8:$K$14,5,FALSE)</f>
        <v>65</v>
      </c>
      <c r="AD10" s="23">
        <f>VLOOKUP($AB10,[1]NM!$C$8:$K$14,6,FALSE)</f>
        <v>12393043.98</v>
      </c>
      <c r="AE10" s="35">
        <f>VLOOKUP($AB10,[1]NM!$C$8:$K$14,8,FALSE)</f>
        <v>5.9775611550487405E-3</v>
      </c>
      <c r="AF10" s="35">
        <f>VLOOKUP($AB10,[1]NM!$C$8:$K$14,9,FALSE)</f>
        <v>7.9267997734028955E-3</v>
      </c>
      <c r="AG10" s="8"/>
      <c r="AH10" s="23">
        <f>VLOOKUP($AB10,[2]NM!$C$8:$K$23,5,FALSE)</f>
        <v>403</v>
      </c>
      <c r="AI10" s="23">
        <f>VLOOKUP($AB10,[2]NM!$C$8:$K$23,6,FALSE)</f>
        <v>61043945.079999998</v>
      </c>
      <c r="AJ10" s="35">
        <f>VLOOKUP($AB10,[2]NM!$C$8:$K$23,8,FALSE)</f>
        <v>7.1512226283848533E-3</v>
      </c>
      <c r="AK10" s="35">
        <f>VLOOKUP($AB10,[2]NM!$C$8:$K$23,9,FALSE)</f>
        <v>8.3782212077624704E-3</v>
      </c>
      <c r="AL10" s="8"/>
      <c r="AM10" s="23">
        <f>VLOOKUP($AB10,[3]NM!$C$8:$K$14,5,FALSE)</f>
        <v>70</v>
      </c>
      <c r="AN10" s="23">
        <f>VLOOKUP($AB10,[3]NM!$C$8:$K$14,6,FALSE)</f>
        <v>10684519</v>
      </c>
      <c r="AO10" s="35">
        <f>VLOOKUP($AB10,[3]NM!$C$8:$K$14,8,FALSE)</f>
        <v>4.7281323877068557E-3</v>
      </c>
      <c r="AP10" s="35">
        <f>VLOOKUP($AB10,[3]NM!$C$8:$K$14,9,FALSE)</f>
        <v>5.8321460606339352E-3</v>
      </c>
      <c r="AQ10" s="8"/>
      <c r="AR10" s="23">
        <f>VLOOKUP($AB10,[4]NM!$C$8:$K$14,5,FALSE)</f>
        <v>144</v>
      </c>
      <c r="AS10" s="23">
        <f>VLOOKUP($AB10,[4]NM!$C$8:$K$14,6,FALSE)</f>
        <v>23793225.899999999</v>
      </c>
      <c r="AT10" s="35">
        <f>VLOOKUP($AB10,[4]NM!$C$8:$K$14,8,FALSE)</f>
        <v>5.6688449728367844E-3</v>
      </c>
      <c r="AU10" s="35">
        <f>VLOOKUP($AB10,[4]NM!$C$8:$K$14,9,FALSE)</f>
        <v>7.170293564956234E-3</v>
      </c>
      <c r="AV10" s="8"/>
      <c r="AW10" s="23">
        <f>VLOOKUP($AB10,[5]NM!$C$8:$K$14,5,FALSE)</f>
        <v>344</v>
      </c>
      <c r="AX10" s="23">
        <f>VLOOKUP($AB10,[5]NM!$C$8:$K$14,6,FALSE)</f>
        <v>36643781.939999998</v>
      </c>
      <c r="AY10" s="35">
        <f>VLOOKUP($AB10,[5]NM!$C$8:$K$14,8,FALSE)</f>
        <v>5.4083798443518589E-3</v>
      </c>
      <c r="AZ10" s="35">
        <f>VLOOKUP($AB10,[5]NM!$C$8:$K$14,9,FALSE)</f>
        <v>4.300604108676301E-3</v>
      </c>
      <c r="BB10" s="36">
        <f t="shared" si="1"/>
        <v>0</v>
      </c>
      <c r="BC10" s="36">
        <f t="shared" si="0"/>
        <v>0</v>
      </c>
      <c r="BD10" s="35">
        <f t="shared" si="0"/>
        <v>-2.2438844951259626E-5</v>
      </c>
      <c r="BE10" s="35">
        <f t="shared" si="0"/>
        <v>2.6799773402894772E-5</v>
      </c>
      <c r="BF10" s="23"/>
      <c r="BG10" s="36">
        <f t="shared" si="0"/>
        <v>0</v>
      </c>
      <c r="BH10" s="36">
        <f t="shared" si="0"/>
        <v>7.9999998211860657E-2</v>
      </c>
      <c r="BI10" s="35">
        <f t="shared" si="0"/>
        <v>-4.8777371615146489E-5</v>
      </c>
      <c r="BJ10" s="35">
        <f t="shared" si="0"/>
        <v>-2.1778792237529127E-5</v>
      </c>
      <c r="BK10" s="23"/>
      <c r="BL10" s="36">
        <f t="shared" si="0"/>
        <v>0</v>
      </c>
      <c r="BM10" s="36">
        <f t="shared" si="0"/>
        <v>0</v>
      </c>
      <c r="BN10" s="35">
        <f t="shared" si="0"/>
        <v>2.8132387706855493E-5</v>
      </c>
      <c r="BO10" s="35">
        <f t="shared" si="0"/>
        <v>3.214606063393563E-5</v>
      </c>
      <c r="BP10" s="23"/>
      <c r="BQ10" s="36">
        <f t="shared" si="0"/>
        <v>0</v>
      </c>
      <c r="BR10" s="36">
        <f t="shared" si="0"/>
        <v>-0.10000000149011612</v>
      </c>
      <c r="BS10" s="35">
        <f t="shared" si="0"/>
        <v>-3.1155027163215845E-5</v>
      </c>
      <c r="BT10" s="35">
        <f t="shared" si="0"/>
        <v>-2.9706435043765772E-5</v>
      </c>
      <c r="BU10" s="23"/>
      <c r="BV10" s="36">
        <f t="shared" si="0"/>
        <v>0</v>
      </c>
      <c r="BW10" s="36">
        <f t="shared" si="0"/>
        <v>-6.0000002384185791E-2</v>
      </c>
      <c r="BX10" s="35">
        <f t="shared" si="0"/>
        <v>8.3798443518585952E-6</v>
      </c>
      <c r="BY10" s="35">
        <f t="shared" si="0"/>
        <v>6.0410867630100035E-7</v>
      </c>
    </row>
    <row r="11" spans="1:77" x14ac:dyDescent="0.2">
      <c r="A11" s="1" t="s">
        <v>26</v>
      </c>
      <c r="B11" s="13" t="s">
        <v>12</v>
      </c>
      <c r="C11" s="23">
        <v>266</v>
      </c>
      <c r="D11" s="28">
        <v>47624723.68</v>
      </c>
      <c r="E11" s="17">
        <v>2.4500000000000001E-2</v>
      </c>
      <c r="F11" s="17">
        <v>3.0499999999999999E-2</v>
      </c>
      <c r="G11" s="8"/>
      <c r="H11" s="23">
        <v>2672</v>
      </c>
      <c r="I11" s="28">
        <v>448926342</v>
      </c>
      <c r="J11" s="17">
        <v>4.7399999999999998E-2</v>
      </c>
      <c r="K11" s="17">
        <v>6.1600000000000002E-2</v>
      </c>
      <c r="L11" s="8"/>
      <c r="M11" s="23">
        <v>415</v>
      </c>
      <c r="N11" s="28">
        <v>65551939</v>
      </c>
      <c r="O11" s="17">
        <v>2.8000000000000001E-2</v>
      </c>
      <c r="P11" s="17">
        <v>3.5799999999999998E-2</v>
      </c>
      <c r="Q11" s="8"/>
      <c r="R11" s="23">
        <v>1311</v>
      </c>
      <c r="S11" s="28">
        <v>223473783</v>
      </c>
      <c r="T11" s="17">
        <v>5.16E-2</v>
      </c>
      <c r="U11" s="17">
        <v>6.7400000000000002E-2</v>
      </c>
      <c r="V11" s="8"/>
      <c r="W11" s="23">
        <v>1453</v>
      </c>
      <c r="X11" s="28">
        <v>233136067</v>
      </c>
      <c r="Y11" s="17">
        <v>2.2800000000000001E-2</v>
      </c>
      <c r="Z11" s="17">
        <v>2.7400000000000001E-2</v>
      </c>
      <c r="AA11" s="8"/>
      <c r="AB11" s="34" t="s">
        <v>12</v>
      </c>
      <c r="AC11" s="23">
        <f>VLOOKUP($AB11,[1]NM!$C$8:$K$14,5,FALSE)</f>
        <v>266</v>
      </c>
      <c r="AD11" s="23">
        <f>VLOOKUP($AB11,[1]NM!$C$8:$K$14,6,FALSE)</f>
        <v>47624723.68</v>
      </c>
      <c r="AE11" s="35">
        <f>VLOOKUP($AB11,[1]NM!$C$8:$K$14,8,FALSE)</f>
        <v>2.4462019496045612E-2</v>
      </c>
      <c r="AF11" s="35">
        <f>VLOOKUP($AB11,[1]NM!$C$8:$K$14,9,FALSE)</f>
        <v>3.0461575823036775E-2</v>
      </c>
      <c r="AG11" s="8"/>
      <c r="AH11" s="23">
        <f>VLOOKUP($AB11,[2]NM!$C$8:$K$23,5,FALSE)</f>
        <v>2672</v>
      </c>
      <c r="AI11" s="23">
        <f>VLOOKUP($AB11,[2]NM!$C$8:$K$23,6,FALSE)</f>
        <v>448926342.20999998</v>
      </c>
      <c r="AJ11" s="35">
        <f>VLOOKUP($AB11,[2]NM!$C$8:$K$23,8,FALSE)</f>
        <v>4.7414557972814707E-2</v>
      </c>
      <c r="AK11" s="35">
        <f>VLOOKUP($AB11,[2]NM!$C$8:$K$23,9,FALSE)</f>
        <v>6.1614697347916796E-2</v>
      </c>
      <c r="AL11" s="8"/>
      <c r="AM11" s="23">
        <f>VLOOKUP($AB11,[3]NM!$C$8:$K$14,5,FALSE)</f>
        <v>415</v>
      </c>
      <c r="AN11" s="23">
        <f>VLOOKUP($AB11,[3]NM!$C$8:$K$14,6,FALSE)</f>
        <v>65551939</v>
      </c>
      <c r="AO11" s="35">
        <f>VLOOKUP($AB11,[3]NM!$C$8:$K$14,8,FALSE)</f>
        <v>2.8031070584262074E-2</v>
      </c>
      <c r="AP11" s="35">
        <f>VLOOKUP($AB11,[3]NM!$C$8:$K$14,9,FALSE)</f>
        <v>3.5781534274567345E-2</v>
      </c>
      <c r="AQ11" s="8"/>
      <c r="AR11" s="23">
        <f>VLOOKUP($AB11,[4]NM!$C$8:$K$14,5,FALSE)</f>
        <v>1311</v>
      </c>
      <c r="AS11" s="23">
        <f>VLOOKUP($AB11,[4]NM!$C$8:$K$14,6,FALSE)</f>
        <v>223473783.18000001</v>
      </c>
      <c r="AT11" s="35">
        <f>VLOOKUP($AB11,[4]NM!$C$8:$K$14,8,FALSE)</f>
        <v>5.1610109440201557E-2</v>
      </c>
      <c r="AU11" s="35">
        <f>VLOOKUP($AB11,[4]NM!$C$8:$K$14,9,FALSE)</f>
        <v>6.7345749424922607E-2</v>
      </c>
      <c r="AV11" s="8"/>
      <c r="AW11" s="23">
        <f>VLOOKUP($AB11,[5]NM!$C$8:$K$14,5,FALSE)</f>
        <v>1453</v>
      </c>
      <c r="AX11" s="23">
        <f>VLOOKUP($AB11,[5]NM!$C$8:$K$14,6,FALSE)</f>
        <v>233136067.15000001</v>
      </c>
      <c r="AY11" s="35">
        <f>VLOOKUP($AB11,[5]NM!$C$8:$K$14,8,FALSE)</f>
        <v>2.2844116028614102E-2</v>
      </c>
      <c r="AZ11" s="35">
        <f>VLOOKUP($AB11,[5]NM!$C$8:$K$14,9,FALSE)</f>
        <v>2.7361420551721687E-2</v>
      </c>
      <c r="BB11" s="36">
        <f t="shared" si="1"/>
        <v>0</v>
      </c>
      <c r="BC11" s="36">
        <f t="shared" si="0"/>
        <v>0</v>
      </c>
      <c r="BD11" s="35">
        <f t="shared" si="0"/>
        <v>-3.7980503954388595E-5</v>
      </c>
      <c r="BE11" s="35">
        <f t="shared" si="0"/>
        <v>-3.8424176963224033E-5</v>
      </c>
      <c r="BF11" s="23"/>
      <c r="BG11" s="36">
        <f t="shared" si="0"/>
        <v>0</v>
      </c>
      <c r="BH11" s="36">
        <f t="shared" si="0"/>
        <v>0.20999997854232788</v>
      </c>
      <c r="BI11" s="35">
        <f t="shared" si="0"/>
        <v>1.4557972814709108E-5</v>
      </c>
      <c r="BJ11" s="35">
        <f t="shared" si="0"/>
        <v>1.4697347916793613E-5</v>
      </c>
      <c r="BK11" s="23"/>
      <c r="BL11" s="36">
        <f t="shared" si="0"/>
        <v>0</v>
      </c>
      <c r="BM11" s="36">
        <f t="shared" si="0"/>
        <v>0</v>
      </c>
      <c r="BN11" s="35">
        <f t="shared" si="0"/>
        <v>3.1070584262073847E-5</v>
      </c>
      <c r="BO11" s="35">
        <f t="shared" si="0"/>
        <v>-1.8465725432653679E-5</v>
      </c>
      <c r="BP11" s="23"/>
      <c r="BQ11" s="36">
        <f t="shared" si="0"/>
        <v>0</v>
      </c>
      <c r="BR11" s="36">
        <f t="shared" si="0"/>
        <v>0.18000000715255737</v>
      </c>
      <c r="BS11" s="35">
        <f t="shared" si="0"/>
        <v>1.0109440201556963E-5</v>
      </c>
      <c r="BT11" s="35">
        <f t="shared" si="0"/>
        <v>-5.425057507739417E-5</v>
      </c>
      <c r="BU11" s="23"/>
      <c r="BV11" s="36">
        <f t="shared" si="0"/>
        <v>0</v>
      </c>
      <c r="BW11" s="36">
        <f t="shared" si="0"/>
        <v>0.15000000596046448</v>
      </c>
      <c r="BX11" s="35">
        <f t="shared" si="0"/>
        <v>4.4116028614100966E-5</v>
      </c>
      <c r="BY11" s="35">
        <f t="shared" si="0"/>
        <v>-3.8579448278314166E-5</v>
      </c>
    </row>
    <row r="12" spans="1:77" x14ac:dyDescent="0.2">
      <c r="A12" s="1" t="s">
        <v>27</v>
      </c>
      <c r="B12" s="13" t="s">
        <v>13</v>
      </c>
      <c r="C12" s="23">
        <v>10874</v>
      </c>
      <c r="D12" s="28">
        <v>1563435981.01</v>
      </c>
      <c r="E12" s="17">
        <v>1</v>
      </c>
      <c r="F12" s="17">
        <v>1</v>
      </c>
      <c r="G12" s="8"/>
      <c r="H12" s="23">
        <v>56354</v>
      </c>
      <c r="I12" s="28">
        <v>7286026898</v>
      </c>
      <c r="J12" s="17">
        <v>1</v>
      </c>
      <c r="K12" s="17">
        <v>1</v>
      </c>
      <c r="L12" s="8"/>
      <c r="M12" s="23">
        <v>14805</v>
      </c>
      <c r="N12" s="28">
        <v>1832004701</v>
      </c>
      <c r="O12" s="17">
        <v>1</v>
      </c>
      <c r="P12" s="17">
        <v>1</v>
      </c>
      <c r="Q12" s="8"/>
      <c r="R12" s="23">
        <v>25402</v>
      </c>
      <c r="S12" s="28">
        <v>3318305685</v>
      </c>
      <c r="T12" s="17">
        <v>1</v>
      </c>
      <c r="U12" s="17">
        <v>1</v>
      </c>
      <c r="V12" s="8"/>
      <c r="W12" s="23">
        <v>63605</v>
      </c>
      <c r="X12" s="28">
        <v>8520612689</v>
      </c>
      <c r="Y12" s="17">
        <v>1</v>
      </c>
      <c r="Z12" s="17">
        <v>1</v>
      </c>
      <c r="AA12" s="8"/>
      <c r="AB12" s="34" t="s">
        <v>13</v>
      </c>
      <c r="AC12" s="23">
        <f>VLOOKUP($AB12,[1]NM!$C$8:$K$14,5,FALSE)</f>
        <v>10874</v>
      </c>
      <c r="AD12" s="23">
        <f>VLOOKUP($AB12,[1]NM!$C$8:$K$14,6,FALSE)</f>
        <v>1563435981.01</v>
      </c>
      <c r="AE12" s="35">
        <f>VLOOKUP($AB12,[1]NM!$C$8:$K$14,8,FALSE)</f>
        <v>1</v>
      </c>
      <c r="AF12" s="35">
        <f>VLOOKUP($AB12,[1]NM!$C$8:$K$14,9,FALSE)</f>
        <v>1</v>
      </c>
      <c r="AG12" s="8"/>
      <c r="AH12" s="23">
        <f>VLOOKUP($AB12,[2]NM!$C$8:$K$23,5,FALSE)</f>
        <v>56354</v>
      </c>
      <c r="AI12" s="23">
        <f>VLOOKUP($AB12,[2]NM!$C$8:$K$23,6,FALSE)</f>
        <v>7286026898.3399992</v>
      </c>
      <c r="AJ12" s="35">
        <f>VLOOKUP($AB12,[2]NM!$C$8:$K$23,8,FALSE)</f>
        <v>1</v>
      </c>
      <c r="AK12" s="35">
        <f>VLOOKUP($AB12,[2]NM!$C$8:$K$23,9,FALSE)</f>
        <v>1</v>
      </c>
      <c r="AL12" s="8"/>
      <c r="AM12" s="23">
        <f>VLOOKUP($AB12,[3]NM!$C$8:$K$14,5,FALSE)</f>
        <v>14805</v>
      </c>
      <c r="AN12" s="23">
        <f>VLOOKUP($AB12,[3]NM!$C$8:$K$14,6,FALSE)</f>
        <v>1832004701</v>
      </c>
      <c r="AO12" s="35">
        <f>VLOOKUP($AB12,[3]NM!$C$8:$K$14,8,FALSE)</f>
        <v>1</v>
      </c>
      <c r="AP12" s="35">
        <f>VLOOKUP($AB12,[3]NM!$C$8:$K$14,9,FALSE)</f>
        <v>1</v>
      </c>
      <c r="AQ12" s="8"/>
      <c r="AR12" s="23">
        <f>VLOOKUP($AB12,[4]NM!$C$8:$K$14,5,FALSE)</f>
        <v>25402</v>
      </c>
      <c r="AS12" s="23">
        <f>VLOOKUP($AB12,[4]NM!$C$8:$K$14,6,FALSE)</f>
        <v>3318305685.04</v>
      </c>
      <c r="AT12" s="35">
        <f>VLOOKUP($AB12,[4]NM!$C$8:$K$14,8,FALSE)</f>
        <v>1.0000000000000002</v>
      </c>
      <c r="AU12" s="35">
        <f>VLOOKUP($AB12,[4]NM!$C$8:$K$14,9,FALSE)</f>
        <v>1</v>
      </c>
      <c r="AV12" s="8"/>
      <c r="AW12" s="23">
        <f>VLOOKUP($AB12,[5]NM!$C$8:$K$14,5,FALSE)</f>
        <v>63605</v>
      </c>
      <c r="AX12" s="23">
        <f>VLOOKUP($AB12,[5]NM!$C$8:$K$14,6,FALSE)</f>
        <v>8520612689.29</v>
      </c>
      <c r="AY12" s="35">
        <f>VLOOKUP($AB12,[5]NM!$C$8:$K$14,8,FALSE)</f>
        <v>1</v>
      </c>
      <c r="AZ12" s="35">
        <f>VLOOKUP($AB12,[5]NM!$C$8:$K$14,9,FALSE)</f>
        <v>1</v>
      </c>
      <c r="BB12" s="36">
        <f t="shared" si="1"/>
        <v>0</v>
      </c>
      <c r="BC12" s="36">
        <f t="shared" si="0"/>
        <v>0</v>
      </c>
      <c r="BD12" s="35">
        <f t="shared" si="0"/>
        <v>0</v>
      </c>
      <c r="BE12" s="35">
        <f t="shared" si="0"/>
        <v>0</v>
      </c>
      <c r="BF12" s="23"/>
      <c r="BG12" s="36">
        <f t="shared" si="0"/>
        <v>0</v>
      </c>
      <c r="BH12" s="36">
        <f t="shared" si="0"/>
        <v>0.33999919891357422</v>
      </c>
      <c r="BI12" s="35">
        <f t="shared" si="0"/>
        <v>0</v>
      </c>
      <c r="BJ12" s="35">
        <f t="shared" si="0"/>
        <v>0</v>
      </c>
      <c r="BK12" s="23"/>
      <c r="BL12" s="36">
        <f t="shared" si="0"/>
        <v>0</v>
      </c>
      <c r="BM12" s="36">
        <f t="shared" si="0"/>
        <v>0</v>
      </c>
      <c r="BN12" s="35">
        <f t="shared" si="0"/>
        <v>0</v>
      </c>
      <c r="BO12" s="35">
        <f t="shared" si="0"/>
        <v>0</v>
      </c>
      <c r="BP12" s="23"/>
      <c r="BQ12" s="36">
        <f t="shared" si="0"/>
        <v>0</v>
      </c>
      <c r="BR12" s="36">
        <f t="shared" si="0"/>
        <v>3.9999961853027344E-2</v>
      </c>
      <c r="BS12" s="35">
        <f t="shared" si="0"/>
        <v>0</v>
      </c>
      <c r="BT12" s="35">
        <f t="shared" si="0"/>
        <v>0</v>
      </c>
      <c r="BU12" s="23"/>
      <c r="BV12" s="36">
        <f t="shared" si="0"/>
        <v>0</v>
      </c>
      <c r="BW12" s="36">
        <f t="shared" si="0"/>
        <v>0.28999996185302734</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1097</v>
      </c>
      <c r="D15" s="30">
        <v>41456503.979999997</v>
      </c>
      <c r="E15" s="19">
        <v>0.94410000000000005</v>
      </c>
      <c r="F15" s="19">
        <v>0.95069999999999999</v>
      </c>
      <c r="H15" s="25">
        <v>10830</v>
      </c>
      <c r="I15" s="30">
        <v>338155107</v>
      </c>
      <c r="J15" s="19">
        <v>0.94040000000000001</v>
      </c>
      <c r="K15" s="19">
        <v>0.92679999999999996</v>
      </c>
      <c r="M15" s="25">
        <v>2514</v>
      </c>
      <c r="N15" s="30">
        <v>105374196</v>
      </c>
      <c r="O15" s="19">
        <v>0.92769999999999997</v>
      </c>
      <c r="P15" s="19">
        <v>0.93820000000000003</v>
      </c>
      <c r="R15" s="25">
        <v>2414</v>
      </c>
      <c r="S15" s="30">
        <v>98487258</v>
      </c>
      <c r="T15" s="19">
        <v>0.95189999999999997</v>
      </c>
      <c r="U15" s="19">
        <v>0.93769999999999998</v>
      </c>
      <c r="W15" s="25">
        <v>7321</v>
      </c>
      <c r="X15" s="30">
        <v>274321168</v>
      </c>
      <c r="Y15" s="19">
        <v>0.94869999999999999</v>
      </c>
      <c r="Z15" s="19">
        <v>0.94710000000000005</v>
      </c>
      <c r="AB15" s="34" t="s">
        <v>80</v>
      </c>
      <c r="AC15" s="23">
        <f>VLOOKUP($AB15,[1]NM!$C$17:$K$24,5,FALSE)</f>
        <v>1097</v>
      </c>
      <c r="AD15" s="23">
        <f>VLOOKUP($AB15,[1]NM!$C$17:$K$24,6,FALSE)</f>
        <v>41456503.979999997</v>
      </c>
      <c r="AE15" s="35">
        <f>VLOOKUP($AB15,[1]NM!$C$17:$K$24,8,FALSE)</f>
        <v>0.94406196213425131</v>
      </c>
      <c r="AF15" s="35">
        <f>VLOOKUP($AB15,[1]NM!$C$17:$K$24,9,FALSE)</f>
        <v>0.95065873163530767</v>
      </c>
      <c r="AH15" s="23">
        <f>VLOOKUP($AB15,[2]NM!$C$17:$K$23,5,FALSE)</f>
        <v>10830</v>
      </c>
      <c r="AI15" s="23">
        <f>VLOOKUP($AB15,[2]NM!$C$17:$K$23,6,FALSE)</f>
        <v>338155107.41000003</v>
      </c>
      <c r="AJ15" s="35">
        <f>VLOOKUP($AB15,[2]NM!$C$17:$K$23,8,FALSE)</f>
        <v>0.94043070510593951</v>
      </c>
      <c r="AK15" s="35">
        <f>VLOOKUP($AB15,[2]NM!$C$17:$K$23,9,FALSE)</f>
        <v>0.92679113081221254</v>
      </c>
      <c r="AM15" s="23">
        <f>VLOOKUP($AB15,[3]NM!$C$17:$K$23,5,FALSE)</f>
        <v>2514</v>
      </c>
      <c r="AN15" s="23">
        <f>VLOOKUP($AB15,[3]NM!$C$17:$K$23,6,FALSE)</f>
        <v>105374196</v>
      </c>
      <c r="AO15" s="35">
        <f>VLOOKUP($AB15,[3]NM!$C$17:$K$23,8,FALSE)</f>
        <v>0.92767527675276751</v>
      </c>
      <c r="AP15" s="35">
        <f>VLOOKUP($AB15,[3]NM!$C$17:$K$23,9,FALSE)</f>
        <v>0.93822571478030503</v>
      </c>
      <c r="AQ15" s="23"/>
      <c r="AR15" s="23">
        <f>VLOOKUP($AB15,[4]NM!$C$17:$K$23,5,FALSE)</f>
        <v>2414</v>
      </c>
      <c r="AS15" s="23">
        <f>VLOOKUP($AB15,[4]NM!$C$17:$K$23,6,FALSE)</f>
        <v>98487257.790000007</v>
      </c>
      <c r="AT15" s="35">
        <f>VLOOKUP($AB15,[4]NM!$C$17:$K$23,8,FALSE)</f>
        <v>0.95189274447949523</v>
      </c>
      <c r="AU15" s="35">
        <f>VLOOKUP($AB15,[4]NM!$C$17:$K$23,9,FALSE)</f>
        <v>0.93774894274955845</v>
      </c>
      <c r="AW15" s="23">
        <f>VLOOKUP($AB15,[5]NM!$C$17:$K$23,5,FALSE)</f>
        <v>7321</v>
      </c>
      <c r="AX15" s="23">
        <f>VLOOKUP($AB15,[5]NM!$C$17:$K$23,6,FALSE)</f>
        <v>274321167.94999999</v>
      </c>
      <c r="AY15" s="35">
        <f>VLOOKUP($AB15,[5]NM!$C$17:$K$23,8,FALSE)</f>
        <v>0.94868472204224441</v>
      </c>
      <c r="AZ15" s="35">
        <f>VLOOKUP($AB15,[5]NM!$C$17:$K$23,9,FALSE)</f>
        <v>0.94707511813536926</v>
      </c>
      <c r="BB15" s="36">
        <f t="shared" si="1"/>
        <v>0</v>
      </c>
      <c r="BC15" s="36">
        <f t="shared" si="0"/>
        <v>0</v>
      </c>
      <c r="BD15" s="35">
        <f t="shared" si="0"/>
        <v>-3.803786574874124E-5</v>
      </c>
      <c r="BE15" s="35">
        <f t="shared" si="0"/>
        <v>-4.1268364692315096E-5</v>
      </c>
      <c r="BF15" s="23"/>
      <c r="BG15" s="36">
        <f t="shared" si="0"/>
        <v>0</v>
      </c>
      <c r="BH15" s="36">
        <f t="shared" si="0"/>
        <v>0.4100000262260437</v>
      </c>
      <c r="BI15" s="35">
        <f t="shared" si="0"/>
        <v>3.0705105939499155E-5</v>
      </c>
      <c r="BJ15" s="35">
        <f t="shared" si="0"/>
        <v>-8.869187787419186E-6</v>
      </c>
      <c r="BK15" s="23"/>
      <c r="BL15" s="36">
        <f t="shared" si="0"/>
        <v>0</v>
      </c>
      <c r="BM15" s="36">
        <f t="shared" si="0"/>
        <v>0</v>
      </c>
      <c r="BN15" s="35">
        <f t="shared" si="0"/>
        <v>-2.4723247232460999E-5</v>
      </c>
      <c r="BO15" s="35">
        <f t="shared" si="0"/>
        <v>2.5714780304997298E-5</v>
      </c>
      <c r="BP15" s="23"/>
      <c r="BQ15" s="36">
        <f t="shared" si="0"/>
        <v>0</v>
      </c>
      <c r="BR15" s="36">
        <f t="shared" si="0"/>
        <v>-0.20999999344348907</v>
      </c>
      <c r="BS15" s="35">
        <f t="shared" si="0"/>
        <v>-7.2555205047342142E-6</v>
      </c>
      <c r="BT15" s="35">
        <f t="shared" si="0"/>
        <v>4.8942749558467114E-5</v>
      </c>
      <c r="BU15" s="23"/>
      <c r="BV15" s="36">
        <f t="shared" si="0"/>
        <v>0</v>
      </c>
      <c r="BW15" s="36">
        <f t="shared" si="0"/>
        <v>-5.0000011920928955E-2</v>
      </c>
      <c r="BX15" s="35">
        <f t="shared" si="0"/>
        <v>-1.5277957755577276E-5</v>
      </c>
      <c r="BY15" s="35">
        <f t="shared" si="0"/>
        <v>-2.4881864630788009E-5</v>
      </c>
    </row>
    <row r="16" spans="1:77" x14ac:dyDescent="0.2">
      <c r="A16" s="1" t="s">
        <v>22</v>
      </c>
      <c r="B16" s="13" t="s">
        <v>8</v>
      </c>
      <c r="C16" s="25">
        <v>20</v>
      </c>
      <c r="D16" s="30">
        <v>649490.32999999996</v>
      </c>
      <c r="E16" s="19">
        <v>1.72E-2</v>
      </c>
      <c r="F16" s="19">
        <v>1.49E-2</v>
      </c>
      <c r="H16" s="25">
        <v>137</v>
      </c>
      <c r="I16" s="30">
        <v>4889420</v>
      </c>
      <c r="J16" s="19">
        <v>1.1900000000000001E-2</v>
      </c>
      <c r="K16" s="19">
        <v>1.34E-2</v>
      </c>
      <c r="M16" s="25">
        <v>45</v>
      </c>
      <c r="N16" s="30">
        <v>1524819</v>
      </c>
      <c r="O16" s="19">
        <v>1.66E-2</v>
      </c>
      <c r="P16" s="19">
        <v>1.3599999999999999E-2</v>
      </c>
      <c r="R16" s="25">
        <v>43</v>
      </c>
      <c r="S16" s="30">
        <v>2008903</v>
      </c>
      <c r="T16" s="19">
        <v>1.7000000000000001E-2</v>
      </c>
      <c r="U16" s="19">
        <v>1.9099999999999999E-2</v>
      </c>
      <c r="W16" s="25">
        <v>57</v>
      </c>
      <c r="X16" s="30">
        <v>1492255</v>
      </c>
      <c r="Y16" s="19">
        <v>7.4000000000000003E-3</v>
      </c>
      <c r="Z16" s="19">
        <v>5.1999999999999998E-3</v>
      </c>
      <c r="AB16" s="34" t="s">
        <v>8</v>
      </c>
      <c r="AC16" s="23">
        <f>VLOOKUP($AB16,[1]NM!$C$17:$K$24,5,FALSE)</f>
        <v>20</v>
      </c>
      <c r="AD16" s="23">
        <f>VLOOKUP($AB16,[1]NM!$C$17:$K$24,6,FALSE)</f>
        <v>649490.32999999996</v>
      </c>
      <c r="AE16" s="35">
        <f>VLOOKUP($AB16,[1]NM!$C$17:$K$24,8,FALSE)</f>
        <v>1.7211703958691909E-2</v>
      </c>
      <c r="AF16" s="35">
        <f>VLOOKUP($AB16,[1]NM!$C$17:$K$24,9,FALSE)</f>
        <v>1.4893770435275315E-2</v>
      </c>
      <c r="AH16" s="23">
        <f>VLOOKUP($AB16,[2]NM!$C$17:$K$23,5,FALSE)</f>
        <v>137</v>
      </c>
      <c r="AI16" s="23">
        <f>VLOOKUP($AB16,[2]NM!$C$17:$K$23,6,FALSE)</f>
        <v>4889420.29</v>
      </c>
      <c r="AJ16" s="35">
        <f>VLOOKUP($AB16,[2]NM!$C$17:$K$23,8,FALSE)</f>
        <v>1.1896491837443558E-2</v>
      </c>
      <c r="AK16" s="35">
        <f>VLOOKUP($AB16,[2]NM!$C$17:$K$23,9,FALSE)</f>
        <v>1.3400570508287612E-2</v>
      </c>
      <c r="AM16" s="23">
        <f>VLOOKUP($AB16,[3]NM!$C$17:$K$23,5,FALSE)</f>
        <v>45</v>
      </c>
      <c r="AN16" s="23">
        <f>VLOOKUP($AB16,[3]NM!$C$17:$K$23,6,FALSE)</f>
        <v>1524819</v>
      </c>
      <c r="AO16" s="35">
        <f>VLOOKUP($AB16,[3]NM!$C$17:$K$23,8,FALSE)</f>
        <v>1.6605166051660517E-2</v>
      </c>
      <c r="AP16" s="35">
        <f>VLOOKUP($AB16,[3]NM!$C$17:$K$23,9,FALSE)</f>
        <v>1.3576610313454633E-2</v>
      </c>
      <c r="AR16" s="23">
        <f>VLOOKUP($AB16,[4]NM!$C$17:$K$23,5,FALSE)</f>
        <v>43</v>
      </c>
      <c r="AS16" s="23">
        <f>VLOOKUP($AB16,[4]NM!$C$17:$K$23,6,FALSE)</f>
        <v>2008903.48</v>
      </c>
      <c r="AT16" s="35">
        <f>VLOOKUP($AB16,[4]NM!$C$17:$K$23,8,FALSE)</f>
        <v>1.6955835962145109E-2</v>
      </c>
      <c r="AU16" s="35">
        <f>VLOOKUP($AB16,[4]NM!$C$17:$K$23,9,FALSE)</f>
        <v>1.9127825839894457E-2</v>
      </c>
      <c r="AW16" s="23">
        <f>VLOOKUP($AB16,[5]NM!$C$17:$K$23,5,FALSE)</f>
        <v>57</v>
      </c>
      <c r="AX16" s="23">
        <f>VLOOKUP($AB16,[5]NM!$C$17:$K$23,6,FALSE)</f>
        <v>1492254.57</v>
      </c>
      <c r="AY16" s="35">
        <f>VLOOKUP($AB16,[5]NM!$C$17:$K$23,8,FALSE)</f>
        <v>7.3862900090708823E-3</v>
      </c>
      <c r="AZ16" s="35">
        <f>VLOOKUP($AB16,[5]NM!$C$17:$K$23,9,FALSE)</f>
        <v>5.1519071011989501E-3</v>
      </c>
      <c r="BB16" s="36">
        <f t="shared" si="1"/>
        <v>0</v>
      </c>
      <c r="BC16" s="36">
        <f t="shared" si="0"/>
        <v>0</v>
      </c>
      <c r="BD16" s="35">
        <f t="shared" si="0"/>
        <v>1.1703958691908906E-5</v>
      </c>
      <c r="BE16" s="35">
        <f t="shared" si="0"/>
        <v>-6.2295647246853741E-6</v>
      </c>
      <c r="BF16" s="23"/>
      <c r="BG16" s="36">
        <f t="shared" si="0"/>
        <v>0</v>
      </c>
      <c r="BH16" s="36">
        <f t="shared" si="0"/>
        <v>0.2900000000372529</v>
      </c>
      <c r="BI16" s="35">
        <f t="shared" si="0"/>
        <v>-3.5081625564432894E-6</v>
      </c>
      <c r="BJ16" s="35">
        <f t="shared" si="0"/>
        <v>5.7050828761173733E-7</v>
      </c>
      <c r="BK16" s="23"/>
      <c r="BL16" s="36">
        <f t="shared" si="0"/>
        <v>0</v>
      </c>
      <c r="BM16" s="36">
        <f t="shared" si="0"/>
        <v>0</v>
      </c>
      <c r="BN16" s="35">
        <f t="shared" si="0"/>
        <v>5.1660516605170348E-6</v>
      </c>
      <c r="BO16" s="35">
        <f t="shared" si="0"/>
        <v>-2.3389686545366092E-5</v>
      </c>
      <c r="BP16" s="23"/>
      <c r="BQ16" s="36">
        <f t="shared" si="0"/>
        <v>0</v>
      </c>
      <c r="BR16" s="36">
        <f t="shared" si="0"/>
        <v>0.47999999998137355</v>
      </c>
      <c r="BS16" s="35">
        <f t="shared" si="0"/>
        <v>-4.4164037854892146E-5</v>
      </c>
      <c r="BT16" s="35">
        <f t="shared" si="0"/>
        <v>2.7825839894458221E-5</v>
      </c>
      <c r="BU16" s="23"/>
      <c r="BV16" s="36">
        <f t="shared" si="0"/>
        <v>0</v>
      </c>
      <c r="BW16" s="36">
        <f t="shared" si="0"/>
        <v>-0.42999999993480742</v>
      </c>
      <c r="BX16" s="35">
        <f t="shared" si="0"/>
        <v>-1.3709990929118045E-5</v>
      </c>
      <c r="BY16" s="35">
        <f t="shared" si="0"/>
        <v>-4.8092898801049659E-5</v>
      </c>
    </row>
    <row r="17" spans="1:77" x14ac:dyDescent="0.2">
      <c r="A17" s="1" t="s">
        <v>23</v>
      </c>
      <c r="B17" s="13" t="s">
        <v>9</v>
      </c>
      <c r="C17" s="25">
        <v>27</v>
      </c>
      <c r="D17" s="30">
        <v>922302.45</v>
      </c>
      <c r="E17" s="19">
        <v>2.3199999999999998E-2</v>
      </c>
      <c r="F17" s="19">
        <v>2.12E-2</v>
      </c>
      <c r="H17" s="25">
        <v>159</v>
      </c>
      <c r="I17" s="30">
        <v>6009214</v>
      </c>
      <c r="J17" s="19">
        <v>1.38E-2</v>
      </c>
      <c r="K17" s="19">
        <v>1.6500000000000001E-2</v>
      </c>
      <c r="M17" s="25">
        <v>55</v>
      </c>
      <c r="N17" s="30">
        <v>2063464</v>
      </c>
      <c r="O17" s="19">
        <v>2.0299999999999999E-2</v>
      </c>
      <c r="P17" s="19">
        <v>1.84E-2</v>
      </c>
      <c r="R17" s="25">
        <v>36</v>
      </c>
      <c r="S17" s="30">
        <v>1528175</v>
      </c>
      <c r="T17" s="19">
        <v>1.4200000000000001E-2</v>
      </c>
      <c r="U17" s="19">
        <v>1.46E-2</v>
      </c>
      <c r="W17" s="25">
        <v>79</v>
      </c>
      <c r="X17" s="30">
        <v>3103909</v>
      </c>
      <c r="Y17" s="19">
        <v>1.0200000000000001E-2</v>
      </c>
      <c r="Z17" s="19">
        <v>1.0699999999999999E-2</v>
      </c>
      <c r="AB17" s="34" t="s">
        <v>9</v>
      </c>
      <c r="AC17" s="23">
        <f>VLOOKUP($AB17,[1]NM!$C$17:$K$24,5,FALSE)</f>
        <v>27</v>
      </c>
      <c r="AD17" s="23">
        <f>VLOOKUP($AB17,[1]NM!$C$17:$K$24,6,FALSE)</f>
        <v>922302.45</v>
      </c>
      <c r="AE17" s="35">
        <f>VLOOKUP($AB17,[1]NM!$C$17:$K$24,8,FALSE)</f>
        <v>2.323580034423408E-2</v>
      </c>
      <c r="AF17" s="35">
        <f>VLOOKUP($AB17,[1]NM!$C$17:$K$24,9,FALSE)</f>
        <v>2.114975439617706E-2</v>
      </c>
      <c r="AH17" s="23">
        <f>VLOOKUP($AB17,[2]NM!$C$17:$K$23,5,FALSE)</f>
        <v>159</v>
      </c>
      <c r="AI17" s="23">
        <f>VLOOKUP($AB17,[2]NM!$C$17:$K$23,6,FALSE)</f>
        <v>6009214.3700000001</v>
      </c>
      <c r="AJ17" s="35">
        <f>VLOOKUP($AB17,[2]NM!$C$17:$K$23,8,FALSE)</f>
        <v>1.3806877387981939E-2</v>
      </c>
      <c r="AK17" s="35">
        <f>VLOOKUP($AB17,[2]NM!$C$17:$K$23,9,FALSE)</f>
        <v>1.6469621363762968E-2</v>
      </c>
      <c r="AM17" s="23">
        <f>VLOOKUP($AB17,[3]NM!$C$17:$K$23,5,FALSE)</f>
        <v>55</v>
      </c>
      <c r="AN17" s="23">
        <f>VLOOKUP($AB17,[3]NM!$C$17:$K$23,6,FALSE)</f>
        <v>2063464</v>
      </c>
      <c r="AO17" s="35">
        <f>VLOOKUP($AB17,[3]NM!$C$17:$K$23,8,FALSE)</f>
        <v>2.0295202952029519E-2</v>
      </c>
      <c r="AP17" s="35">
        <f>VLOOKUP($AB17,[3]NM!$C$17:$K$23,9,FALSE)</f>
        <v>1.8372571842193958E-2</v>
      </c>
      <c r="AR17" s="23">
        <f>VLOOKUP($AB17,[4]NM!$C$17:$K$23,5,FALSE)</f>
        <v>36</v>
      </c>
      <c r="AS17" s="23">
        <f>VLOOKUP($AB17,[4]NM!$C$17:$K$23,6,FALSE)</f>
        <v>1528175.43</v>
      </c>
      <c r="AT17" s="35">
        <f>VLOOKUP($AB17,[4]NM!$C$17:$K$23,8,FALSE)</f>
        <v>1.4195583596214511E-2</v>
      </c>
      <c r="AU17" s="35">
        <f>VLOOKUP($AB17,[4]NM!$C$17:$K$23,9,FALSE)</f>
        <v>1.4550561422615398E-2</v>
      </c>
      <c r="AW17" s="23">
        <f>VLOOKUP($AB17,[5]NM!$C$17:$K$23,5,FALSE)</f>
        <v>79</v>
      </c>
      <c r="AX17" s="23">
        <f>VLOOKUP($AB17,[5]NM!$C$17:$K$23,6,FALSE)</f>
        <v>3103908.77</v>
      </c>
      <c r="AY17" s="35">
        <f>VLOOKUP($AB17,[5]NM!$C$17:$K$23,8,FALSE)</f>
        <v>1.023713878450175E-2</v>
      </c>
      <c r="AZ17" s="35">
        <f>VLOOKUP($AB17,[5]NM!$C$17:$K$23,9,FALSE)</f>
        <v>1.0716033279520596E-2</v>
      </c>
      <c r="BB17" s="36">
        <f t="shared" si="1"/>
        <v>0</v>
      </c>
      <c r="BC17" s="36">
        <f t="shared" si="0"/>
        <v>0</v>
      </c>
      <c r="BD17" s="35">
        <f t="shared" si="0"/>
        <v>3.5800344234081238E-5</v>
      </c>
      <c r="BE17" s="35">
        <f t="shared" si="0"/>
        <v>-5.024560382294041E-5</v>
      </c>
      <c r="BF17" s="23"/>
      <c r="BG17" s="36">
        <f t="shared" si="0"/>
        <v>0</v>
      </c>
      <c r="BH17" s="36">
        <f t="shared" si="0"/>
        <v>0.37000000011175871</v>
      </c>
      <c r="BI17" s="35">
        <f t="shared" si="0"/>
        <v>6.8773879819388622E-6</v>
      </c>
      <c r="BJ17" s="35">
        <f t="shared" si="0"/>
        <v>-3.0378636237032852E-5</v>
      </c>
      <c r="BK17" s="23"/>
      <c r="BL17" s="36">
        <f t="shared" si="0"/>
        <v>0</v>
      </c>
      <c r="BM17" s="36">
        <f t="shared" si="0"/>
        <v>0</v>
      </c>
      <c r="BN17" s="35">
        <f t="shared" si="0"/>
        <v>-4.7970479704791125E-6</v>
      </c>
      <c r="BO17" s="35">
        <f t="shared" si="0"/>
        <v>-2.7428157806042019E-5</v>
      </c>
      <c r="BP17" s="23"/>
      <c r="BQ17" s="36">
        <f t="shared" si="0"/>
        <v>0</v>
      </c>
      <c r="BR17" s="36">
        <f t="shared" si="0"/>
        <v>0.42999999993480742</v>
      </c>
      <c r="BS17" s="35">
        <f t="shared" si="0"/>
        <v>-4.4164037854895616E-6</v>
      </c>
      <c r="BT17" s="35">
        <f t="shared" si="0"/>
        <v>-4.9438577384602542E-5</v>
      </c>
      <c r="BU17" s="23"/>
      <c r="BV17" s="36">
        <f t="shared" si="0"/>
        <v>0</v>
      </c>
      <c r="BW17" s="36">
        <f t="shared" si="0"/>
        <v>-0.22999999998137355</v>
      </c>
      <c r="BX17" s="35">
        <f t="shared" si="0"/>
        <v>3.7138784501749081E-5</v>
      </c>
      <c r="BY17" s="35">
        <f t="shared" si="0"/>
        <v>1.6033279520596272E-5</v>
      </c>
    </row>
    <row r="18" spans="1:77" x14ac:dyDescent="0.2">
      <c r="A18" s="1" t="s">
        <v>24</v>
      </c>
      <c r="B18" s="13" t="s">
        <v>10</v>
      </c>
      <c r="C18" s="25">
        <v>5</v>
      </c>
      <c r="D18" s="30">
        <v>155140.82999999999</v>
      </c>
      <c r="E18" s="19">
        <v>4.3E-3</v>
      </c>
      <c r="F18" s="19">
        <v>3.5999999999999999E-3</v>
      </c>
      <c r="H18" s="25">
        <v>182</v>
      </c>
      <c r="I18" s="30">
        <v>7044600</v>
      </c>
      <c r="J18" s="19">
        <v>1.5800000000000002E-2</v>
      </c>
      <c r="K18" s="19">
        <v>1.9300000000000001E-2</v>
      </c>
      <c r="M18" s="25">
        <v>46</v>
      </c>
      <c r="N18" s="30">
        <v>758811</v>
      </c>
      <c r="O18" s="19">
        <v>1.7000000000000001E-2</v>
      </c>
      <c r="P18" s="19">
        <v>6.7999999999999996E-3</v>
      </c>
      <c r="R18" s="25">
        <v>5</v>
      </c>
      <c r="S18" s="30">
        <v>415621</v>
      </c>
      <c r="T18" s="19">
        <v>2E-3</v>
      </c>
      <c r="U18" s="19">
        <v>4.0000000000000001E-3</v>
      </c>
      <c r="W18" s="25">
        <v>20</v>
      </c>
      <c r="X18" s="30">
        <v>888751</v>
      </c>
      <c r="Y18" s="19">
        <v>2.5999999999999999E-3</v>
      </c>
      <c r="Z18" s="19">
        <v>3.0999999999999999E-3</v>
      </c>
      <c r="AB18" s="34" t="s">
        <v>10</v>
      </c>
      <c r="AC18" s="23">
        <f>VLOOKUP($AB18,[1]NM!$C$17:$K$24,5,FALSE)</f>
        <v>5</v>
      </c>
      <c r="AD18" s="23">
        <f>VLOOKUP($AB18,[1]NM!$C$17:$K$24,6,FALSE)</f>
        <v>155140.82999999999</v>
      </c>
      <c r="AE18" s="35">
        <f>VLOOKUP($AB18,[1]NM!$C$17:$K$24,8,FALSE)</f>
        <v>4.3029259896729772E-3</v>
      </c>
      <c r="AF18" s="35">
        <f>VLOOKUP($AB18,[1]NM!$C$17:$K$24,9,FALSE)</f>
        <v>3.5576078663989864E-3</v>
      </c>
      <c r="AH18" s="23">
        <f>VLOOKUP($AB18,[2]NM!$C$17:$K$23,5,FALSE)</f>
        <v>182</v>
      </c>
      <c r="AI18" s="23">
        <f>VLOOKUP($AB18,[2]NM!$C$17:$K$23,6,FALSE)</f>
        <v>7044599.6900000004</v>
      </c>
      <c r="AJ18" s="35">
        <f>VLOOKUP($AB18,[2]NM!$C$17:$K$23,8,FALSE)</f>
        <v>1.5804098645362974E-2</v>
      </c>
      <c r="AK18" s="35">
        <f>VLOOKUP($AB18,[2]NM!$C$17:$K$23,9,FALSE)</f>
        <v>1.930733077734785E-2</v>
      </c>
      <c r="AM18" s="23">
        <f>VLOOKUP($AB18,[3]NM!$C$17:$K$23,5,FALSE)</f>
        <v>46</v>
      </c>
      <c r="AN18" s="23">
        <f>VLOOKUP($AB18,[3]NM!$C$17:$K$23,6,FALSE)</f>
        <v>758811</v>
      </c>
      <c r="AO18" s="35">
        <f>VLOOKUP($AB18,[3]NM!$C$17:$K$23,8,FALSE)</f>
        <v>1.6974169741697416E-2</v>
      </c>
      <c r="AP18" s="35">
        <f>VLOOKUP($AB18,[3]NM!$C$17:$K$23,9,FALSE)</f>
        <v>6.7562650049368634E-3</v>
      </c>
      <c r="AR18" s="23">
        <f>VLOOKUP($AB18,[4]NM!$C$17:$K$23,5,FALSE)</f>
        <v>5</v>
      </c>
      <c r="AS18" s="23">
        <f>VLOOKUP($AB18,[4]NM!$C$17:$K$23,6,FALSE)</f>
        <v>415621.27</v>
      </c>
      <c r="AT18" s="35">
        <f>VLOOKUP($AB18,[4]NM!$C$17:$K$23,8,FALSE)</f>
        <v>1.9716088328075709E-3</v>
      </c>
      <c r="AU18" s="35">
        <f>VLOOKUP($AB18,[4]NM!$C$17:$K$23,9,FALSE)</f>
        <v>3.9573485471366453E-3</v>
      </c>
      <c r="AW18" s="23">
        <f>VLOOKUP($AB18,[5]NM!$C$17:$K$23,5,FALSE)</f>
        <v>20</v>
      </c>
      <c r="AX18" s="23">
        <f>VLOOKUP($AB18,[5]NM!$C$17:$K$23,6,FALSE)</f>
        <v>888751.07</v>
      </c>
      <c r="AY18" s="35">
        <f>VLOOKUP($AB18,[5]NM!$C$17:$K$23,8,FALSE)</f>
        <v>2.5916807049371519E-3</v>
      </c>
      <c r="AZ18" s="35">
        <f>VLOOKUP($AB18,[5]NM!$C$17:$K$23,9,FALSE)</f>
        <v>3.068352438505961E-3</v>
      </c>
      <c r="BB18" s="36">
        <f t="shared" si="1"/>
        <v>0</v>
      </c>
      <c r="BC18" s="36">
        <f t="shared" si="0"/>
        <v>0</v>
      </c>
      <c r="BD18" s="35">
        <f t="shared" si="0"/>
        <v>2.9259896729772264E-6</v>
      </c>
      <c r="BE18" s="35">
        <f t="shared" si="0"/>
        <v>-4.2392133601013536E-5</v>
      </c>
      <c r="BF18" s="23"/>
      <c r="BG18" s="36">
        <f t="shared" si="0"/>
        <v>0</v>
      </c>
      <c r="BH18" s="36">
        <f t="shared" si="0"/>
        <v>-0.30999999959021807</v>
      </c>
      <c r="BI18" s="35">
        <f t="shared" si="0"/>
        <v>4.0986453629723862E-6</v>
      </c>
      <c r="BJ18" s="35">
        <f t="shared" si="0"/>
        <v>7.3307773478491212E-6</v>
      </c>
      <c r="BK18" s="23"/>
      <c r="BL18" s="36">
        <f t="shared" si="0"/>
        <v>0</v>
      </c>
      <c r="BM18" s="36">
        <f t="shared" si="0"/>
        <v>0</v>
      </c>
      <c r="BN18" s="35">
        <f t="shared" si="0"/>
        <v>-2.5830258302585174E-5</v>
      </c>
      <c r="BO18" s="35">
        <f t="shared" si="0"/>
        <v>-4.3734995063136189E-5</v>
      </c>
      <c r="BP18" s="23"/>
      <c r="BQ18" s="36">
        <f t="shared" si="0"/>
        <v>0</v>
      </c>
      <c r="BR18" s="36">
        <f t="shared" si="0"/>
        <v>0.27000000001862645</v>
      </c>
      <c r="BS18" s="35">
        <f t="shared" si="0"/>
        <v>-2.8391167192429179E-5</v>
      </c>
      <c r="BT18" s="35">
        <f t="shared" si="0"/>
        <v>-4.2651452863354776E-5</v>
      </c>
      <c r="BU18" s="23"/>
      <c r="BV18" s="36">
        <f t="shared" si="0"/>
        <v>0</v>
      </c>
      <c r="BW18" s="36">
        <f t="shared" si="0"/>
        <v>6.9999999948777258E-2</v>
      </c>
      <c r="BX18" s="35">
        <f t="shared" si="0"/>
        <v>-8.3192950628479742E-6</v>
      </c>
      <c r="BY18" s="35">
        <f t="shared" si="0"/>
        <v>-3.1647561494038863E-5</v>
      </c>
    </row>
    <row r="19" spans="1:77" x14ac:dyDescent="0.2">
      <c r="A19" s="1" t="s">
        <v>25</v>
      </c>
      <c r="B19" s="13" t="s">
        <v>11</v>
      </c>
      <c r="C19" s="25">
        <v>12</v>
      </c>
      <c r="D19" s="30">
        <v>387714.77</v>
      </c>
      <c r="E19" s="19">
        <v>1.03E-2</v>
      </c>
      <c r="F19" s="19">
        <v>8.8999999999999999E-3</v>
      </c>
      <c r="H19" s="25">
        <v>180</v>
      </c>
      <c r="I19" s="30">
        <v>6694468</v>
      </c>
      <c r="J19" s="19">
        <v>1.5599999999999999E-2</v>
      </c>
      <c r="K19" s="19">
        <v>1.84E-2</v>
      </c>
      <c r="M19" s="25">
        <v>41</v>
      </c>
      <c r="N19" s="30">
        <v>1689774</v>
      </c>
      <c r="O19" s="19">
        <v>1.5100000000000001E-2</v>
      </c>
      <c r="P19" s="19">
        <v>1.5100000000000001E-2</v>
      </c>
      <c r="R19" s="25">
        <v>26</v>
      </c>
      <c r="S19" s="30">
        <v>1230321</v>
      </c>
      <c r="T19" s="19">
        <v>1.03E-2</v>
      </c>
      <c r="U19" s="19">
        <v>1.17E-2</v>
      </c>
      <c r="W19" s="25">
        <v>210</v>
      </c>
      <c r="X19" s="30">
        <v>7279313</v>
      </c>
      <c r="Y19" s="19">
        <v>2.7199999999999998E-2</v>
      </c>
      <c r="Z19" s="19">
        <v>2.5100000000000001E-2</v>
      </c>
      <c r="AB19" s="34" t="s">
        <v>11</v>
      </c>
      <c r="AC19" s="23">
        <f>VLOOKUP($AB19,[1]NM!$C$17:$K$24,5,FALSE)</f>
        <v>12</v>
      </c>
      <c r="AD19" s="23">
        <f>VLOOKUP($AB19,[1]NM!$C$17:$K$24,6,FALSE)</f>
        <v>387714.76999999996</v>
      </c>
      <c r="AE19" s="35">
        <f>VLOOKUP($AB19,[1]NM!$C$17:$K$24,8,FALSE)</f>
        <v>1.0327022375215147E-2</v>
      </c>
      <c r="AF19" s="35">
        <f>VLOOKUP($AB19,[1]NM!$C$17:$K$24,9,FALSE)</f>
        <v>8.8908710599980272E-3</v>
      </c>
      <c r="AH19" s="23">
        <f>VLOOKUP($AB19,[2]NM!$C$17:$K$23,5,FALSE)</f>
        <v>180</v>
      </c>
      <c r="AI19" s="23">
        <f>VLOOKUP($AB19,[2]NM!$C$17:$K$23,6,FALSE)</f>
        <v>6694467.8400000008</v>
      </c>
      <c r="AJ19" s="35">
        <f>VLOOKUP($AB19,[2]NM!$C$17:$K$23,8,FALSE)</f>
        <v>1.5630427231677665E-2</v>
      </c>
      <c r="AK19" s="35">
        <f>VLOOKUP($AB19,[2]NM!$C$17:$K$23,9,FALSE)</f>
        <v>1.8347714654201649E-2</v>
      </c>
      <c r="AM19" s="23">
        <f>VLOOKUP($AB19,[3]NM!$C$17:$K$23,5,FALSE)</f>
        <v>41</v>
      </c>
      <c r="AN19" s="23">
        <f>VLOOKUP($AB19,[3]NM!$C$17:$K$23,6,FALSE)</f>
        <v>1689774</v>
      </c>
      <c r="AO19" s="35">
        <f>VLOOKUP($AB19,[3]NM!$C$17:$K$23,8,FALSE)</f>
        <v>1.5129151291512915E-2</v>
      </c>
      <c r="AP19" s="35">
        <f>VLOOKUP($AB19,[3]NM!$C$17:$K$23,9,FALSE)</f>
        <v>1.5045328734628495E-2</v>
      </c>
      <c r="AR19" s="23">
        <f>VLOOKUP($AB19,[4]NM!$C$17:$K$23,5,FALSE)</f>
        <v>26</v>
      </c>
      <c r="AS19" s="23">
        <f>VLOOKUP($AB19,[4]NM!$C$17:$K$23,6,FALSE)</f>
        <v>1230320.6100000001</v>
      </c>
      <c r="AT19" s="35">
        <f>VLOOKUP($AB19,[4]NM!$C$17:$K$23,8,FALSE)</f>
        <v>1.025236593059937E-2</v>
      </c>
      <c r="AU19" s="35">
        <f>VLOOKUP($AB19,[4]NM!$C$17:$K$23,9,FALSE)</f>
        <v>1.171452913970397E-2</v>
      </c>
      <c r="AW19" s="23">
        <f>VLOOKUP($AB19,[5]NM!$C$17:$K$23,5,FALSE)</f>
        <v>210</v>
      </c>
      <c r="AX19" s="23">
        <f>VLOOKUP($AB19,[5]NM!$C$17:$K$23,6,FALSE)</f>
        <v>7279313.4500000002</v>
      </c>
      <c r="AY19" s="35">
        <f>VLOOKUP($AB19,[5]NM!$C$17:$K$23,8,FALSE)</f>
        <v>2.7212647401840092E-2</v>
      </c>
      <c r="AZ19" s="35">
        <f>VLOOKUP($AB19,[5]NM!$C$17:$K$23,9,FALSE)</f>
        <v>2.513133309077956E-2</v>
      </c>
      <c r="BB19" s="36">
        <f t="shared" si="1"/>
        <v>0</v>
      </c>
      <c r="BC19" s="36">
        <f t="shared" si="0"/>
        <v>0</v>
      </c>
      <c r="BD19" s="35">
        <f t="shared" si="0"/>
        <v>2.7022375215146957E-5</v>
      </c>
      <c r="BE19" s="35">
        <f t="shared" si="0"/>
        <v>-9.1289400019727018E-6</v>
      </c>
      <c r="BF19" s="23"/>
      <c r="BG19" s="36">
        <f t="shared" si="0"/>
        <v>0</v>
      </c>
      <c r="BH19" s="36">
        <f t="shared" si="0"/>
        <v>-0.15999999921768904</v>
      </c>
      <c r="BI19" s="35">
        <f t="shared" si="0"/>
        <v>3.0427231677666172E-5</v>
      </c>
      <c r="BJ19" s="35">
        <f t="shared" si="0"/>
        <v>-5.2285345798350896E-5</v>
      </c>
      <c r="BK19" s="23"/>
      <c r="BL19" s="36">
        <f t="shared" si="0"/>
        <v>0</v>
      </c>
      <c r="BM19" s="36">
        <f t="shared" si="0"/>
        <v>0</v>
      </c>
      <c r="BN19" s="35">
        <f t="shared" si="0"/>
        <v>2.9151291512914332E-5</v>
      </c>
      <c r="BO19" s="35">
        <f t="shared" si="0"/>
        <v>-5.4671265371505212E-5</v>
      </c>
      <c r="BP19" s="23"/>
      <c r="BQ19" s="36">
        <f t="shared" si="0"/>
        <v>0</v>
      </c>
      <c r="BR19" s="36">
        <f t="shared" si="0"/>
        <v>-0.38999999989755452</v>
      </c>
      <c r="BS19" s="35">
        <f t="shared" si="0"/>
        <v>-4.7634069400630599E-5</v>
      </c>
      <c r="BT19" s="35">
        <f t="shared" si="0"/>
        <v>1.4529139703969851E-5</v>
      </c>
      <c r="BU19" s="23"/>
      <c r="BV19" s="36">
        <f t="shared" si="0"/>
        <v>0</v>
      </c>
      <c r="BW19" s="36">
        <f t="shared" si="0"/>
        <v>0.45000000018626451</v>
      </c>
      <c r="BX19" s="35">
        <f t="shared" si="0"/>
        <v>1.2647401840093497E-5</v>
      </c>
      <c r="BY19" s="35">
        <f t="shared" si="0"/>
        <v>3.1333090779558925E-5</v>
      </c>
    </row>
    <row r="20" spans="1:77" x14ac:dyDescent="0.2">
      <c r="A20" s="1" t="s">
        <v>26</v>
      </c>
      <c r="B20" s="13" t="s">
        <v>12</v>
      </c>
      <c r="C20" s="23">
        <v>1</v>
      </c>
      <c r="D20" s="28">
        <v>37034.89</v>
      </c>
      <c r="E20" s="17">
        <v>8.9999999999999998E-4</v>
      </c>
      <c r="F20" s="17">
        <v>8.0000000000000004E-4</v>
      </c>
      <c r="G20" s="8"/>
      <c r="H20" s="23">
        <v>28</v>
      </c>
      <c r="I20" s="28">
        <v>2073767</v>
      </c>
      <c r="J20" s="17">
        <v>2.3999999999999998E-3</v>
      </c>
      <c r="K20" s="17">
        <v>5.7000000000000002E-3</v>
      </c>
      <c r="L20" s="8"/>
      <c r="M20" s="23">
        <v>9</v>
      </c>
      <c r="N20" s="28">
        <v>901138</v>
      </c>
      <c r="O20" s="17">
        <v>3.3E-3</v>
      </c>
      <c r="P20" s="17">
        <v>8.0000000000000002E-3</v>
      </c>
      <c r="Q20" s="8"/>
      <c r="R20" s="23">
        <v>12</v>
      </c>
      <c r="S20" s="28">
        <v>1354908</v>
      </c>
      <c r="T20" s="17">
        <v>4.7000000000000002E-3</v>
      </c>
      <c r="U20" s="17">
        <v>1.29E-2</v>
      </c>
      <c r="V20" s="8"/>
      <c r="W20" s="23">
        <v>30</v>
      </c>
      <c r="X20" s="28">
        <v>2565512</v>
      </c>
      <c r="Y20" s="17">
        <v>3.8999999999999998E-3</v>
      </c>
      <c r="Z20" s="17">
        <v>8.8999999999999999E-3</v>
      </c>
      <c r="AA20" s="8"/>
      <c r="AB20" s="34" t="s">
        <v>12</v>
      </c>
      <c r="AC20" s="23">
        <f>VLOOKUP($AB20,[1]NM!$C$17:$K$24,5,FALSE)</f>
        <v>1</v>
      </c>
      <c r="AD20" s="23">
        <f>VLOOKUP($AB20,[1]NM!$C$17:$K$24,6,FALSE)</f>
        <v>37034.89</v>
      </c>
      <c r="AE20" s="35">
        <f>VLOOKUP($AB20,[1]NM!$C$17:$K$24,8,FALSE)</f>
        <v>8.6058519793459555E-4</v>
      </c>
      <c r="AF20" s="35">
        <f>VLOOKUP($AB20,[1]NM!$C$17:$K$24,9,FALSE)</f>
        <v>8.492646068428355E-4</v>
      </c>
      <c r="AG20" s="8"/>
      <c r="AH20" s="23">
        <f>VLOOKUP($AB20,[2]NM!$C$17:$K$23,5,FALSE)</f>
        <v>28</v>
      </c>
      <c r="AI20" s="23">
        <f>VLOOKUP($AB20,[2]NM!$C$17:$K$23,6,FALSE)</f>
        <v>2073767.31</v>
      </c>
      <c r="AJ20" s="35">
        <f>VLOOKUP($AB20,[2]NM!$C$17:$K$23,8,FALSE)</f>
        <v>2.4313997915943034E-3</v>
      </c>
      <c r="AK20" s="35">
        <f>VLOOKUP($AB20,[2]NM!$C$17:$K$23,9,FALSE)</f>
        <v>5.683631884187427E-3</v>
      </c>
      <c r="AL20" s="8"/>
      <c r="AM20" s="23">
        <f>VLOOKUP($AB20,[3]NM!$C$17:$K$23,5,FALSE)</f>
        <v>9</v>
      </c>
      <c r="AN20" s="23">
        <f>VLOOKUP($AB20,[3]NM!$C$17:$K$23,6,FALSE)</f>
        <v>901138</v>
      </c>
      <c r="AO20" s="35">
        <f>VLOOKUP($AB20,[3]NM!$C$17:$K$23,8,FALSE)</f>
        <v>3.3210332103321034E-3</v>
      </c>
      <c r="AP20" s="35">
        <f>VLOOKUP($AB20,[3]NM!$C$17:$K$23,9,FALSE)</f>
        <v>8.0235093244810565E-3</v>
      </c>
      <c r="AQ20" s="8"/>
      <c r="AR20" s="23">
        <f>VLOOKUP($AB20,[4]NM!$C$17:$K$23,5,FALSE)</f>
        <v>12</v>
      </c>
      <c r="AS20" s="23">
        <f>VLOOKUP($AB20,[4]NM!$C$17:$K$23,6,FALSE)</f>
        <v>1354908.12</v>
      </c>
      <c r="AT20" s="35">
        <f>VLOOKUP($AB20,[4]NM!$C$17:$K$23,8,FALSE)</f>
        <v>4.7318611987381704E-3</v>
      </c>
      <c r="AU20" s="35">
        <f>VLOOKUP($AB20,[4]NM!$C$17:$K$23,9,FALSE)</f>
        <v>1.2900792301090952E-2</v>
      </c>
      <c r="AV20" s="8"/>
      <c r="AW20" s="23">
        <f>VLOOKUP($AB20,[5]NM!$C$17:$K$23,5,FALSE)</f>
        <v>30</v>
      </c>
      <c r="AX20" s="23">
        <f>VLOOKUP($AB20,[5]NM!$C$17:$K$23,6,FALSE)</f>
        <v>2565512.23</v>
      </c>
      <c r="AY20" s="35">
        <f>VLOOKUP($AB20,[5]NM!$C$17:$K$23,8,FALSE)</f>
        <v>3.8875210574057274E-3</v>
      </c>
      <c r="AZ20" s="35">
        <f>VLOOKUP($AB20,[5]NM!$C$17:$K$23,9,FALSE)</f>
        <v>8.8572559546255918E-3</v>
      </c>
      <c r="BB20" s="36">
        <f t="shared" si="1"/>
        <v>0</v>
      </c>
      <c r="BC20" s="36">
        <f t="shared" si="0"/>
        <v>0</v>
      </c>
      <c r="BD20" s="35">
        <f t="shared" si="0"/>
        <v>-3.9414802065404421E-5</v>
      </c>
      <c r="BE20" s="35">
        <f t="shared" si="0"/>
        <v>4.9264606842835458E-5</v>
      </c>
      <c r="BF20" s="23"/>
      <c r="BG20" s="36">
        <f t="shared" si="0"/>
        <v>0</v>
      </c>
      <c r="BH20" s="36">
        <f t="shared" si="0"/>
        <v>0.31000000005587935</v>
      </c>
      <c r="BI20" s="35">
        <f t="shared" si="0"/>
        <v>3.1399791594303658E-5</v>
      </c>
      <c r="BJ20" s="35">
        <f t="shared" si="0"/>
        <v>-1.6368115812573185E-5</v>
      </c>
      <c r="BK20" s="23"/>
      <c r="BL20" s="36">
        <f t="shared" si="0"/>
        <v>0</v>
      </c>
      <c r="BM20" s="36">
        <f t="shared" si="0"/>
        <v>0</v>
      </c>
      <c r="BN20" s="35">
        <f t="shared" si="0"/>
        <v>2.1033210332103459E-5</v>
      </c>
      <c r="BO20" s="35">
        <f t="shared" si="0"/>
        <v>2.350932448105629E-5</v>
      </c>
      <c r="BP20" s="23"/>
      <c r="BQ20" s="36">
        <f t="shared" si="0"/>
        <v>0</v>
      </c>
      <c r="BR20" s="36">
        <f t="shared" si="0"/>
        <v>0.12000000011175871</v>
      </c>
      <c r="BS20" s="35">
        <f t="shared" si="0"/>
        <v>3.1861198738170234E-5</v>
      </c>
      <c r="BT20" s="35">
        <f t="shared" si="0"/>
        <v>7.9230109095197732E-7</v>
      </c>
      <c r="BU20" s="23"/>
      <c r="BV20" s="36">
        <f t="shared" si="0"/>
        <v>0</v>
      </c>
      <c r="BW20" s="36">
        <f t="shared" si="0"/>
        <v>0.22999999998137355</v>
      </c>
      <c r="BX20" s="35">
        <f t="shared" si="0"/>
        <v>-1.2478942594272395E-5</v>
      </c>
      <c r="BY20" s="35">
        <f t="shared" si="0"/>
        <v>-4.2744045374408166E-5</v>
      </c>
    </row>
    <row r="21" spans="1:77" x14ac:dyDescent="0.2">
      <c r="A21" s="1" t="s">
        <v>27</v>
      </c>
      <c r="B21" s="13" t="s">
        <v>13</v>
      </c>
      <c r="C21" s="23">
        <v>1162</v>
      </c>
      <c r="D21" s="28">
        <v>43608187.25</v>
      </c>
      <c r="E21" s="17">
        <v>1</v>
      </c>
      <c r="F21" s="17">
        <v>1</v>
      </c>
      <c r="G21" s="8"/>
      <c r="H21" s="23">
        <v>11516</v>
      </c>
      <c r="I21" s="28">
        <v>364866577</v>
      </c>
      <c r="J21" s="17">
        <v>1</v>
      </c>
      <c r="K21" s="17">
        <v>1</v>
      </c>
      <c r="L21" s="8"/>
      <c r="M21" s="23">
        <v>2710</v>
      </c>
      <c r="N21" s="28">
        <v>112312202</v>
      </c>
      <c r="O21" s="17">
        <v>1</v>
      </c>
      <c r="P21" s="17">
        <v>1</v>
      </c>
      <c r="Q21" s="8"/>
      <c r="R21" s="23">
        <v>2536</v>
      </c>
      <c r="S21" s="28">
        <v>105025187</v>
      </c>
      <c r="T21" s="17">
        <v>1</v>
      </c>
      <c r="U21" s="17">
        <v>1</v>
      </c>
      <c r="V21" s="8"/>
      <c r="W21" s="23">
        <v>7717</v>
      </c>
      <c r="X21" s="28">
        <v>289650908</v>
      </c>
      <c r="Y21" s="17">
        <v>1</v>
      </c>
      <c r="Z21" s="17">
        <v>1</v>
      </c>
      <c r="AA21" s="8"/>
      <c r="AB21" s="34" t="s">
        <v>13</v>
      </c>
      <c r="AC21" s="23">
        <f>VLOOKUP($AB21,[1]NM!$C$17:$K$24,5,FALSE)</f>
        <v>1162</v>
      </c>
      <c r="AD21" s="23">
        <f>VLOOKUP($AB21,[1]NM!$C$17:$K$24,6,FALSE)</f>
        <v>43608187.25</v>
      </c>
      <c r="AE21" s="35">
        <f>VLOOKUP($AB21,[1]NM!$C$17:$K$24,8,FALSE)</f>
        <v>1</v>
      </c>
      <c r="AF21" s="35">
        <f>VLOOKUP($AB21,[1]NM!$C$17:$K$24,9,FALSE)</f>
        <v>0.99999999999999989</v>
      </c>
      <c r="AG21" s="8"/>
      <c r="AH21" s="23">
        <f>VLOOKUP($AB21,[2]NM!$C$17:$K$23,5,FALSE)</f>
        <v>11516</v>
      </c>
      <c r="AI21" s="23">
        <f>VLOOKUP($AB21,[2]NM!$C$17:$K$23,6,FALSE)</f>
        <v>364866576.91000003</v>
      </c>
      <c r="AJ21" s="35">
        <f>VLOOKUP($AB21,[2]NM!$C$17:$K$23,8,FALSE)</f>
        <v>1</v>
      </c>
      <c r="AK21" s="35">
        <f>VLOOKUP($AB21,[2]NM!$C$17:$K$23,9,FALSE)</f>
        <v>0.99999999999999989</v>
      </c>
      <c r="AL21" s="8"/>
      <c r="AM21" s="23">
        <f>VLOOKUP($AB21,[3]NM!$C$17:$K$23,5,FALSE)</f>
        <v>2710</v>
      </c>
      <c r="AN21" s="23">
        <f>VLOOKUP($AB21,[3]NM!$C$17:$K$23,6,FALSE)</f>
        <v>112312202</v>
      </c>
      <c r="AO21" s="35">
        <f>VLOOKUP($AB21,[3]NM!$C$17:$K$23,8,FALSE)</f>
        <v>1</v>
      </c>
      <c r="AP21" s="35">
        <f>VLOOKUP($AB21,[3]NM!$C$17:$K$23,9,FALSE)</f>
        <v>1</v>
      </c>
      <c r="AQ21" s="8"/>
      <c r="AR21" s="23">
        <f>VLOOKUP($AB21,[4]NM!$C$17:$K$23,5,FALSE)</f>
        <v>2536</v>
      </c>
      <c r="AS21" s="23">
        <f>VLOOKUP($AB21,[4]NM!$C$17:$K$23,6,FALSE)</f>
        <v>105025186.70000002</v>
      </c>
      <c r="AT21" s="35">
        <f>VLOOKUP($AB21,[4]NM!$C$17:$K$23,8,FALSE)</f>
        <v>1</v>
      </c>
      <c r="AU21" s="35">
        <f>VLOOKUP($AB21,[4]NM!$C$17:$K$23,9,FALSE)</f>
        <v>0.99999999999999989</v>
      </c>
      <c r="AV21" s="8"/>
      <c r="AW21" s="23">
        <f>VLOOKUP($AB21,[5]NM!$C$17:$K$23,5,FALSE)</f>
        <v>7717</v>
      </c>
      <c r="AX21" s="23">
        <f>VLOOKUP($AB21,[5]NM!$C$17:$K$23,6,FALSE)</f>
        <v>289650908.04000002</v>
      </c>
      <c r="AY21" s="35">
        <f>VLOOKUP($AB21,[5]NM!$C$17:$K$23,8,FALSE)</f>
        <v>1</v>
      </c>
      <c r="AZ21" s="35">
        <f>VLOOKUP($AB21,[5]NM!$C$17:$K$23,9,FALSE)</f>
        <v>1</v>
      </c>
      <c r="BB21" s="36">
        <f t="shared" si="1"/>
        <v>0</v>
      </c>
      <c r="BC21" s="36">
        <f t="shared" si="0"/>
        <v>0</v>
      </c>
      <c r="BD21" s="35">
        <f t="shared" si="0"/>
        <v>0</v>
      </c>
      <c r="BE21" s="35">
        <f t="shared" si="0"/>
        <v>0</v>
      </c>
      <c r="BF21" s="23"/>
      <c r="BG21" s="36">
        <f t="shared" si="0"/>
        <v>0</v>
      </c>
      <c r="BH21" s="36">
        <f t="shared" si="0"/>
        <v>-8.9999973773956299E-2</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-0.29999998211860657</v>
      </c>
      <c r="BS21" s="35">
        <f t="shared" si="3"/>
        <v>0</v>
      </c>
      <c r="BT21" s="35">
        <f t="shared" si="3"/>
        <v>0</v>
      </c>
      <c r="BU21" s="23"/>
      <c r="BV21" s="36">
        <f t="shared" ref="BV21:BY21" si="4">AW21-W21</f>
        <v>0</v>
      </c>
      <c r="BW21" s="36">
        <f t="shared" si="4"/>
        <v>4.0000021457672119E-2</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N14" activePane="bottomRight" state="frozen"/>
      <selection pane="bottomRight" activeCell="O28" sqref="O28"/>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377" priority="21" operator="lessThan">
      <formula>-1</formula>
    </cfRule>
  </conditionalFormatting>
  <conditionalFormatting sqref="BD6:BE21">
    <cfRule type="cellIs" dxfId="376" priority="19" operator="lessThan">
      <formula>-0.01</formula>
    </cfRule>
    <cfRule type="cellIs" dxfId="375" priority="20" operator="greaterThan">
      <formula>0.01</formula>
    </cfRule>
  </conditionalFormatting>
  <conditionalFormatting sqref="BB6:BC21">
    <cfRule type="cellIs" dxfId="374" priority="17" operator="lessThan">
      <formula>-1</formula>
    </cfRule>
    <cfRule type="cellIs" dxfId="373" priority="18" operator="greaterThan">
      <formula>1</formula>
    </cfRule>
  </conditionalFormatting>
  <conditionalFormatting sqref="BI6:BJ21">
    <cfRule type="cellIs" dxfId="372" priority="15" operator="lessThan">
      <formula>-0.01</formula>
    </cfRule>
    <cfRule type="cellIs" dxfId="371" priority="16" operator="greaterThan">
      <formula>0.01</formula>
    </cfRule>
  </conditionalFormatting>
  <conditionalFormatting sqref="BG6:BH21">
    <cfRule type="cellIs" dxfId="370" priority="13" operator="lessThan">
      <formula>-1</formula>
    </cfRule>
    <cfRule type="cellIs" dxfId="369" priority="14" operator="greaterThan">
      <formula>1</formula>
    </cfRule>
  </conditionalFormatting>
  <conditionalFormatting sqref="BN6:BO21">
    <cfRule type="cellIs" dxfId="368" priority="11" operator="lessThan">
      <formula>-0.01</formula>
    </cfRule>
    <cfRule type="cellIs" dxfId="367" priority="12" operator="greaterThan">
      <formula>0.01</formula>
    </cfRule>
  </conditionalFormatting>
  <conditionalFormatting sqref="BL6:BM21">
    <cfRule type="cellIs" dxfId="366" priority="9" operator="lessThan">
      <formula>-1</formula>
    </cfRule>
    <cfRule type="cellIs" dxfId="365" priority="10" operator="greaterThan">
      <formula>1</formula>
    </cfRule>
  </conditionalFormatting>
  <conditionalFormatting sqref="BS6:BT21">
    <cfRule type="cellIs" dxfId="364" priority="7" operator="lessThan">
      <formula>-0.01</formula>
    </cfRule>
    <cfRule type="cellIs" dxfId="363" priority="8" operator="greaterThan">
      <formula>0.01</formula>
    </cfRule>
  </conditionalFormatting>
  <conditionalFormatting sqref="BQ6:BR21">
    <cfRule type="cellIs" dxfId="362" priority="5" operator="lessThan">
      <formula>-1</formula>
    </cfRule>
    <cfRule type="cellIs" dxfId="361" priority="6" operator="greaterThan">
      <formula>1</formula>
    </cfRule>
  </conditionalFormatting>
  <conditionalFormatting sqref="BX6:BY21">
    <cfRule type="cellIs" dxfId="360" priority="3" operator="lessThan">
      <formula>-0.01</formula>
    </cfRule>
    <cfRule type="cellIs" dxfId="359" priority="4" operator="greaterThan">
      <formula>0.01</formula>
    </cfRule>
  </conditionalFormatting>
  <conditionalFormatting sqref="BV6:BW21">
    <cfRule type="cellIs" dxfId="358" priority="1" operator="lessThan">
      <formula>-1</formula>
    </cfRule>
    <cfRule type="cellIs" dxfId="357" priority="2" operator="greaterThan">
      <formula>1</formula>
    </cfRule>
  </conditionalFormatting>
  <pageMargins left="0.7" right="0.7" top="0.75" bottom="0.75" header="0.3" footer="0.3"/>
  <pageSetup paperSize="5" scale="12"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BY37"/>
  <sheetViews>
    <sheetView zoomScale="80" zoomScaleNormal="80" workbookViewId="0">
      <pane xSplit="2" ySplit="3" topLeftCell="AZ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63</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16936</v>
      </c>
      <c r="D6" s="28">
        <v>2656631387.0500002</v>
      </c>
      <c r="E6" s="17">
        <v>0.86099999999999999</v>
      </c>
      <c r="F6" s="17">
        <v>0.8246</v>
      </c>
      <c r="G6" s="8"/>
      <c r="H6" s="23">
        <v>96605</v>
      </c>
      <c r="I6" s="28">
        <v>15670092645</v>
      </c>
      <c r="J6" s="17">
        <v>0.80830000000000002</v>
      </c>
      <c r="K6" s="17">
        <v>0.74660000000000004</v>
      </c>
      <c r="L6" s="8"/>
      <c r="M6" s="23">
        <v>17799</v>
      </c>
      <c r="N6" s="28">
        <v>2612800995</v>
      </c>
      <c r="O6" s="17">
        <v>0.87060000000000004</v>
      </c>
      <c r="P6" s="17">
        <v>0.83860000000000001</v>
      </c>
      <c r="Q6" s="8"/>
      <c r="R6" s="23">
        <v>43548</v>
      </c>
      <c r="S6" s="28">
        <v>6994592385</v>
      </c>
      <c r="T6" s="17">
        <v>0.83250000000000002</v>
      </c>
      <c r="U6" s="17">
        <v>0.76759999999999995</v>
      </c>
      <c r="V6" s="8"/>
      <c r="W6" s="23">
        <v>114519</v>
      </c>
      <c r="X6" s="28">
        <v>18024851101</v>
      </c>
      <c r="Y6" s="17">
        <v>0.90620000000000001</v>
      </c>
      <c r="Z6" s="17">
        <v>0.88229999999999997</v>
      </c>
      <c r="AA6" s="8"/>
      <c r="AB6" s="34" t="s">
        <v>80</v>
      </c>
      <c r="AC6" s="23">
        <f>VLOOKUP($AB6,[1]NV!$C$8:$K$14,5,FALSE)</f>
        <v>16936</v>
      </c>
      <c r="AD6" s="23">
        <f>VLOOKUP($AB6,[1]NV!$C$8:$K$14,6,FALSE)</f>
        <v>2656631387.0500002</v>
      </c>
      <c r="AE6" s="35">
        <f>VLOOKUP($AB6,[1]NV!$C$8:$K$14,8,FALSE)</f>
        <v>0.86096283869655843</v>
      </c>
      <c r="AF6" s="35">
        <f>VLOOKUP($AB6,[1]NV!$C$8:$K$14,9,FALSE)</f>
        <v>0.82462982333191603</v>
      </c>
      <c r="AG6" s="8"/>
      <c r="AH6" s="23">
        <f>VLOOKUP($AB6,[2]NV!$C$8:$K$23,5,FALSE)</f>
        <v>96605</v>
      </c>
      <c r="AI6" s="23">
        <f>VLOOKUP($AB6,[2]NV!$C$8:$K$23,6,FALSE)</f>
        <v>15670092645.290001</v>
      </c>
      <c r="AJ6" s="35">
        <f>VLOOKUP($AB6,[2]NV!$C$8:$K$23,8,FALSE)</f>
        <v>0.80832210721846154</v>
      </c>
      <c r="AK6" s="35">
        <f>VLOOKUP($AB6,[2]NV!$C$8:$K$23,9,FALSE)</f>
        <v>0.74661177206506923</v>
      </c>
      <c r="AL6" s="8"/>
      <c r="AM6" s="23">
        <f>VLOOKUP($AB6,[3]NV!$C$8:$K$14,5,FALSE)</f>
        <v>17799</v>
      </c>
      <c r="AN6" s="23">
        <f>VLOOKUP($AB6,[3]NV!$C$8:$K$14,6,FALSE)</f>
        <v>2612800995</v>
      </c>
      <c r="AO6" s="35">
        <f>VLOOKUP($AB6,[3]NV!$C$8:$K$14,8,FALSE)</f>
        <v>0.87057960381511368</v>
      </c>
      <c r="AP6" s="35">
        <f>VLOOKUP($AB6,[3]NV!$C$8:$K$14,9,FALSE)</f>
        <v>0.83856134770257418</v>
      </c>
      <c r="AQ6" s="8"/>
      <c r="AR6" s="23">
        <f>VLOOKUP($AB6,[4]NV!$C$8:$K$14,5,FALSE)</f>
        <v>43548</v>
      </c>
      <c r="AS6" s="23">
        <f>VLOOKUP($AB6,[4]NV!$C$8:$K$14,6,FALSE)</f>
        <v>6994592385.4099998</v>
      </c>
      <c r="AT6" s="35">
        <f>VLOOKUP($AB6,[4]NV!$C$8:$K$14,8,FALSE)</f>
        <v>0.83246673803333848</v>
      </c>
      <c r="AU6" s="35">
        <f>VLOOKUP($AB6,[4]NV!$C$8:$K$14,9,FALSE)</f>
        <v>0.76759943250781693</v>
      </c>
      <c r="AV6" s="8"/>
      <c r="AW6" s="23">
        <f>VLOOKUP($AB6,[5]NV!$C$8:$K$14,5,FALSE)</f>
        <v>114519</v>
      </c>
      <c r="AX6" s="23">
        <f>VLOOKUP($AB6,[5]NV!$C$8:$K$14,6,FALSE)</f>
        <v>18024851101.110001</v>
      </c>
      <c r="AY6" s="35">
        <f>VLOOKUP($AB6,[5]NV!$C$8:$K$14,8,FALSE)</f>
        <v>0.9061624649859944</v>
      </c>
      <c r="AZ6" s="35">
        <f>VLOOKUP($AB6,[5]NV!$C$8:$K$14,9,FALSE)</f>
        <v>0.88228193939585176</v>
      </c>
      <c r="BB6" s="36">
        <f>AC6-C6</f>
        <v>0</v>
      </c>
      <c r="BC6" s="36">
        <f t="shared" ref="BC6:BY21" si="0">AD6-D6</f>
        <v>0</v>
      </c>
      <c r="BD6" s="35">
        <f t="shared" si="0"/>
        <v>-3.7161303441557436E-5</v>
      </c>
      <c r="BE6" s="35">
        <f t="shared" si="0"/>
        <v>2.982333191603459E-5</v>
      </c>
      <c r="BF6" s="23"/>
      <c r="BG6" s="36">
        <f t="shared" si="0"/>
        <v>0</v>
      </c>
      <c r="BH6" s="36">
        <f t="shared" si="0"/>
        <v>0.29000091552734375</v>
      </c>
      <c r="BI6" s="35">
        <f t="shared" si="0"/>
        <v>2.2107218461520084E-5</v>
      </c>
      <c r="BJ6" s="35">
        <f t="shared" si="0"/>
        <v>1.177206506919326E-5</v>
      </c>
      <c r="BK6" s="23"/>
      <c r="BL6" s="36">
        <f t="shared" si="0"/>
        <v>0</v>
      </c>
      <c r="BM6" s="36">
        <f t="shared" si="0"/>
        <v>0</v>
      </c>
      <c r="BN6" s="35">
        <f t="shared" si="0"/>
        <v>-2.0396184886362079E-5</v>
      </c>
      <c r="BO6" s="35">
        <f t="shared" si="0"/>
        <v>-3.8652297425834092E-5</v>
      </c>
      <c r="BP6" s="23"/>
      <c r="BQ6" s="36">
        <f t="shared" si="0"/>
        <v>0</v>
      </c>
      <c r="BR6" s="36">
        <f t="shared" si="0"/>
        <v>0.40999984741210938</v>
      </c>
      <c r="BS6" s="35">
        <f t="shared" si="0"/>
        <v>-3.3261966661535247E-5</v>
      </c>
      <c r="BT6" s="35">
        <f t="shared" si="0"/>
        <v>-5.6749218302343252E-7</v>
      </c>
      <c r="BU6" s="23"/>
      <c r="BV6" s="36">
        <f t="shared" si="0"/>
        <v>0</v>
      </c>
      <c r="BW6" s="36">
        <f t="shared" si="0"/>
        <v>0.1100006103515625</v>
      </c>
      <c r="BX6" s="35">
        <f t="shared" si="0"/>
        <v>-3.7535014005607437E-5</v>
      </c>
      <c r="BY6" s="35">
        <f t="shared" si="0"/>
        <v>-1.8060604148217863E-5</v>
      </c>
    </row>
    <row r="7" spans="1:77" x14ac:dyDescent="0.2">
      <c r="A7" s="1" t="s">
        <v>22</v>
      </c>
      <c r="B7" s="2" t="s">
        <v>8</v>
      </c>
      <c r="C7" s="23">
        <v>471</v>
      </c>
      <c r="D7" s="28">
        <v>81742946.950000003</v>
      </c>
      <c r="E7" s="17">
        <v>2.3900000000000001E-2</v>
      </c>
      <c r="F7" s="17">
        <v>2.5399999999999999E-2</v>
      </c>
      <c r="G7" s="8"/>
      <c r="H7" s="23">
        <v>2347</v>
      </c>
      <c r="I7" s="28">
        <v>431799712</v>
      </c>
      <c r="J7" s="17">
        <v>1.9599999999999999E-2</v>
      </c>
      <c r="K7" s="17">
        <v>2.06E-2</v>
      </c>
      <c r="L7" s="8"/>
      <c r="M7" s="23">
        <v>401</v>
      </c>
      <c r="N7" s="28">
        <v>62808619</v>
      </c>
      <c r="O7" s="17">
        <v>1.9599999999999999E-2</v>
      </c>
      <c r="P7" s="17">
        <v>2.0199999999999999E-2</v>
      </c>
      <c r="Q7" s="8"/>
      <c r="R7" s="23">
        <v>1136</v>
      </c>
      <c r="S7" s="28">
        <v>218151992</v>
      </c>
      <c r="T7" s="17">
        <v>2.1700000000000001E-2</v>
      </c>
      <c r="U7" s="17">
        <v>2.3900000000000001E-2</v>
      </c>
      <c r="V7" s="8"/>
      <c r="W7" s="23">
        <v>2073</v>
      </c>
      <c r="X7" s="28">
        <v>347095220</v>
      </c>
      <c r="Y7" s="17">
        <v>1.6400000000000001E-2</v>
      </c>
      <c r="Z7" s="17">
        <v>1.7000000000000001E-2</v>
      </c>
      <c r="AA7" s="8"/>
      <c r="AB7" s="34" t="s">
        <v>8</v>
      </c>
      <c r="AC7" s="23">
        <f>VLOOKUP($AB7,[1]NV!$C$8:$K$14,5,FALSE)</f>
        <v>471</v>
      </c>
      <c r="AD7" s="23">
        <f>VLOOKUP($AB7,[1]NV!$C$8:$K$14,6,FALSE)</f>
        <v>81742946.950000003</v>
      </c>
      <c r="AE7" s="35">
        <f>VLOOKUP($AB7,[1]NV!$C$8:$K$14,8,FALSE)</f>
        <v>2.3943876772914444E-2</v>
      </c>
      <c r="AF7" s="35">
        <f>VLOOKUP($AB7,[1]NV!$C$8:$K$14,9,FALSE)</f>
        <v>2.5373362759543432E-2</v>
      </c>
      <c r="AG7" s="8"/>
      <c r="AH7" s="23">
        <f>VLOOKUP($AB7,[2]NV!$C$8:$K$23,5,FALSE)</f>
        <v>2347</v>
      </c>
      <c r="AI7" s="23">
        <f>VLOOKUP($AB7,[2]NV!$C$8:$K$23,6,FALSE)</f>
        <v>431799711.53000003</v>
      </c>
      <c r="AJ7" s="35">
        <f>VLOOKUP($AB7,[2]NV!$C$8:$K$23,8,FALSE)</f>
        <v>1.9638031009178918E-2</v>
      </c>
      <c r="AK7" s="35">
        <f>VLOOKUP($AB7,[2]NV!$C$8:$K$23,9,FALSE)</f>
        <v>2.0573378543457407E-2</v>
      </c>
      <c r="AL7" s="8"/>
      <c r="AM7" s="23">
        <f>VLOOKUP($AB7,[3]NV!$C$8:$K$14,5,FALSE)</f>
        <v>401</v>
      </c>
      <c r="AN7" s="23">
        <f>VLOOKUP($AB7,[3]NV!$C$8:$K$14,6,FALSE)</f>
        <v>62808619</v>
      </c>
      <c r="AO7" s="35">
        <f>VLOOKUP($AB7,[3]NV!$C$8:$K$14,8,FALSE)</f>
        <v>1.9613597456590852E-2</v>
      </c>
      <c r="AP7" s="35">
        <f>VLOOKUP($AB7,[3]NV!$C$8:$K$14,9,FALSE)</f>
        <v>2.0158014443797129E-2</v>
      </c>
      <c r="AQ7" s="8"/>
      <c r="AR7" s="23">
        <f>VLOOKUP($AB7,[4]NV!$C$8:$K$14,5,FALSE)</f>
        <v>1136</v>
      </c>
      <c r="AS7" s="23">
        <f>VLOOKUP($AB7,[4]NV!$C$8:$K$14,6,FALSE)</f>
        <v>218151992.44</v>
      </c>
      <c r="AT7" s="35">
        <f>VLOOKUP($AB7,[4]NV!$C$8:$K$14,8,FALSE)</f>
        <v>2.1715858693989908E-2</v>
      </c>
      <c r="AU7" s="35">
        <f>VLOOKUP($AB7,[4]NV!$C$8:$K$14,9,FALSE)</f>
        <v>2.3940400865486319E-2</v>
      </c>
      <c r="AV7" s="8"/>
      <c r="AW7" s="23">
        <f>VLOOKUP($AB7,[5]NV!$C$8:$K$14,5,FALSE)</f>
        <v>2073</v>
      </c>
      <c r="AX7" s="23">
        <f>VLOOKUP($AB7,[5]NV!$C$8:$K$14,6,FALSE)</f>
        <v>347095219.94999999</v>
      </c>
      <c r="AY7" s="35">
        <f>VLOOKUP($AB7,[5]NV!$C$8:$K$14,8,FALSE)</f>
        <v>1.6403171438066751E-2</v>
      </c>
      <c r="AZ7" s="35">
        <f>VLOOKUP($AB7,[5]NV!$C$8:$K$14,9,FALSE)</f>
        <v>1.6989646244215423E-2</v>
      </c>
      <c r="BB7" s="36">
        <f t="shared" ref="BB7:BB21" si="1">AC7-C7</f>
        <v>0</v>
      </c>
      <c r="BC7" s="36">
        <f t="shared" si="0"/>
        <v>0</v>
      </c>
      <c r="BD7" s="35">
        <f t="shared" si="0"/>
        <v>4.3876772914442502E-5</v>
      </c>
      <c r="BE7" s="35">
        <f t="shared" si="0"/>
        <v>-2.6637240456567346E-5</v>
      </c>
      <c r="BF7" s="23"/>
      <c r="BG7" s="36">
        <f t="shared" si="0"/>
        <v>0</v>
      </c>
      <c r="BH7" s="36">
        <f t="shared" si="0"/>
        <v>-0.46999996900558472</v>
      </c>
      <c r="BI7" s="35">
        <f t="shared" si="0"/>
        <v>3.8031009178918912E-5</v>
      </c>
      <c r="BJ7" s="35">
        <f t="shared" si="0"/>
        <v>-2.6621456542592903E-5</v>
      </c>
      <c r="BK7" s="23"/>
      <c r="BL7" s="36">
        <f t="shared" si="0"/>
        <v>0</v>
      </c>
      <c r="BM7" s="36">
        <f t="shared" si="0"/>
        <v>0</v>
      </c>
      <c r="BN7" s="35">
        <f t="shared" si="0"/>
        <v>1.3597456590852541E-5</v>
      </c>
      <c r="BO7" s="35">
        <f t="shared" si="0"/>
        <v>-4.1985556202869811E-5</v>
      </c>
      <c r="BP7" s="23"/>
      <c r="BQ7" s="36">
        <f t="shared" si="0"/>
        <v>0</v>
      </c>
      <c r="BR7" s="36">
        <f t="shared" si="0"/>
        <v>0.43999999761581421</v>
      </c>
      <c r="BS7" s="35">
        <f t="shared" si="0"/>
        <v>1.5858693989907746E-5</v>
      </c>
      <c r="BT7" s="35">
        <f t="shared" si="0"/>
        <v>4.0400865486317494E-5</v>
      </c>
      <c r="BU7" s="23"/>
      <c r="BV7" s="36">
        <f t="shared" si="0"/>
        <v>0</v>
      </c>
      <c r="BW7" s="36">
        <f t="shared" si="0"/>
        <v>-5.0000011920928955E-2</v>
      </c>
      <c r="BX7" s="35">
        <f t="shared" si="0"/>
        <v>3.1714380667492714E-6</v>
      </c>
      <c r="BY7" s="35">
        <f t="shared" si="0"/>
        <v>-1.0353755784578422E-5</v>
      </c>
    </row>
    <row r="8" spans="1:77" x14ac:dyDescent="0.2">
      <c r="A8" s="1" t="s">
        <v>23</v>
      </c>
      <c r="B8" s="2" t="s">
        <v>9</v>
      </c>
      <c r="C8" s="23">
        <v>547</v>
      </c>
      <c r="D8" s="28">
        <v>110316633.02</v>
      </c>
      <c r="E8" s="17">
        <v>2.7799999999999998E-2</v>
      </c>
      <c r="F8" s="17">
        <v>3.4200000000000001E-2</v>
      </c>
      <c r="G8" s="8"/>
      <c r="H8" s="23">
        <v>2777</v>
      </c>
      <c r="I8" s="28">
        <v>577239668</v>
      </c>
      <c r="J8" s="17">
        <v>2.3199999999999998E-2</v>
      </c>
      <c r="K8" s="17">
        <v>2.75E-2</v>
      </c>
      <c r="L8" s="8"/>
      <c r="M8" s="23">
        <v>476</v>
      </c>
      <c r="N8" s="28">
        <v>90991170</v>
      </c>
      <c r="O8" s="17">
        <v>2.3300000000000001E-2</v>
      </c>
      <c r="P8" s="17">
        <v>2.92E-2</v>
      </c>
      <c r="Q8" s="8"/>
      <c r="R8" s="23">
        <v>1109</v>
      </c>
      <c r="S8" s="28">
        <v>259159061</v>
      </c>
      <c r="T8" s="17">
        <v>2.12E-2</v>
      </c>
      <c r="U8" s="17">
        <v>2.8400000000000002E-2</v>
      </c>
      <c r="V8" s="8"/>
      <c r="W8" s="23">
        <v>2061</v>
      </c>
      <c r="X8" s="28">
        <v>387995146</v>
      </c>
      <c r="Y8" s="17">
        <v>1.6299999999999999E-2</v>
      </c>
      <c r="Z8" s="17">
        <v>1.9E-2</v>
      </c>
      <c r="AA8" s="8"/>
      <c r="AB8" s="34" t="s">
        <v>9</v>
      </c>
      <c r="AC8" s="23">
        <f>VLOOKUP($AB8,[1]NV!$C$8:$K$14,5,FALSE)</f>
        <v>547</v>
      </c>
      <c r="AD8" s="23">
        <f>VLOOKUP($AB8,[1]NV!$C$8:$K$14,6,FALSE)</f>
        <v>110316633.02</v>
      </c>
      <c r="AE8" s="35">
        <f>VLOOKUP($AB8,[1]NV!$C$8:$K$14,8,FALSE)</f>
        <v>2.7807432260688322E-2</v>
      </c>
      <c r="AF8" s="35">
        <f>VLOOKUP($AB8,[1]NV!$C$8:$K$14,9,FALSE)</f>
        <v>3.4242757968342211E-2</v>
      </c>
      <c r="AG8" s="8"/>
      <c r="AH8" s="23">
        <f>VLOOKUP($AB8,[2]NV!$C$8:$K$23,5,FALSE)</f>
        <v>2777</v>
      </c>
      <c r="AI8" s="23">
        <f>VLOOKUP($AB8,[2]NV!$C$8:$K$23,6,FALSE)</f>
        <v>577239667.8599999</v>
      </c>
      <c r="AJ8" s="35">
        <f>VLOOKUP($AB8,[2]NV!$C$8:$K$23,8,FALSE)</f>
        <v>2.323596596186189E-2</v>
      </c>
      <c r="AK8" s="35">
        <f>VLOOKUP($AB8,[2]NV!$C$8:$K$23,9,FALSE)</f>
        <v>2.7502960006860293E-2</v>
      </c>
      <c r="AL8" s="8"/>
      <c r="AM8" s="23">
        <f>VLOOKUP($AB8,[3]NV!$C$8:$K$14,5,FALSE)</f>
        <v>476</v>
      </c>
      <c r="AN8" s="23">
        <f>VLOOKUP($AB8,[3]NV!$C$8:$K$14,6,FALSE)</f>
        <v>90991170</v>
      </c>
      <c r="AO8" s="35">
        <f>VLOOKUP($AB8,[3]NV!$C$8:$K$14,8,FALSE)</f>
        <v>2.3281976033259967E-2</v>
      </c>
      <c r="AP8" s="35">
        <f>VLOOKUP($AB8,[3]NV!$C$8:$K$14,9,FALSE)</f>
        <v>2.9203019399582721E-2</v>
      </c>
      <c r="AQ8" s="8"/>
      <c r="AR8" s="23">
        <f>VLOOKUP($AB8,[4]NV!$C$8:$K$14,5,FALSE)</f>
        <v>1109</v>
      </c>
      <c r="AS8" s="23">
        <f>VLOOKUP($AB8,[4]NV!$C$8:$K$14,6,FALSE)</f>
        <v>259159061.03</v>
      </c>
      <c r="AT8" s="35">
        <f>VLOOKUP($AB8,[4]NV!$C$8:$K$14,8,FALSE)</f>
        <v>2.1199724728551767E-2</v>
      </c>
      <c r="AU8" s="35">
        <f>VLOOKUP($AB8,[4]NV!$C$8:$K$14,9,FALSE)</f>
        <v>2.8440591990869252E-2</v>
      </c>
      <c r="AV8" s="8"/>
      <c r="AW8" s="23">
        <f>VLOOKUP($AB8,[5]NV!$C$8:$K$14,5,FALSE)</f>
        <v>2061</v>
      </c>
      <c r="AX8" s="23">
        <f>VLOOKUP($AB8,[5]NV!$C$8:$K$14,6,FALSE)</f>
        <v>387995145.82999998</v>
      </c>
      <c r="AY8" s="35">
        <f>VLOOKUP($AB8,[5]NV!$C$8:$K$14,8,FALSE)</f>
        <v>1.6308218202535252E-2</v>
      </c>
      <c r="AZ8" s="35">
        <f>VLOOKUP($AB8,[5]NV!$C$8:$K$14,9,FALSE)</f>
        <v>1.899161928266847E-2</v>
      </c>
      <c r="BB8" s="36">
        <f t="shared" si="1"/>
        <v>0</v>
      </c>
      <c r="BC8" s="36">
        <f t="shared" si="0"/>
        <v>0</v>
      </c>
      <c r="BD8" s="35">
        <f t="shared" si="0"/>
        <v>7.4322606883232833E-6</v>
      </c>
      <c r="BE8" s="35">
        <f t="shared" si="0"/>
        <v>4.2757968342209407E-5</v>
      </c>
      <c r="BF8" s="23"/>
      <c r="BG8" s="36">
        <f t="shared" si="0"/>
        <v>0</v>
      </c>
      <c r="BH8" s="36">
        <f t="shared" si="0"/>
        <v>-0.1400001049041748</v>
      </c>
      <c r="BI8" s="35">
        <f t="shared" si="0"/>
        <v>3.5965961861891133E-5</v>
      </c>
      <c r="BJ8" s="35">
        <f t="shared" si="0"/>
        <v>2.9600068602933516E-6</v>
      </c>
      <c r="BK8" s="23"/>
      <c r="BL8" s="36">
        <f t="shared" si="0"/>
        <v>0</v>
      </c>
      <c r="BM8" s="36">
        <f t="shared" si="0"/>
        <v>0</v>
      </c>
      <c r="BN8" s="35">
        <f t="shared" si="0"/>
        <v>-1.8023966740034203E-5</v>
      </c>
      <c r="BO8" s="35">
        <f t="shared" si="0"/>
        <v>3.0193995827210163E-6</v>
      </c>
      <c r="BP8" s="23"/>
      <c r="BQ8" s="36">
        <f t="shared" si="0"/>
        <v>0</v>
      </c>
      <c r="BR8" s="36">
        <f t="shared" si="0"/>
        <v>3.0000001192092896E-2</v>
      </c>
      <c r="BS8" s="35">
        <f t="shared" si="0"/>
        <v>-2.752714482329166E-7</v>
      </c>
      <c r="BT8" s="35">
        <f t="shared" si="0"/>
        <v>4.0591990869250777E-5</v>
      </c>
      <c r="BU8" s="23"/>
      <c r="BV8" s="36">
        <f t="shared" si="0"/>
        <v>0</v>
      </c>
      <c r="BW8" s="36">
        <f t="shared" si="0"/>
        <v>-0.17000001668930054</v>
      </c>
      <c r="BX8" s="35">
        <f t="shared" si="0"/>
        <v>8.2182025352532662E-6</v>
      </c>
      <c r="BY8" s="35">
        <f t="shared" si="0"/>
        <v>-8.3807173315297856E-6</v>
      </c>
    </row>
    <row r="9" spans="1:77" x14ac:dyDescent="0.2">
      <c r="A9" s="1" t="s">
        <v>24</v>
      </c>
      <c r="B9" s="2" t="s">
        <v>10</v>
      </c>
      <c r="C9" s="23">
        <v>115</v>
      </c>
      <c r="D9" s="28">
        <v>26045060.789999999</v>
      </c>
      <c r="E9" s="17">
        <v>5.7999999999999996E-3</v>
      </c>
      <c r="F9" s="17">
        <v>8.0999999999999996E-3</v>
      </c>
      <c r="G9" s="8"/>
      <c r="H9" s="23">
        <v>10153</v>
      </c>
      <c r="I9" s="28">
        <v>2409544560</v>
      </c>
      <c r="J9" s="17">
        <v>8.5000000000000006E-2</v>
      </c>
      <c r="K9" s="17">
        <v>0.1148</v>
      </c>
      <c r="L9" s="8"/>
      <c r="M9" s="23">
        <v>297</v>
      </c>
      <c r="N9" s="28">
        <v>60148668</v>
      </c>
      <c r="O9" s="17">
        <v>1.4500000000000001E-2</v>
      </c>
      <c r="P9" s="17">
        <v>1.9300000000000001E-2</v>
      </c>
      <c r="Q9" s="8"/>
      <c r="R9" s="23">
        <v>344</v>
      </c>
      <c r="S9" s="28">
        <v>87602155</v>
      </c>
      <c r="T9" s="17">
        <v>6.6E-3</v>
      </c>
      <c r="U9" s="17">
        <v>9.5999999999999992E-3</v>
      </c>
      <c r="V9" s="8"/>
      <c r="W9" s="23">
        <v>936</v>
      </c>
      <c r="X9" s="28">
        <v>198223596</v>
      </c>
      <c r="Y9" s="17">
        <v>7.4000000000000003E-3</v>
      </c>
      <c r="Z9" s="17">
        <v>9.7000000000000003E-3</v>
      </c>
      <c r="AA9" s="8"/>
      <c r="AB9" s="34" t="s">
        <v>10</v>
      </c>
      <c r="AC9" s="23">
        <f>VLOOKUP($AB9,[1]NV!$C$8:$K$14,5,FALSE)</f>
        <v>115</v>
      </c>
      <c r="AD9" s="23">
        <f>VLOOKUP($AB9,[1]NV!$C$8:$K$14,6,FALSE)</f>
        <v>26045060.789999999</v>
      </c>
      <c r="AE9" s="35">
        <f>VLOOKUP($AB9,[1]NV!$C$8:$K$14,8,FALSE)</f>
        <v>5.8461694880788976E-3</v>
      </c>
      <c r="AF9" s="35">
        <f>VLOOKUP($AB9,[1]NV!$C$8:$K$14,9,FALSE)</f>
        <v>8.0844990323538941E-3</v>
      </c>
      <c r="AG9" s="8"/>
      <c r="AH9" s="23">
        <f>VLOOKUP($AB9,[2]NV!$C$8:$K$23,5,FALSE)</f>
        <v>10153</v>
      </c>
      <c r="AI9" s="23">
        <f>VLOOKUP($AB9,[2]NV!$C$8:$K$23,6,FALSE)</f>
        <v>2409544559.9299998</v>
      </c>
      <c r="AJ9" s="35">
        <f>VLOOKUP($AB9,[2]NV!$C$8:$K$23,8,FALSE)</f>
        <v>8.4953101336256304E-2</v>
      </c>
      <c r="AK9" s="35">
        <f>VLOOKUP($AB9,[2]NV!$C$8:$K$23,9,FALSE)</f>
        <v>0.11480432020928817</v>
      </c>
      <c r="AL9" s="8"/>
      <c r="AM9" s="23">
        <f>VLOOKUP($AB9,[3]NV!$C$8:$K$14,5,FALSE)</f>
        <v>297</v>
      </c>
      <c r="AN9" s="23">
        <f>VLOOKUP($AB9,[3]NV!$C$8:$K$14,6,FALSE)</f>
        <v>60148668</v>
      </c>
      <c r="AO9" s="35">
        <f>VLOOKUP($AB9,[3]NV!$C$8:$K$14,8,FALSE)</f>
        <v>1.4526779163609685E-2</v>
      </c>
      <c r="AP9" s="35">
        <f>VLOOKUP($AB9,[3]NV!$C$8:$K$14,9,FALSE)</f>
        <v>1.9304320611143483E-2</v>
      </c>
      <c r="AQ9" s="8"/>
      <c r="AR9" s="23">
        <f>VLOOKUP($AB9,[4]NV!$C$8:$K$14,5,FALSE)</f>
        <v>344</v>
      </c>
      <c r="AS9" s="23">
        <f>VLOOKUP($AB9,[4]NV!$C$8:$K$14,6,FALSE)</f>
        <v>87602155.25</v>
      </c>
      <c r="AT9" s="35">
        <f>VLOOKUP($AB9,[4]NV!$C$8:$K$14,8,FALSE)</f>
        <v>6.5759290411377888E-3</v>
      </c>
      <c r="AU9" s="35">
        <f>VLOOKUP($AB9,[4]NV!$C$8:$K$14,9,FALSE)</f>
        <v>9.6136216309937392E-3</v>
      </c>
      <c r="AV9" s="8"/>
      <c r="AW9" s="23">
        <f>VLOOKUP($AB9,[5]NV!$C$8:$K$14,5,FALSE)</f>
        <v>936</v>
      </c>
      <c r="AX9" s="23">
        <f>VLOOKUP($AB9,[5]NV!$C$8:$K$14,6,FALSE)</f>
        <v>198223595.93000001</v>
      </c>
      <c r="AY9" s="35">
        <f>VLOOKUP($AB9,[5]NV!$C$8:$K$14,8,FALSE)</f>
        <v>7.4063523714570575E-3</v>
      </c>
      <c r="AZ9" s="35">
        <f>VLOOKUP($AB9,[5]NV!$C$8:$K$14,9,FALSE)</f>
        <v>9.7026653740496151E-3</v>
      </c>
      <c r="BB9" s="36">
        <f t="shared" si="1"/>
        <v>0</v>
      </c>
      <c r="BC9" s="36">
        <f t="shared" si="0"/>
        <v>0</v>
      </c>
      <c r="BD9" s="35">
        <f t="shared" si="0"/>
        <v>4.6169488078898029E-5</v>
      </c>
      <c r="BE9" s="35">
        <f t="shared" si="0"/>
        <v>-1.5500967646105493E-5</v>
      </c>
      <c r="BF9" s="23"/>
      <c r="BG9" s="36">
        <f t="shared" si="0"/>
        <v>0</v>
      </c>
      <c r="BH9" s="36">
        <f t="shared" si="0"/>
        <v>-7.0000171661376953E-2</v>
      </c>
      <c r="BI9" s="35">
        <f t="shared" si="0"/>
        <v>-4.689866374370244E-5</v>
      </c>
      <c r="BJ9" s="35">
        <f t="shared" si="0"/>
        <v>4.3202092881722276E-6</v>
      </c>
      <c r="BK9" s="23"/>
      <c r="BL9" s="36">
        <f t="shared" si="0"/>
        <v>0</v>
      </c>
      <c r="BM9" s="36">
        <f t="shared" si="0"/>
        <v>0</v>
      </c>
      <c r="BN9" s="35">
        <f t="shared" si="0"/>
        <v>2.6779163609684173E-5</v>
      </c>
      <c r="BO9" s="35">
        <f t="shared" si="0"/>
        <v>4.320611143481673E-6</v>
      </c>
      <c r="BP9" s="23"/>
      <c r="BQ9" s="36">
        <f t="shared" si="0"/>
        <v>0</v>
      </c>
      <c r="BR9" s="36">
        <f t="shared" si="0"/>
        <v>0.25</v>
      </c>
      <c r="BS9" s="35">
        <f t="shared" si="0"/>
        <v>-2.4070958862211153E-5</v>
      </c>
      <c r="BT9" s="35">
        <f t="shared" si="0"/>
        <v>1.3621630993740017E-5</v>
      </c>
      <c r="BU9" s="23"/>
      <c r="BV9" s="36">
        <f t="shared" si="0"/>
        <v>0</v>
      </c>
      <c r="BW9" s="36">
        <f t="shared" si="0"/>
        <v>-6.9999992847442627E-2</v>
      </c>
      <c r="BX9" s="35">
        <f t="shared" si="0"/>
        <v>6.3523714570572209E-6</v>
      </c>
      <c r="BY9" s="35">
        <f t="shared" si="0"/>
        <v>2.665374049614852E-6</v>
      </c>
    </row>
    <row r="10" spans="1:77" x14ac:dyDescent="0.2">
      <c r="A10" s="1" t="s">
        <v>25</v>
      </c>
      <c r="B10" s="2" t="s">
        <v>11</v>
      </c>
      <c r="C10" s="23">
        <v>443</v>
      </c>
      <c r="D10" s="28">
        <v>88736923.180000007</v>
      </c>
      <c r="E10" s="17">
        <v>2.2499999999999999E-2</v>
      </c>
      <c r="F10" s="17">
        <v>2.75E-2</v>
      </c>
      <c r="G10" s="8"/>
      <c r="H10" s="23">
        <v>4511</v>
      </c>
      <c r="I10" s="28">
        <v>1040190350</v>
      </c>
      <c r="J10" s="17">
        <v>3.7699999999999997E-2</v>
      </c>
      <c r="K10" s="17">
        <v>4.9599999999999998E-2</v>
      </c>
      <c r="L10" s="8"/>
      <c r="M10" s="23">
        <v>479</v>
      </c>
      <c r="N10" s="28">
        <v>89833871</v>
      </c>
      <c r="O10" s="17">
        <v>2.3400000000000001E-2</v>
      </c>
      <c r="P10" s="17">
        <v>2.8799999999999999E-2</v>
      </c>
      <c r="Q10" s="8"/>
      <c r="R10" s="23">
        <v>1301</v>
      </c>
      <c r="S10" s="28">
        <v>306131199</v>
      </c>
      <c r="T10" s="17">
        <v>2.4899999999999999E-2</v>
      </c>
      <c r="U10" s="17">
        <v>3.3599999999999998E-2</v>
      </c>
      <c r="V10" s="8"/>
      <c r="W10" s="23">
        <v>1387</v>
      </c>
      <c r="X10" s="28">
        <v>300653508</v>
      </c>
      <c r="Y10" s="17">
        <v>1.0999999999999999E-2</v>
      </c>
      <c r="Z10" s="17">
        <v>1.47E-2</v>
      </c>
      <c r="AA10" s="8"/>
      <c r="AB10" s="34" t="s">
        <v>11</v>
      </c>
      <c r="AC10" s="23">
        <f>VLOOKUP($AB10,[1]NV!$C$8:$K$14,5,FALSE)</f>
        <v>443</v>
      </c>
      <c r="AD10" s="23">
        <f>VLOOKUP($AB10,[1]NV!$C$8:$K$14,6,FALSE)</f>
        <v>88736923.180000007</v>
      </c>
      <c r="AE10" s="35">
        <f>VLOOKUP($AB10,[1]NV!$C$8:$K$14,8,FALSE)</f>
        <v>2.2520461593208276E-2</v>
      </c>
      <c r="AF10" s="35">
        <f>VLOOKUP($AB10,[1]NV!$C$8:$K$14,9,FALSE)</f>
        <v>2.7544323100916517E-2</v>
      </c>
      <c r="AG10" s="8"/>
      <c r="AH10" s="23">
        <f>VLOOKUP($AB10,[2]NV!$C$8:$K$23,5,FALSE)</f>
        <v>4511</v>
      </c>
      <c r="AI10" s="23">
        <f>VLOOKUP($AB10,[2]NV!$C$8:$K$23,6,FALSE)</f>
        <v>1040190350.4100001</v>
      </c>
      <c r="AJ10" s="35">
        <f>VLOOKUP($AB10,[2]NV!$C$8:$K$23,8,FALSE)</f>
        <v>3.7744847840820661E-2</v>
      </c>
      <c r="AK10" s="35">
        <f>VLOOKUP($AB10,[2]NV!$C$8:$K$23,9,FALSE)</f>
        <v>4.9560546857266068E-2</v>
      </c>
      <c r="AL10" s="8"/>
      <c r="AM10" s="23">
        <f>VLOOKUP($AB10,[3]NV!$C$8:$K$14,5,FALSE)</f>
        <v>479</v>
      </c>
      <c r="AN10" s="23">
        <f>VLOOKUP($AB10,[3]NV!$C$8:$K$14,6,FALSE)</f>
        <v>89833871</v>
      </c>
      <c r="AO10" s="35">
        <f>VLOOKUP($AB10,[3]NV!$C$8:$K$14,8,FALSE)</f>
        <v>2.3428711176326729E-2</v>
      </c>
      <c r="AP10" s="35">
        <f>VLOOKUP($AB10,[3]NV!$C$8:$K$14,9,FALSE)</f>
        <v>2.8831591873723701E-2</v>
      </c>
      <c r="AQ10" s="8"/>
      <c r="AR10" s="23">
        <f>VLOOKUP($AB10,[4]NV!$C$8:$K$14,5,FALSE)</f>
        <v>1301</v>
      </c>
      <c r="AS10" s="23">
        <f>VLOOKUP($AB10,[4]NV!$C$8:$K$14,6,FALSE)</f>
        <v>306131199.25</v>
      </c>
      <c r="AT10" s="35">
        <f>VLOOKUP($AB10,[4]NV!$C$8:$K$14,8,FALSE)</f>
        <v>2.4870010705000764E-2</v>
      </c>
      <c r="AU10" s="35">
        <f>VLOOKUP($AB10,[4]NV!$C$8:$K$14,9,FALSE)</f>
        <v>3.359540082813036E-2</v>
      </c>
      <c r="AV10" s="8"/>
      <c r="AW10" s="23">
        <f>VLOOKUP($AB10,[5]NV!$C$8:$K$14,5,FALSE)</f>
        <v>1387</v>
      </c>
      <c r="AX10" s="23">
        <f>VLOOKUP($AB10,[5]NV!$C$8:$K$14,6,FALSE)</f>
        <v>300653508.19999999</v>
      </c>
      <c r="AY10" s="35">
        <f>VLOOKUP($AB10,[5]NV!$C$8:$K$14,8,FALSE)</f>
        <v>1.0975011473515961E-2</v>
      </c>
      <c r="AZ10" s="35">
        <f>VLOOKUP($AB10,[5]NV!$C$8:$K$14,9,FALSE)</f>
        <v>1.4716413401302792E-2</v>
      </c>
      <c r="BB10" s="36">
        <f t="shared" si="1"/>
        <v>0</v>
      </c>
      <c r="BC10" s="36">
        <f t="shared" si="0"/>
        <v>0</v>
      </c>
      <c r="BD10" s="35">
        <f t="shared" si="0"/>
        <v>2.0461593208277035E-5</v>
      </c>
      <c r="BE10" s="35">
        <f t="shared" si="0"/>
        <v>4.4323100916517089E-5</v>
      </c>
      <c r="BF10" s="23"/>
      <c r="BG10" s="36">
        <f t="shared" si="0"/>
        <v>0</v>
      </c>
      <c r="BH10" s="36">
        <f t="shared" si="0"/>
        <v>0.41000008583068848</v>
      </c>
      <c r="BI10" s="35">
        <f t="shared" si="0"/>
        <v>4.4847840820663731E-5</v>
      </c>
      <c r="BJ10" s="35">
        <f t="shared" si="0"/>
        <v>-3.9453142733930635E-5</v>
      </c>
      <c r="BK10" s="23"/>
      <c r="BL10" s="36">
        <f t="shared" si="0"/>
        <v>0</v>
      </c>
      <c r="BM10" s="36">
        <f t="shared" si="0"/>
        <v>0</v>
      </c>
      <c r="BN10" s="35">
        <f t="shared" si="0"/>
        <v>2.8711176326728233E-5</v>
      </c>
      <c r="BO10" s="35">
        <f t="shared" si="0"/>
        <v>3.159187372370198E-5</v>
      </c>
      <c r="BP10" s="23"/>
      <c r="BQ10" s="36">
        <f t="shared" si="0"/>
        <v>0</v>
      </c>
      <c r="BR10" s="36">
        <f t="shared" si="0"/>
        <v>0.25</v>
      </c>
      <c r="BS10" s="35">
        <f t="shared" si="0"/>
        <v>-2.9989294999234473E-5</v>
      </c>
      <c r="BT10" s="35">
        <f t="shared" si="0"/>
        <v>-4.5991718696375417E-6</v>
      </c>
      <c r="BU10" s="23"/>
      <c r="BV10" s="36">
        <f t="shared" si="0"/>
        <v>0</v>
      </c>
      <c r="BW10" s="36">
        <f t="shared" si="0"/>
        <v>0.19999998807907104</v>
      </c>
      <c r="BX10" s="35">
        <f t="shared" si="0"/>
        <v>-2.4988526484038751E-5</v>
      </c>
      <c r="BY10" s="35">
        <f t="shared" si="0"/>
        <v>1.6413401302792924E-5</v>
      </c>
    </row>
    <row r="11" spans="1:77" x14ac:dyDescent="0.2">
      <c r="A11" s="1" t="s">
        <v>26</v>
      </c>
      <c r="B11" s="13" t="s">
        <v>12</v>
      </c>
      <c r="C11" s="23">
        <v>1159</v>
      </c>
      <c r="D11" s="28">
        <v>258131836.86000001</v>
      </c>
      <c r="E11" s="17">
        <v>5.8900000000000001E-2</v>
      </c>
      <c r="F11" s="17">
        <v>8.0100000000000005E-2</v>
      </c>
      <c r="G11" s="8"/>
      <c r="H11" s="23">
        <v>3120</v>
      </c>
      <c r="I11" s="28">
        <v>859407335</v>
      </c>
      <c r="J11" s="17">
        <v>2.6100000000000002E-2</v>
      </c>
      <c r="K11" s="17">
        <v>4.1000000000000002E-2</v>
      </c>
      <c r="L11" s="8"/>
      <c r="M11" s="23">
        <v>993</v>
      </c>
      <c r="N11" s="28">
        <v>199230447</v>
      </c>
      <c r="O11" s="17">
        <v>4.8599999999999997E-2</v>
      </c>
      <c r="P11" s="17">
        <v>6.3899999999999998E-2</v>
      </c>
      <c r="Q11" s="8"/>
      <c r="R11" s="23">
        <v>4874</v>
      </c>
      <c r="S11" s="28">
        <v>1246658095</v>
      </c>
      <c r="T11" s="17">
        <v>9.3200000000000005E-2</v>
      </c>
      <c r="U11" s="17">
        <v>0.1368</v>
      </c>
      <c r="V11" s="8"/>
      <c r="W11" s="23">
        <v>5402</v>
      </c>
      <c r="X11" s="28">
        <v>1170989970</v>
      </c>
      <c r="Y11" s="17">
        <v>4.2700000000000002E-2</v>
      </c>
      <c r="Z11" s="17">
        <v>5.7299999999999997E-2</v>
      </c>
      <c r="AA11" s="8"/>
      <c r="AB11" s="34" t="s">
        <v>12</v>
      </c>
      <c r="AC11" s="23">
        <f>VLOOKUP($AB11,[1]NV!$C$8:$K$14,5,FALSE)</f>
        <v>1159</v>
      </c>
      <c r="AD11" s="23">
        <f>VLOOKUP($AB11,[1]NV!$C$8:$K$14,6,FALSE)</f>
        <v>258131836.85999998</v>
      </c>
      <c r="AE11" s="35">
        <f>VLOOKUP($AB11,[1]NV!$C$8:$K$14,8,FALSE)</f>
        <v>5.8919221188551675E-2</v>
      </c>
      <c r="AF11" s="35">
        <f>VLOOKUP($AB11,[1]NV!$C$8:$K$14,9,FALSE)</f>
        <v>8.0125233806928015E-2</v>
      </c>
      <c r="AG11" s="8"/>
      <c r="AH11" s="23">
        <f>VLOOKUP($AB11,[2]NV!$C$8:$K$23,5,FALSE)</f>
        <v>3120</v>
      </c>
      <c r="AI11" s="23">
        <f>VLOOKUP($AB11,[2]NV!$C$8:$K$23,6,FALSE)</f>
        <v>859407334.95000005</v>
      </c>
      <c r="AJ11" s="35">
        <f>VLOOKUP($AB11,[2]NV!$C$8:$K$23,8,FALSE)</f>
        <v>2.6105946633420633E-2</v>
      </c>
      <c r="AK11" s="35">
        <f>VLOOKUP($AB11,[2]NV!$C$8:$K$23,9,FALSE)</f>
        <v>4.0947022318058759E-2</v>
      </c>
      <c r="AL11" s="8"/>
      <c r="AM11" s="23">
        <f>VLOOKUP($AB11,[3]NV!$C$8:$K$14,5,FALSE)</f>
        <v>993</v>
      </c>
      <c r="AN11" s="23">
        <f>VLOOKUP($AB11,[3]NV!$C$8:$K$14,6,FALSE)</f>
        <v>199230447</v>
      </c>
      <c r="AO11" s="35">
        <f>VLOOKUP($AB11,[3]NV!$C$8:$K$14,8,FALSE)</f>
        <v>4.8569332355099047E-2</v>
      </c>
      <c r="AP11" s="35">
        <f>VLOOKUP($AB11,[3]NV!$C$8:$K$14,9,FALSE)</f>
        <v>6.3941705648235286E-2</v>
      </c>
      <c r="AQ11" s="8"/>
      <c r="AR11" s="23">
        <f>VLOOKUP($AB11,[4]NV!$C$8:$K$14,5,FALSE)</f>
        <v>4874</v>
      </c>
      <c r="AS11" s="23">
        <f>VLOOKUP($AB11,[4]NV!$C$8:$K$14,6,FALSE)</f>
        <v>1246658095.3199999</v>
      </c>
      <c r="AT11" s="35">
        <f>VLOOKUP($AB11,[4]NV!$C$8:$K$14,8,FALSE)</f>
        <v>9.3171738797981338E-2</v>
      </c>
      <c r="AU11" s="35">
        <f>VLOOKUP($AB11,[4]NV!$C$8:$K$14,9,FALSE)</f>
        <v>0.13681055217670351</v>
      </c>
      <c r="AV11" s="8"/>
      <c r="AW11" s="23">
        <f>VLOOKUP($AB11,[5]NV!$C$8:$K$14,5,FALSE)</f>
        <v>5402</v>
      </c>
      <c r="AX11" s="23">
        <f>VLOOKUP($AB11,[5]NV!$C$8:$K$14,6,FALSE)</f>
        <v>1170989970.0599999</v>
      </c>
      <c r="AY11" s="35">
        <f>VLOOKUP($AB11,[5]NV!$C$8:$K$14,8,FALSE)</f>
        <v>4.274478152843058E-2</v>
      </c>
      <c r="AZ11" s="35">
        <f>VLOOKUP($AB11,[5]NV!$C$8:$K$14,9,FALSE)</f>
        <v>5.7317716301911889E-2</v>
      </c>
      <c r="BB11" s="36">
        <f t="shared" si="1"/>
        <v>0</v>
      </c>
      <c r="BC11" s="36">
        <f t="shared" si="0"/>
        <v>0</v>
      </c>
      <c r="BD11" s="35">
        <f t="shared" si="0"/>
        <v>1.9221188551674095E-5</v>
      </c>
      <c r="BE11" s="35">
        <f t="shared" si="0"/>
        <v>2.5233806928010027E-5</v>
      </c>
      <c r="BF11" s="23"/>
      <c r="BG11" s="36">
        <f t="shared" si="0"/>
        <v>0</v>
      </c>
      <c r="BH11" s="36">
        <f t="shared" si="0"/>
        <v>-4.999995231628418E-2</v>
      </c>
      <c r="BI11" s="35">
        <f t="shared" si="0"/>
        <v>5.9466334206316473E-6</v>
      </c>
      <c r="BJ11" s="35">
        <f t="shared" si="0"/>
        <v>-5.2977681941242249E-5</v>
      </c>
      <c r="BK11" s="23"/>
      <c r="BL11" s="36">
        <f t="shared" si="0"/>
        <v>0</v>
      </c>
      <c r="BM11" s="36">
        <f t="shared" si="0"/>
        <v>0</v>
      </c>
      <c r="BN11" s="35">
        <f t="shared" si="0"/>
        <v>-3.0667644900950197E-5</v>
      </c>
      <c r="BO11" s="35">
        <f t="shared" si="0"/>
        <v>4.1705648235287884E-5</v>
      </c>
      <c r="BP11" s="23"/>
      <c r="BQ11" s="36">
        <f t="shared" si="0"/>
        <v>0</v>
      </c>
      <c r="BR11" s="36">
        <f t="shared" si="0"/>
        <v>0.31999993324279785</v>
      </c>
      <c r="BS11" s="35">
        <f t="shared" si="0"/>
        <v>-2.8261202018667331E-5</v>
      </c>
      <c r="BT11" s="35">
        <f t="shared" si="0"/>
        <v>1.0552176703509941E-5</v>
      </c>
      <c r="BU11" s="23"/>
      <c r="BV11" s="36">
        <f t="shared" si="0"/>
        <v>0</v>
      </c>
      <c r="BW11" s="36">
        <f t="shared" si="0"/>
        <v>5.9999942779541016E-2</v>
      </c>
      <c r="BX11" s="35">
        <f t="shared" si="0"/>
        <v>4.4781528430577755E-5</v>
      </c>
      <c r="BY11" s="35">
        <f t="shared" si="0"/>
        <v>1.7716301911892274E-5</v>
      </c>
    </row>
    <row r="12" spans="1:77" x14ac:dyDescent="0.2">
      <c r="A12" s="1" t="s">
        <v>27</v>
      </c>
      <c r="B12" s="13" t="s">
        <v>13</v>
      </c>
      <c r="C12" s="23">
        <v>19671</v>
      </c>
      <c r="D12" s="28">
        <v>3221604787.8499999</v>
      </c>
      <c r="E12" s="17">
        <v>1</v>
      </c>
      <c r="F12" s="17">
        <v>1</v>
      </c>
      <c r="G12" s="8"/>
      <c r="H12" s="23">
        <v>119513</v>
      </c>
      <c r="I12" s="28">
        <v>20988274270</v>
      </c>
      <c r="J12" s="17">
        <v>1</v>
      </c>
      <c r="K12" s="17">
        <v>1</v>
      </c>
      <c r="L12" s="8"/>
      <c r="M12" s="23">
        <v>20445</v>
      </c>
      <c r="N12" s="28">
        <v>3115813771</v>
      </c>
      <c r="O12" s="17">
        <v>1</v>
      </c>
      <c r="P12" s="17">
        <v>1</v>
      </c>
      <c r="Q12" s="8"/>
      <c r="R12" s="23">
        <v>52312</v>
      </c>
      <c r="S12" s="28">
        <v>9112294889</v>
      </c>
      <c r="T12" s="17">
        <v>1</v>
      </c>
      <c r="U12" s="17">
        <v>1</v>
      </c>
      <c r="V12" s="8"/>
      <c r="W12" s="23">
        <v>126378</v>
      </c>
      <c r="X12" s="28">
        <v>20429808541</v>
      </c>
      <c r="Y12" s="17">
        <v>1</v>
      </c>
      <c r="Z12" s="17">
        <v>1</v>
      </c>
      <c r="AA12" s="8"/>
      <c r="AB12" s="34" t="s">
        <v>13</v>
      </c>
      <c r="AC12" s="23">
        <f>VLOOKUP($AB12,[1]NV!$C$8:$K$14,5,FALSE)</f>
        <v>19671</v>
      </c>
      <c r="AD12" s="23">
        <f>VLOOKUP($AB12,[1]NV!$C$8:$K$14,6,FALSE)</f>
        <v>3221604787.8499999</v>
      </c>
      <c r="AE12" s="35">
        <f>VLOOKUP($AB12,[1]NV!$C$8:$K$14,8,FALSE)</f>
        <v>1</v>
      </c>
      <c r="AF12" s="35">
        <f>VLOOKUP($AB12,[1]NV!$C$8:$K$14,9,FALSE)</f>
        <v>1</v>
      </c>
      <c r="AG12" s="8"/>
      <c r="AH12" s="23">
        <f>VLOOKUP($AB12,[2]NV!$C$8:$K$23,5,FALSE)</f>
        <v>119513</v>
      </c>
      <c r="AI12" s="23">
        <f>VLOOKUP($AB12,[2]NV!$C$8:$K$23,6,FALSE)</f>
        <v>20988274269.970001</v>
      </c>
      <c r="AJ12" s="35">
        <f>VLOOKUP($AB12,[2]NV!$C$8:$K$23,8,FALSE)</f>
        <v>0.99999999999999989</v>
      </c>
      <c r="AK12" s="35">
        <f>VLOOKUP($AB12,[2]NV!$C$8:$K$23,9,FALSE)</f>
        <v>1</v>
      </c>
      <c r="AL12" s="8"/>
      <c r="AM12" s="23">
        <f>VLOOKUP($AB12,[3]NV!$C$8:$K$14,5,FALSE)</f>
        <v>20445</v>
      </c>
      <c r="AN12" s="23">
        <f>VLOOKUP($AB12,[3]NV!$C$8:$K$14,6,FALSE)</f>
        <v>3115813771</v>
      </c>
      <c r="AO12" s="35">
        <f>VLOOKUP($AB12,[3]NV!$C$8:$K$14,8,FALSE)</f>
        <v>1</v>
      </c>
      <c r="AP12" s="35">
        <f>VLOOKUP($AB12,[3]NV!$C$8:$K$14,9,FALSE)</f>
        <v>1</v>
      </c>
      <c r="AQ12" s="8"/>
      <c r="AR12" s="23">
        <f>VLOOKUP($AB12,[4]NV!$C$8:$K$14,5,FALSE)</f>
        <v>52312</v>
      </c>
      <c r="AS12" s="23">
        <f>VLOOKUP($AB12,[4]NV!$C$8:$K$14,6,FALSE)</f>
        <v>9112294888.6999989</v>
      </c>
      <c r="AT12" s="35">
        <f>VLOOKUP($AB12,[4]NV!$C$8:$K$14,8,FALSE)</f>
        <v>1</v>
      </c>
      <c r="AU12" s="35">
        <f>VLOOKUP($AB12,[4]NV!$C$8:$K$14,9,FALSE)</f>
        <v>1.0000000000000002</v>
      </c>
      <c r="AV12" s="8"/>
      <c r="AW12" s="23">
        <f>VLOOKUP($AB12,[5]NV!$C$8:$K$14,5,FALSE)</f>
        <v>126378</v>
      </c>
      <c r="AX12" s="23">
        <f>VLOOKUP($AB12,[5]NV!$C$8:$K$14,6,FALSE)</f>
        <v>20429808541.080002</v>
      </c>
      <c r="AY12" s="35">
        <f>VLOOKUP($AB12,[5]NV!$C$8:$K$14,8,FALSE)</f>
        <v>1</v>
      </c>
      <c r="AZ12" s="35">
        <f>VLOOKUP($AB12,[5]NV!$C$8:$K$14,9,FALSE)</f>
        <v>1</v>
      </c>
      <c r="BB12" s="36">
        <f t="shared" si="1"/>
        <v>0</v>
      </c>
      <c r="BC12" s="36">
        <f t="shared" si="0"/>
        <v>0</v>
      </c>
      <c r="BD12" s="35">
        <f t="shared" si="0"/>
        <v>0</v>
      </c>
      <c r="BE12" s="35">
        <f t="shared" si="0"/>
        <v>0</v>
      </c>
      <c r="BF12" s="23"/>
      <c r="BG12" s="36">
        <f t="shared" si="0"/>
        <v>0</v>
      </c>
      <c r="BH12" s="36">
        <f t="shared" si="0"/>
        <v>-2.9998779296875E-2</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-0.30000114440917969</v>
      </c>
      <c r="BS12" s="35">
        <f t="shared" si="0"/>
        <v>0</v>
      </c>
      <c r="BT12" s="35">
        <f t="shared" si="0"/>
        <v>0</v>
      </c>
      <c r="BU12" s="23"/>
      <c r="BV12" s="36">
        <f t="shared" si="0"/>
        <v>0</v>
      </c>
      <c r="BW12" s="36">
        <f t="shared" si="0"/>
        <v>8.00018310546875E-2</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2243</v>
      </c>
      <c r="D15" s="30">
        <v>106984910.39</v>
      </c>
      <c r="E15" s="19">
        <v>0.92</v>
      </c>
      <c r="F15" s="19">
        <v>0.91610000000000003</v>
      </c>
      <c r="H15" s="25">
        <v>28957</v>
      </c>
      <c r="I15" s="30">
        <v>1295439392</v>
      </c>
      <c r="J15" s="19">
        <v>0.89959999999999996</v>
      </c>
      <c r="K15" s="19">
        <v>0.87490000000000001</v>
      </c>
      <c r="M15" s="25">
        <v>4890</v>
      </c>
      <c r="N15" s="30">
        <v>285004345</v>
      </c>
      <c r="O15" s="19">
        <v>0.90059999999999996</v>
      </c>
      <c r="P15" s="19">
        <v>0.89170000000000005</v>
      </c>
      <c r="R15" s="25">
        <v>7998</v>
      </c>
      <c r="S15" s="30">
        <v>391790702</v>
      </c>
      <c r="T15" s="19">
        <v>0.92190000000000005</v>
      </c>
      <c r="U15" s="19">
        <v>0.89019999999999999</v>
      </c>
      <c r="W15" s="25">
        <v>15650</v>
      </c>
      <c r="X15" s="30">
        <v>874921351</v>
      </c>
      <c r="Y15" s="19">
        <v>0.93269999999999997</v>
      </c>
      <c r="Z15" s="19">
        <v>0.90559999999999996</v>
      </c>
      <c r="AB15" s="34" t="s">
        <v>80</v>
      </c>
      <c r="AC15" s="23">
        <f>VLOOKUP($AB15,[1]NV!$C$17:$K$24,5,FALSE)</f>
        <v>2243</v>
      </c>
      <c r="AD15" s="23">
        <f>VLOOKUP($AB15,[1]NV!$C$17:$K$24,6,FALSE)</f>
        <v>106984910.39</v>
      </c>
      <c r="AE15" s="35">
        <f>VLOOKUP($AB15,[1]NV!$C$17:$K$24,8,FALSE)</f>
        <v>0.92001640689089415</v>
      </c>
      <c r="AF15" s="35">
        <f>VLOOKUP($AB15,[1]NV!$C$17:$K$24,9,FALSE)</f>
        <v>0.91608976194897251</v>
      </c>
      <c r="AH15" s="23">
        <f>VLOOKUP($AB15,[2]NV!$C$17:$K$23,5,FALSE)</f>
        <v>28957</v>
      </c>
      <c r="AI15" s="23">
        <f>VLOOKUP($AB15,[2]NV!$C$17:$K$23,6,FALSE)</f>
        <v>1295439391.9000001</v>
      </c>
      <c r="AJ15" s="35">
        <f>VLOOKUP($AB15,[2]NV!$C$17:$K$23,8,FALSE)</f>
        <v>0.89959302867439184</v>
      </c>
      <c r="AK15" s="35">
        <f>VLOOKUP($AB15,[2]NV!$C$17:$K$23,9,FALSE)</f>
        <v>0.87487263690793859</v>
      </c>
      <c r="AM15" s="23">
        <f>VLOOKUP($AB15,[3]NV!$C$17:$K$23,5,FALSE)</f>
        <v>4890</v>
      </c>
      <c r="AN15" s="23">
        <f>VLOOKUP($AB15,[3]NV!$C$17:$K$23,6,FALSE)</f>
        <v>285004345</v>
      </c>
      <c r="AO15" s="35">
        <f>VLOOKUP($AB15,[3]NV!$C$17:$K$23,8,FALSE)</f>
        <v>0.90055248618784534</v>
      </c>
      <c r="AP15" s="35">
        <f>VLOOKUP($AB15,[3]NV!$C$17:$K$23,9,FALSE)</f>
        <v>0.89168849395568162</v>
      </c>
      <c r="AQ15" s="23"/>
      <c r="AR15" s="23">
        <f>VLOOKUP($AB15,[4]NV!$C$17:$K$23,5,FALSE)</f>
        <v>7998</v>
      </c>
      <c r="AS15" s="23">
        <f>VLOOKUP($AB15,[4]NV!$C$17:$K$23,6,FALSE)</f>
        <v>391790702.00999999</v>
      </c>
      <c r="AT15" s="35">
        <f>VLOOKUP($AB15,[4]NV!$C$17:$K$23,8,FALSE)</f>
        <v>0.92185338865836786</v>
      </c>
      <c r="AU15" s="35">
        <f>VLOOKUP($AB15,[4]NV!$C$17:$K$23,9,FALSE)</f>
        <v>0.89018644931338398</v>
      </c>
      <c r="AW15" s="23">
        <f>VLOOKUP($AB15,[5]NV!$C$17:$K$23,5,FALSE)</f>
        <v>15650</v>
      </c>
      <c r="AX15" s="23">
        <f>VLOOKUP($AB15,[5]NV!$C$17:$K$23,6,FALSE)</f>
        <v>874921351.08000004</v>
      </c>
      <c r="AY15" s="35">
        <f>VLOOKUP($AB15,[5]NV!$C$17:$K$23,8,FALSE)</f>
        <v>0.93265792610250298</v>
      </c>
      <c r="AZ15" s="35">
        <f>VLOOKUP($AB15,[5]NV!$C$17:$K$23,9,FALSE)</f>
        <v>0.90559495627806108</v>
      </c>
      <c r="BB15" s="36">
        <f t="shared" si="1"/>
        <v>0</v>
      </c>
      <c r="BC15" s="36">
        <f t="shared" si="0"/>
        <v>0</v>
      </c>
      <c r="BD15" s="35">
        <f t="shared" si="0"/>
        <v>1.6406890894105075E-5</v>
      </c>
      <c r="BE15" s="35">
        <f t="shared" si="0"/>
        <v>-1.0238051027511297E-5</v>
      </c>
      <c r="BF15" s="23"/>
      <c r="BG15" s="36">
        <f t="shared" si="0"/>
        <v>0</v>
      </c>
      <c r="BH15" s="36">
        <f t="shared" si="0"/>
        <v>-9.9999904632568359E-2</v>
      </c>
      <c r="BI15" s="35">
        <f t="shared" si="0"/>
        <v>-6.9713256081183061E-6</v>
      </c>
      <c r="BJ15" s="35">
        <f t="shared" si="0"/>
        <v>-2.7363092061416516E-5</v>
      </c>
      <c r="BK15" s="23"/>
      <c r="BL15" s="36">
        <f t="shared" si="0"/>
        <v>0</v>
      </c>
      <c r="BM15" s="36">
        <f t="shared" si="0"/>
        <v>0</v>
      </c>
      <c r="BN15" s="35">
        <f t="shared" si="0"/>
        <v>-4.7513812154620361E-5</v>
      </c>
      <c r="BO15" s="35">
        <f t="shared" si="0"/>
        <v>-1.1506044318432274E-5</v>
      </c>
      <c r="BP15" s="23"/>
      <c r="BQ15" s="36">
        <f t="shared" si="0"/>
        <v>0</v>
      </c>
      <c r="BR15" s="36">
        <f t="shared" si="0"/>
        <v>9.9999904632568359E-3</v>
      </c>
      <c r="BS15" s="35">
        <f t="shared" si="0"/>
        <v>-4.6611341632196712E-5</v>
      </c>
      <c r="BT15" s="35">
        <f t="shared" si="0"/>
        <v>-1.3550686616015106E-5</v>
      </c>
      <c r="BU15" s="23"/>
      <c r="BV15" s="36">
        <f t="shared" si="0"/>
        <v>0</v>
      </c>
      <c r="BW15" s="36">
        <f t="shared" si="0"/>
        <v>8.0000042915344238E-2</v>
      </c>
      <c r="BX15" s="35">
        <f t="shared" si="0"/>
        <v>-4.207389749699697E-5</v>
      </c>
      <c r="BY15" s="35">
        <f t="shared" si="0"/>
        <v>-5.0437219388799193E-6</v>
      </c>
    </row>
    <row r="16" spans="1:77" x14ac:dyDescent="0.2">
      <c r="A16" s="1" t="s">
        <v>22</v>
      </c>
      <c r="B16" s="13" t="s">
        <v>8</v>
      </c>
      <c r="C16" s="25">
        <v>40</v>
      </c>
      <c r="D16" s="30">
        <v>1917004.16</v>
      </c>
      <c r="E16" s="19">
        <v>1.6400000000000001E-2</v>
      </c>
      <c r="F16" s="19">
        <v>1.6400000000000001E-2</v>
      </c>
      <c r="H16" s="25">
        <v>415</v>
      </c>
      <c r="I16" s="30">
        <v>21135437</v>
      </c>
      <c r="J16" s="19">
        <v>1.29E-2</v>
      </c>
      <c r="K16" s="19">
        <v>1.43E-2</v>
      </c>
      <c r="M16" s="25">
        <v>64</v>
      </c>
      <c r="N16" s="30">
        <v>3908153</v>
      </c>
      <c r="O16" s="19">
        <v>1.18E-2</v>
      </c>
      <c r="P16" s="19">
        <v>1.2200000000000001E-2</v>
      </c>
      <c r="R16" s="25">
        <v>110</v>
      </c>
      <c r="S16" s="30">
        <v>8628576</v>
      </c>
      <c r="T16" s="19">
        <v>1.2699999999999999E-2</v>
      </c>
      <c r="U16" s="19">
        <v>1.9599999999999999E-2</v>
      </c>
      <c r="W16" s="25">
        <v>151</v>
      </c>
      <c r="X16" s="30">
        <v>14744557</v>
      </c>
      <c r="Y16" s="19">
        <v>8.9999999999999993E-3</v>
      </c>
      <c r="Z16" s="19">
        <v>1.5299999999999999E-2</v>
      </c>
      <c r="AB16" s="34" t="s">
        <v>8</v>
      </c>
      <c r="AC16" s="23">
        <f>VLOOKUP($AB16,[1]NV!$C$17:$K$24,5,FALSE)</f>
        <v>40</v>
      </c>
      <c r="AD16" s="23">
        <f>VLOOKUP($AB16,[1]NV!$C$17:$K$24,6,FALSE)</f>
        <v>1917004.16</v>
      </c>
      <c r="AE16" s="35">
        <f>VLOOKUP($AB16,[1]NV!$C$17:$K$24,8,FALSE)</f>
        <v>1.6406890894175553E-2</v>
      </c>
      <c r="AF16" s="35">
        <f>VLOOKUP($AB16,[1]NV!$C$17:$K$24,9,FALSE)</f>
        <v>1.6414911955225969E-2</v>
      </c>
      <c r="AH16" s="23">
        <f>VLOOKUP($AB16,[2]NV!$C$17:$K$23,5,FALSE)</f>
        <v>415</v>
      </c>
      <c r="AI16" s="23">
        <f>VLOOKUP($AB16,[2]NV!$C$17:$K$23,6,FALSE)</f>
        <v>21135437.23</v>
      </c>
      <c r="AJ16" s="35">
        <f>VLOOKUP($AB16,[2]NV!$C$17:$K$23,8,FALSE)</f>
        <v>1.2892603063158222E-2</v>
      </c>
      <c r="AK16" s="35">
        <f>VLOOKUP($AB16,[2]NV!$C$17:$K$23,9,FALSE)</f>
        <v>1.427377908779826E-2</v>
      </c>
      <c r="AM16" s="23">
        <f>VLOOKUP($AB16,[3]NV!$C$17:$K$23,5,FALSE)</f>
        <v>64</v>
      </c>
      <c r="AN16" s="23">
        <f>VLOOKUP($AB16,[3]NV!$C$17:$K$23,6,FALSE)</f>
        <v>3908153</v>
      </c>
      <c r="AO16" s="35">
        <f>VLOOKUP($AB16,[3]NV!$C$17:$K$23,8,FALSE)</f>
        <v>1.1786372007366482E-2</v>
      </c>
      <c r="AP16" s="35">
        <f>VLOOKUP($AB16,[3]NV!$C$17:$K$23,9,FALSE)</f>
        <v>1.2227375209730149E-2</v>
      </c>
      <c r="AR16" s="23">
        <f>VLOOKUP($AB16,[4]NV!$C$17:$K$23,5,FALSE)</f>
        <v>110</v>
      </c>
      <c r="AS16" s="23">
        <f>VLOOKUP($AB16,[4]NV!$C$17:$K$23,6,FALSE)</f>
        <v>8628576.2599999998</v>
      </c>
      <c r="AT16" s="35">
        <f>VLOOKUP($AB16,[4]NV!$C$17:$K$23,8,FALSE)</f>
        <v>1.2678653757491932E-2</v>
      </c>
      <c r="AU16" s="35">
        <f>VLOOKUP($AB16,[4]NV!$C$17:$K$23,9,FALSE)</f>
        <v>1.9604961588197946E-2</v>
      </c>
      <c r="AW16" s="23">
        <f>VLOOKUP($AB16,[5]NV!$C$17:$K$23,5,FALSE)</f>
        <v>151</v>
      </c>
      <c r="AX16" s="23">
        <f>VLOOKUP($AB16,[5]NV!$C$17:$K$23,6,FALSE)</f>
        <v>14744556.91</v>
      </c>
      <c r="AY16" s="35">
        <f>VLOOKUP($AB16,[5]NV!$C$17:$K$23,8,FALSE)</f>
        <v>8.9988081048867699E-3</v>
      </c>
      <c r="AZ16" s="35">
        <f>VLOOKUP($AB16,[5]NV!$C$17:$K$23,9,FALSE)</f>
        <v>1.5261481907794834E-2</v>
      </c>
      <c r="BB16" s="36">
        <f t="shared" si="1"/>
        <v>0</v>
      </c>
      <c r="BC16" s="36">
        <f t="shared" si="0"/>
        <v>0</v>
      </c>
      <c r="BD16" s="35">
        <f t="shared" si="0"/>
        <v>6.8908941755520259E-6</v>
      </c>
      <c r="BE16" s="35">
        <f t="shared" si="0"/>
        <v>1.4911955225967166E-5</v>
      </c>
      <c r="BF16" s="23"/>
      <c r="BG16" s="36">
        <f t="shared" si="0"/>
        <v>0</v>
      </c>
      <c r="BH16" s="36">
        <f t="shared" si="0"/>
        <v>0.23000000044703484</v>
      </c>
      <c r="BI16" s="35">
        <f t="shared" si="0"/>
        <v>-7.3969368417775572E-6</v>
      </c>
      <c r="BJ16" s="35">
        <f t="shared" si="0"/>
        <v>-2.6220912201739902E-5</v>
      </c>
      <c r="BK16" s="23"/>
      <c r="BL16" s="36">
        <f t="shared" si="0"/>
        <v>0</v>
      </c>
      <c r="BM16" s="36">
        <f t="shared" si="0"/>
        <v>0</v>
      </c>
      <c r="BN16" s="35">
        <f t="shared" si="0"/>
        <v>-1.362799263351748E-5</v>
      </c>
      <c r="BO16" s="35">
        <f t="shared" si="0"/>
        <v>2.7375209730147801E-5</v>
      </c>
      <c r="BP16" s="23"/>
      <c r="BQ16" s="36">
        <f t="shared" si="0"/>
        <v>0</v>
      </c>
      <c r="BR16" s="36">
        <f t="shared" si="0"/>
        <v>0.25999999977648258</v>
      </c>
      <c r="BS16" s="35">
        <f t="shared" si="0"/>
        <v>-2.1346242508067659E-5</v>
      </c>
      <c r="BT16" s="35">
        <f t="shared" si="0"/>
        <v>4.9615881979464538E-6</v>
      </c>
      <c r="BU16" s="23"/>
      <c r="BV16" s="36">
        <f t="shared" si="0"/>
        <v>0</v>
      </c>
      <c r="BW16" s="36">
        <f t="shared" si="0"/>
        <v>-8.9999999850988388E-2</v>
      </c>
      <c r="BX16" s="35">
        <f t="shared" si="0"/>
        <v>-1.1918951132294103E-6</v>
      </c>
      <c r="BY16" s="35">
        <f t="shared" si="0"/>
        <v>-3.8518092205164917E-5</v>
      </c>
    </row>
    <row r="17" spans="1:77" x14ac:dyDescent="0.2">
      <c r="A17" s="1" t="s">
        <v>23</v>
      </c>
      <c r="B17" s="13" t="s">
        <v>9</v>
      </c>
      <c r="C17" s="25">
        <v>95</v>
      </c>
      <c r="D17" s="30">
        <v>4393432.53</v>
      </c>
      <c r="E17" s="19">
        <v>3.9E-2</v>
      </c>
      <c r="F17" s="19">
        <v>3.7600000000000001E-2</v>
      </c>
      <c r="H17" s="25">
        <v>828</v>
      </c>
      <c r="I17" s="30">
        <v>45529368</v>
      </c>
      <c r="J17" s="19">
        <v>2.5700000000000001E-2</v>
      </c>
      <c r="K17" s="19">
        <v>3.0800000000000001E-2</v>
      </c>
      <c r="M17" s="25">
        <v>203</v>
      </c>
      <c r="N17" s="30">
        <v>11207435</v>
      </c>
      <c r="O17" s="19">
        <v>3.7400000000000003E-2</v>
      </c>
      <c r="P17" s="19">
        <v>3.5099999999999999E-2</v>
      </c>
      <c r="R17" s="25">
        <v>229</v>
      </c>
      <c r="S17" s="30">
        <v>14245470</v>
      </c>
      <c r="T17" s="19">
        <v>2.64E-2</v>
      </c>
      <c r="U17" s="19">
        <v>3.2399999999999998E-2</v>
      </c>
      <c r="W17" s="25">
        <v>310</v>
      </c>
      <c r="X17" s="30">
        <v>25183487</v>
      </c>
      <c r="Y17" s="19">
        <v>1.8499999999999999E-2</v>
      </c>
      <c r="Z17" s="19">
        <v>2.6100000000000002E-2</v>
      </c>
      <c r="AB17" s="34" t="s">
        <v>9</v>
      </c>
      <c r="AC17" s="23">
        <f>VLOOKUP($AB17,[1]NV!$C$17:$K$24,5,FALSE)</f>
        <v>95</v>
      </c>
      <c r="AD17" s="23">
        <f>VLOOKUP($AB17,[1]NV!$C$17:$K$24,6,FALSE)</f>
        <v>4393432.53</v>
      </c>
      <c r="AE17" s="35">
        <f>VLOOKUP($AB17,[1]NV!$C$17:$K$24,8,FALSE)</f>
        <v>3.896636587366694E-2</v>
      </c>
      <c r="AF17" s="35">
        <f>VLOOKUP($AB17,[1]NV!$C$17:$K$24,9,FALSE)</f>
        <v>3.7620058248165555E-2</v>
      </c>
      <c r="AH17" s="23">
        <f>VLOOKUP($AB17,[2]NV!$C$17:$K$23,5,FALSE)</f>
        <v>828</v>
      </c>
      <c r="AI17" s="23">
        <f>VLOOKUP($AB17,[2]NV!$C$17:$K$23,6,FALSE)</f>
        <v>45529368.120000005</v>
      </c>
      <c r="AJ17" s="35">
        <f>VLOOKUP($AB17,[2]NV!$C$17:$K$23,8,FALSE)</f>
        <v>2.5723073099506041E-2</v>
      </c>
      <c r="AK17" s="35">
        <f>VLOOKUP($AB17,[2]NV!$C$17:$K$23,9,FALSE)</f>
        <v>3.0748175941658761E-2</v>
      </c>
      <c r="AM17" s="23">
        <f>VLOOKUP($AB17,[3]NV!$C$17:$K$23,5,FALSE)</f>
        <v>203</v>
      </c>
      <c r="AN17" s="23">
        <f>VLOOKUP($AB17,[3]NV!$C$17:$K$23,6,FALSE)</f>
        <v>11207435</v>
      </c>
      <c r="AO17" s="35">
        <f>VLOOKUP($AB17,[3]NV!$C$17:$K$23,8,FALSE)</f>
        <v>3.7384898710865561E-2</v>
      </c>
      <c r="AP17" s="35">
        <f>VLOOKUP($AB17,[3]NV!$C$17:$K$23,9,FALSE)</f>
        <v>3.5064520985657932E-2</v>
      </c>
      <c r="AR17" s="23">
        <f>VLOOKUP($AB17,[4]NV!$C$17:$K$23,5,FALSE)</f>
        <v>229</v>
      </c>
      <c r="AS17" s="23">
        <f>VLOOKUP($AB17,[4]NV!$C$17:$K$23,6,FALSE)</f>
        <v>14245470.439999999</v>
      </c>
      <c r="AT17" s="35">
        <f>VLOOKUP($AB17,[4]NV!$C$17:$K$23,8,FALSE)</f>
        <v>2.6394651913324112E-2</v>
      </c>
      <c r="AU17" s="35">
        <f>VLOOKUP($AB17,[4]NV!$C$17:$K$23,9,FALSE)</f>
        <v>3.2367089583097607E-2</v>
      </c>
      <c r="AW17" s="23">
        <f>VLOOKUP($AB17,[5]NV!$C$17:$K$23,5,FALSE)</f>
        <v>310</v>
      </c>
      <c r="AX17" s="23">
        <f>VLOOKUP($AB17,[5]NV!$C$17:$K$23,6,FALSE)</f>
        <v>25183486.600000001</v>
      </c>
      <c r="AY17" s="35">
        <f>VLOOKUP($AB17,[5]NV!$C$17:$K$23,8,FALSE)</f>
        <v>1.8474374255065554E-2</v>
      </c>
      <c r="AZ17" s="35">
        <f>VLOOKUP($AB17,[5]NV!$C$17:$K$23,9,FALSE)</f>
        <v>2.6066386902439218E-2</v>
      </c>
      <c r="BB17" s="36">
        <f t="shared" si="1"/>
        <v>0</v>
      </c>
      <c r="BC17" s="36">
        <f t="shared" si="0"/>
        <v>0</v>
      </c>
      <c r="BD17" s="35">
        <f t="shared" si="0"/>
        <v>-3.3634126333059733E-5</v>
      </c>
      <c r="BE17" s="35">
        <f t="shared" si="0"/>
        <v>2.005824816555396E-5</v>
      </c>
      <c r="BF17" s="23"/>
      <c r="BG17" s="36">
        <f t="shared" si="0"/>
        <v>0</v>
      </c>
      <c r="BH17" s="36">
        <f t="shared" si="0"/>
        <v>0.12000000476837158</v>
      </c>
      <c r="BI17" s="35">
        <f t="shared" si="0"/>
        <v>2.3073099506040751E-5</v>
      </c>
      <c r="BJ17" s="35">
        <f t="shared" si="0"/>
        <v>-5.1824058341240486E-5</v>
      </c>
      <c r="BK17" s="23"/>
      <c r="BL17" s="36">
        <f t="shared" si="0"/>
        <v>0</v>
      </c>
      <c r="BM17" s="36">
        <f t="shared" si="0"/>
        <v>0</v>
      </c>
      <c r="BN17" s="35">
        <f t="shared" si="0"/>
        <v>-1.5101289134442086E-5</v>
      </c>
      <c r="BO17" s="35">
        <f t="shared" si="0"/>
        <v>-3.5479014342067183E-5</v>
      </c>
      <c r="BP17" s="23"/>
      <c r="BQ17" s="36">
        <f t="shared" si="0"/>
        <v>0</v>
      </c>
      <c r="BR17" s="36">
        <f t="shared" si="0"/>
        <v>0.43999999947845936</v>
      </c>
      <c r="BS17" s="35">
        <f t="shared" si="0"/>
        <v>-5.348086675887459E-6</v>
      </c>
      <c r="BT17" s="35">
        <f t="shared" si="0"/>
        <v>-3.2910416902391659E-5</v>
      </c>
      <c r="BU17" s="23"/>
      <c r="BV17" s="36">
        <f t="shared" si="0"/>
        <v>0</v>
      </c>
      <c r="BW17" s="36">
        <f t="shared" si="0"/>
        <v>-0.39999999850988388</v>
      </c>
      <c r="BX17" s="35">
        <f t="shared" si="0"/>
        <v>-2.5625744934445333E-5</v>
      </c>
      <c r="BY17" s="35">
        <f t="shared" si="0"/>
        <v>-3.361309756078415E-5</v>
      </c>
    </row>
    <row r="18" spans="1:77" x14ac:dyDescent="0.2">
      <c r="A18" s="1" t="s">
        <v>24</v>
      </c>
      <c r="B18" s="13" t="s">
        <v>10</v>
      </c>
      <c r="C18" s="25">
        <v>30</v>
      </c>
      <c r="D18" s="30">
        <v>1477714.13</v>
      </c>
      <c r="E18" s="19">
        <v>1.23E-2</v>
      </c>
      <c r="F18" s="19">
        <v>1.2699999999999999E-2</v>
      </c>
      <c r="H18" s="25">
        <v>1048</v>
      </c>
      <c r="I18" s="30">
        <v>57267358</v>
      </c>
      <c r="J18" s="19">
        <v>3.2599999999999997E-2</v>
      </c>
      <c r="K18" s="19">
        <v>3.8699999999999998E-2</v>
      </c>
      <c r="M18" s="25">
        <v>105</v>
      </c>
      <c r="N18" s="30">
        <v>7401577</v>
      </c>
      <c r="O18" s="19">
        <v>1.9300000000000001E-2</v>
      </c>
      <c r="P18" s="19">
        <v>2.3199999999999998E-2</v>
      </c>
      <c r="R18" s="25">
        <v>58</v>
      </c>
      <c r="S18" s="30">
        <v>4342666</v>
      </c>
      <c r="T18" s="19">
        <v>6.7000000000000002E-3</v>
      </c>
      <c r="U18" s="19">
        <v>9.9000000000000008E-3</v>
      </c>
      <c r="W18" s="25">
        <v>114</v>
      </c>
      <c r="X18" s="30">
        <v>8896808</v>
      </c>
      <c r="Y18" s="19">
        <v>6.7999999999999996E-3</v>
      </c>
      <c r="Z18" s="19">
        <v>9.1999999999999998E-3</v>
      </c>
      <c r="AB18" s="34" t="s">
        <v>10</v>
      </c>
      <c r="AC18" s="23">
        <f>VLOOKUP($AB18,[1]NV!$C$17:$K$24,5,FALSE)</f>
        <v>30</v>
      </c>
      <c r="AD18" s="23">
        <f>VLOOKUP($AB18,[1]NV!$C$17:$K$24,6,FALSE)</f>
        <v>1477714.13</v>
      </c>
      <c r="AE18" s="35">
        <f>VLOOKUP($AB18,[1]NV!$C$17:$K$24,8,FALSE)</f>
        <v>1.2305168170631665E-2</v>
      </c>
      <c r="AF18" s="35">
        <f>VLOOKUP($AB18,[1]NV!$C$17:$K$24,9,FALSE)</f>
        <v>1.2653361868001027E-2</v>
      </c>
      <c r="AH18" s="23">
        <f>VLOOKUP($AB18,[2]NV!$C$17:$K$23,5,FALSE)</f>
        <v>1048</v>
      </c>
      <c r="AI18" s="23">
        <f>VLOOKUP($AB18,[2]NV!$C$17:$K$23,6,FALSE)</f>
        <v>57267358.479999997</v>
      </c>
      <c r="AJ18" s="35">
        <f>VLOOKUP($AB18,[2]NV!$C$17:$K$23,8,FALSE)</f>
        <v>3.2557706048650159E-2</v>
      </c>
      <c r="AK18" s="35">
        <f>VLOOKUP($AB18,[2]NV!$C$17:$K$23,9,FALSE)</f>
        <v>3.867540637981258E-2</v>
      </c>
      <c r="AM18" s="23">
        <f>VLOOKUP($AB18,[3]NV!$C$17:$K$23,5,FALSE)</f>
        <v>105</v>
      </c>
      <c r="AN18" s="23">
        <f>VLOOKUP($AB18,[3]NV!$C$17:$K$23,6,FALSE)</f>
        <v>7401577</v>
      </c>
      <c r="AO18" s="35">
        <f>VLOOKUP($AB18,[3]NV!$C$17:$K$23,8,FALSE)</f>
        <v>1.9337016574585635E-2</v>
      </c>
      <c r="AP18" s="35">
        <f>VLOOKUP($AB18,[3]NV!$C$17:$K$23,9,FALSE)</f>
        <v>2.3157194491287534E-2</v>
      </c>
      <c r="AR18" s="23">
        <f>VLOOKUP($AB18,[4]NV!$C$17:$K$23,5,FALSE)</f>
        <v>58</v>
      </c>
      <c r="AS18" s="23">
        <f>VLOOKUP($AB18,[4]NV!$C$17:$K$23,6,FALSE)</f>
        <v>4342665.78</v>
      </c>
      <c r="AT18" s="35">
        <f>VLOOKUP($AB18,[4]NV!$C$17:$K$23,8,FALSE)</f>
        <v>6.6851083448593819E-3</v>
      </c>
      <c r="AU18" s="35">
        <f>VLOOKUP($AB18,[4]NV!$C$17:$K$23,9,FALSE)</f>
        <v>9.8669575654050812E-3</v>
      </c>
      <c r="AW18" s="23">
        <f>VLOOKUP($AB18,[5]NV!$C$17:$K$23,5,FALSE)</f>
        <v>114</v>
      </c>
      <c r="AX18" s="23">
        <f>VLOOKUP($AB18,[5]NV!$C$17:$K$23,6,FALSE)</f>
        <v>8896807.7599999998</v>
      </c>
      <c r="AY18" s="35">
        <f>VLOOKUP($AB18,[5]NV!$C$17:$K$23,8,FALSE)</f>
        <v>6.7938021454112037E-3</v>
      </c>
      <c r="AZ18" s="35">
        <f>VLOOKUP($AB18,[5]NV!$C$17:$K$23,9,FALSE)</f>
        <v>9.208718274489585E-3</v>
      </c>
      <c r="BB18" s="36">
        <f t="shared" si="1"/>
        <v>0</v>
      </c>
      <c r="BC18" s="36">
        <f t="shared" si="0"/>
        <v>0</v>
      </c>
      <c r="BD18" s="35">
        <f t="shared" si="0"/>
        <v>5.1681706316648868E-6</v>
      </c>
      <c r="BE18" s="35">
        <f t="shared" si="0"/>
        <v>-4.6638131998972404E-5</v>
      </c>
      <c r="BF18" s="23"/>
      <c r="BG18" s="36">
        <f t="shared" si="0"/>
        <v>0</v>
      </c>
      <c r="BH18" s="36">
        <f t="shared" si="0"/>
        <v>0.47999999672174454</v>
      </c>
      <c r="BI18" s="35">
        <f t="shared" si="0"/>
        <v>-4.2293951349837988E-5</v>
      </c>
      <c r="BJ18" s="35">
        <f t="shared" si="0"/>
        <v>-2.4593620187418619E-5</v>
      </c>
      <c r="BK18" s="23"/>
      <c r="BL18" s="36">
        <f t="shared" si="0"/>
        <v>0</v>
      </c>
      <c r="BM18" s="36">
        <f t="shared" si="0"/>
        <v>0</v>
      </c>
      <c r="BN18" s="35">
        <f t="shared" si="0"/>
        <v>3.7016574585633372E-5</v>
      </c>
      <c r="BO18" s="35">
        <f t="shared" si="0"/>
        <v>-4.2805508712464441E-5</v>
      </c>
      <c r="BP18" s="23"/>
      <c r="BQ18" s="36">
        <f t="shared" si="0"/>
        <v>0</v>
      </c>
      <c r="BR18" s="36">
        <f t="shared" si="0"/>
        <v>-0.21999999973922968</v>
      </c>
      <c r="BS18" s="35">
        <f t="shared" si="0"/>
        <v>-1.4891655140618354E-5</v>
      </c>
      <c r="BT18" s="35">
        <f t="shared" si="0"/>
        <v>-3.3042434594919567E-5</v>
      </c>
      <c r="BU18" s="23"/>
      <c r="BV18" s="36">
        <f t="shared" si="0"/>
        <v>0</v>
      </c>
      <c r="BW18" s="36">
        <f t="shared" si="0"/>
        <v>-0.24000000022351742</v>
      </c>
      <c r="BX18" s="35">
        <f t="shared" si="0"/>
        <v>-6.1978545887958827E-6</v>
      </c>
      <c r="BY18" s="35">
        <f t="shared" si="0"/>
        <v>8.7182744895851483E-6</v>
      </c>
    </row>
    <row r="19" spans="1:77" x14ac:dyDescent="0.2">
      <c r="A19" s="1" t="s">
        <v>25</v>
      </c>
      <c r="B19" s="13" t="s">
        <v>11</v>
      </c>
      <c r="C19" s="25">
        <v>26</v>
      </c>
      <c r="D19" s="30">
        <v>1236800.6499999999</v>
      </c>
      <c r="E19" s="19">
        <v>1.0699999999999999E-2</v>
      </c>
      <c r="F19" s="19">
        <v>1.06E-2</v>
      </c>
      <c r="H19" s="25">
        <v>897</v>
      </c>
      <c r="I19" s="30">
        <v>55753003</v>
      </c>
      <c r="J19" s="19">
        <v>2.7900000000000001E-2</v>
      </c>
      <c r="K19" s="19">
        <v>3.7699999999999997E-2</v>
      </c>
      <c r="M19" s="25">
        <v>132</v>
      </c>
      <c r="N19" s="30">
        <v>9149372</v>
      </c>
      <c r="O19" s="19">
        <v>2.4299999999999999E-2</v>
      </c>
      <c r="P19" s="19">
        <v>2.86E-2</v>
      </c>
      <c r="R19" s="25">
        <v>249</v>
      </c>
      <c r="S19" s="30">
        <v>16464758</v>
      </c>
      <c r="T19" s="19">
        <v>2.87E-2</v>
      </c>
      <c r="U19" s="19">
        <v>3.7400000000000003E-2</v>
      </c>
      <c r="W19" s="25">
        <v>422</v>
      </c>
      <c r="X19" s="30">
        <v>23881421</v>
      </c>
      <c r="Y19" s="19">
        <v>2.52E-2</v>
      </c>
      <c r="Z19" s="19">
        <v>2.47E-2</v>
      </c>
      <c r="AB19" s="34" t="s">
        <v>11</v>
      </c>
      <c r="AC19" s="23">
        <f>VLOOKUP($AB19,[1]NV!$C$17:$K$24,5,FALSE)</f>
        <v>26</v>
      </c>
      <c r="AD19" s="23">
        <f>VLOOKUP($AB19,[1]NV!$C$17:$K$24,6,FALSE)</f>
        <v>1236800.6499999999</v>
      </c>
      <c r="AE19" s="35">
        <f>VLOOKUP($AB19,[1]NV!$C$17:$K$24,8,FALSE)</f>
        <v>1.0664479081214109E-2</v>
      </c>
      <c r="AF19" s="35">
        <f>VLOOKUP($AB19,[1]NV!$C$17:$K$24,9,FALSE)</f>
        <v>1.0590469337278981E-2</v>
      </c>
      <c r="AH19" s="23">
        <f>VLOOKUP($AB19,[2]NV!$C$17:$K$23,5,FALSE)</f>
        <v>897</v>
      </c>
      <c r="AI19" s="23">
        <f>VLOOKUP($AB19,[2]NV!$C$17:$K$23,6,FALSE)</f>
        <v>55753002.719999984</v>
      </c>
      <c r="AJ19" s="35">
        <f>VLOOKUP($AB19,[2]NV!$C$17:$K$23,8,FALSE)</f>
        <v>2.7866662524464878E-2</v>
      </c>
      <c r="AK19" s="35">
        <f>VLOOKUP($AB19,[2]NV!$C$17:$K$23,9,FALSE)</f>
        <v>3.7652688971918438E-2</v>
      </c>
      <c r="AM19" s="23">
        <f>VLOOKUP($AB19,[3]NV!$C$17:$K$23,5,FALSE)</f>
        <v>132</v>
      </c>
      <c r="AN19" s="23">
        <f>VLOOKUP($AB19,[3]NV!$C$17:$K$23,6,FALSE)</f>
        <v>9149372</v>
      </c>
      <c r="AO19" s="35">
        <f>VLOOKUP($AB19,[3]NV!$C$17:$K$23,8,FALSE)</f>
        <v>2.430939226519337E-2</v>
      </c>
      <c r="AP19" s="35">
        <f>VLOOKUP($AB19,[3]NV!$C$17:$K$23,9,FALSE)</f>
        <v>2.862549249668556E-2</v>
      </c>
      <c r="AR19" s="23">
        <f>VLOOKUP($AB19,[4]NV!$C$17:$K$23,5,FALSE)</f>
        <v>249</v>
      </c>
      <c r="AS19" s="23">
        <f>VLOOKUP($AB19,[4]NV!$C$17:$K$23,6,FALSE)</f>
        <v>16464757.66</v>
      </c>
      <c r="AT19" s="35">
        <f>VLOOKUP($AB19,[4]NV!$C$17:$K$23,8,FALSE)</f>
        <v>2.8699861687413553E-2</v>
      </c>
      <c r="AU19" s="35">
        <f>VLOOKUP($AB19,[4]NV!$C$17:$K$23,9,FALSE)</f>
        <v>3.7409525251537609E-2</v>
      </c>
      <c r="AW19" s="23">
        <f>VLOOKUP($AB19,[5]NV!$C$17:$K$23,5,FALSE)</f>
        <v>422</v>
      </c>
      <c r="AX19" s="23">
        <f>VLOOKUP($AB19,[5]NV!$C$17:$K$23,6,FALSE)</f>
        <v>23881420.75</v>
      </c>
      <c r="AY19" s="35">
        <f>VLOOKUP($AB19,[5]NV!$C$17:$K$23,8,FALSE)</f>
        <v>2.5148986889153756E-2</v>
      </c>
      <c r="AZ19" s="35">
        <f>VLOOKUP($AB19,[5]NV!$C$17:$K$23,9,FALSE)</f>
        <v>2.4718672316383711E-2</v>
      </c>
      <c r="BB19" s="36">
        <f t="shared" si="1"/>
        <v>0</v>
      </c>
      <c r="BC19" s="36">
        <f t="shared" si="0"/>
        <v>0</v>
      </c>
      <c r="BD19" s="35">
        <f t="shared" si="0"/>
        <v>-3.5520918785890074E-5</v>
      </c>
      <c r="BE19" s="35">
        <f t="shared" si="0"/>
        <v>-9.5306627210193368E-6</v>
      </c>
      <c r="BF19" s="23"/>
      <c r="BG19" s="36">
        <f t="shared" si="0"/>
        <v>0</v>
      </c>
      <c r="BH19" s="36">
        <f t="shared" si="0"/>
        <v>-0.28000001609325409</v>
      </c>
      <c r="BI19" s="35">
        <f t="shared" si="0"/>
        <v>-3.3337475535123035E-5</v>
      </c>
      <c r="BJ19" s="35">
        <f t="shared" si="0"/>
        <v>-4.7311028081559181E-5</v>
      </c>
      <c r="BK19" s="23"/>
      <c r="BL19" s="36">
        <f t="shared" si="0"/>
        <v>0</v>
      </c>
      <c r="BM19" s="36">
        <f t="shared" si="0"/>
        <v>0</v>
      </c>
      <c r="BN19" s="35">
        <f t="shared" si="0"/>
        <v>9.3922651933711632E-6</v>
      </c>
      <c r="BO19" s="35">
        <f t="shared" si="0"/>
        <v>2.5492496685559224E-5</v>
      </c>
      <c r="BP19" s="23"/>
      <c r="BQ19" s="36">
        <f t="shared" si="0"/>
        <v>0</v>
      </c>
      <c r="BR19" s="36">
        <f t="shared" si="0"/>
        <v>-0.33999999985098839</v>
      </c>
      <c r="BS19" s="35">
        <f t="shared" si="0"/>
        <v>-1.3831258644653177E-7</v>
      </c>
      <c r="BT19" s="35">
        <f t="shared" si="0"/>
        <v>9.5252515376065272E-6</v>
      </c>
      <c r="BU19" s="23"/>
      <c r="BV19" s="36">
        <f t="shared" si="0"/>
        <v>0</v>
      </c>
      <c r="BW19" s="36">
        <f t="shared" si="0"/>
        <v>-0.25</v>
      </c>
      <c r="BX19" s="35">
        <f t="shared" si="0"/>
        <v>-5.1013110846244436E-5</v>
      </c>
      <c r="BY19" s="35">
        <f t="shared" si="0"/>
        <v>1.8672316383711723E-5</v>
      </c>
    </row>
    <row r="20" spans="1:77" x14ac:dyDescent="0.2">
      <c r="A20" s="1" t="s">
        <v>26</v>
      </c>
      <c r="B20" s="13" t="s">
        <v>12</v>
      </c>
      <c r="C20" s="23">
        <v>4</v>
      </c>
      <c r="D20" s="28">
        <v>774447.75</v>
      </c>
      <c r="E20" s="17">
        <v>1.6000000000000001E-3</v>
      </c>
      <c r="F20" s="17">
        <v>6.6E-3</v>
      </c>
      <c r="G20" s="8"/>
      <c r="H20" s="23">
        <v>44</v>
      </c>
      <c r="I20" s="28">
        <v>5593134</v>
      </c>
      <c r="J20" s="17">
        <v>1.4E-3</v>
      </c>
      <c r="K20" s="17">
        <v>3.8E-3</v>
      </c>
      <c r="L20" s="8"/>
      <c r="M20" s="23">
        <v>36</v>
      </c>
      <c r="N20" s="28">
        <v>2952336</v>
      </c>
      <c r="O20" s="17">
        <v>6.6E-3</v>
      </c>
      <c r="P20" s="17">
        <v>9.1999999999999998E-3</v>
      </c>
      <c r="Q20" s="8"/>
      <c r="R20" s="23">
        <v>32</v>
      </c>
      <c r="S20" s="28">
        <v>4649897</v>
      </c>
      <c r="T20" s="17">
        <v>3.7000000000000002E-3</v>
      </c>
      <c r="U20" s="17">
        <v>1.06E-2</v>
      </c>
      <c r="V20" s="8"/>
      <c r="W20" s="23">
        <v>133</v>
      </c>
      <c r="X20" s="28">
        <v>18501158</v>
      </c>
      <c r="Y20" s="17">
        <v>7.9000000000000008E-3</v>
      </c>
      <c r="Z20" s="17">
        <v>1.9199999999999998E-2</v>
      </c>
      <c r="AA20" s="8"/>
      <c r="AB20" s="34" t="s">
        <v>12</v>
      </c>
      <c r="AC20" s="23">
        <f>VLOOKUP($AB20,[1]NV!$C$17:$K$24,5,FALSE)</f>
        <v>4</v>
      </c>
      <c r="AD20" s="23">
        <f>VLOOKUP($AB20,[1]NV!$C$17:$K$24,6,FALSE)</f>
        <v>774447.75</v>
      </c>
      <c r="AE20" s="35">
        <f>VLOOKUP($AB20,[1]NV!$C$17:$K$24,8,FALSE)</f>
        <v>1.6406890894175555E-3</v>
      </c>
      <c r="AF20" s="35">
        <f>VLOOKUP($AB20,[1]NV!$C$17:$K$24,9,FALSE)</f>
        <v>6.6314366423559836E-3</v>
      </c>
      <c r="AG20" s="8"/>
      <c r="AH20" s="23">
        <f>VLOOKUP($AB20,[2]NV!$C$17:$K$23,5,FALSE)</f>
        <v>44</v>
      </c>
      <c r="AI20" s="23">
        <f>VLOOKUP($AB20,[2]NV!$C$17:$K$23,6,FALSE)</f>
        <v>5593133.7599999998</v>
      </c>
      <c r="AJ20" s="35">
        <f>VLOOKUP($AB20,[2]NV!$C$17:$K$23,8,FALSE)</f>
        <v>1.3669265898288234E-3</v>
      </c>
      <c r="AK20" s="35">
        <f>VLOOKUP($AB20,[2]NV!$C$17:$K$23,9,FALSE)</f>
        <v>3.7773127108734271E-3</v>
      </c>
      <c r="AL20" s="8"/>
      <c r="AM20" s="23">
        <f>VLOOKUP($AB20,[3]NV!$C$17:$K$23,5,FALSE)</f>
        <v>36</v>
      </c>
      <c r="AN20" s="23">
        <f>VLOOKUP($AB20,[3]NV!$C$17:$K$23,6,FALSE)</f>
        <v>2952336</v>
      </c>
      <c r="AO20" s="35">
        <f>VLOOKUP($AB20,[3]NV!$C$17:$K$23,8,FALSE)</f>
        <v>6.6298342541436465E-3</v>
      </c>
      <c r="AP20" s="35">
        <f>VLOOKUP($AB20,[3]NV!$C$17:$K$23,9,FALSE)</f>
        <v>9.2369259896411086E-3</v>
      </c>
      <c r="AQ20" s="8"/>
      <c r="AR20" s="23">
        <f>VLOOKUP($AB20,[4]NV!$C$17:$K$23,5,FALSE)</f>
        <v>32</v>
      </c>
      <c r="AS20" s="23">
        <f>VLOOKUP($AB20,[4]NV!$C$17:$K$23,6,FALSE)</f>
        <v>4649897.01</v>
      </c>
      <c r="AT20" s="35">
        <f>VLOOKUP($AB20,[4]NV!$C$17:$K$23,8,FALSE)</f>
        <v>3.6883356385431073E-3</v>
      </c>
      <c r="AU20" s="35">
        <f>VLOOKUP($AB20,[4]NV!$C$17:$K$23,9,FALSE)</f>
        <v>1.0565016698377826E-2</v>
      </c>
      <c r="AV20" s="8"/>
      <c r="AW20" s="23">
        <f>VLOOKUP($AB20,[5]NV!$C$17:$K$23,5,FALSE)</f>
        <v>133</v>
      </c>
      <c r="AX20" s="23">
        <f>VLOOKUP($AB20,[5]NV!$C$17:$K$23,6,FALSE)</f>
        <v>18501157.780000001</v>
      </c>
      <c r="AY20" s="35">
        <f>VLOOKUP($AB20,[5]NV!$C$17:$K$23,8,FALSE)</f>
        <v>7.9261025029797386E-3</v>
      </c>
      <c r="AZ20" s="35">
        <f>VLOOKUP($AB20,[5]NV!$C$17:$K$23,9,FALSE)</f>
        <v>1.9149784320831628E-2</v>
      </c>
      <c r="BB20" s="36">
        <f t="shared" si="1"/>
        <v>0</v>
      </c>
      <c r="BC20" s="36">
        <f t="shared" si="0"/>
        <v>0</v>
      </c>
      <c r="BD20" s="35">
        <f t="shared" si="0"/>
        <v>4.0689089417555394E-5</v>
      </c>
      <c r="BE20" s="35">
        <f t="shared" si="0"/>
        <v>3.1436642355983646E-5</v>
      </c>
      <c r="BF20" s="23"/>
      <c r="BG20" s="36">
        <f t="shared" si="0"/>
        <v>0</v>
      </c>
      <c r="BH20" s="36">
        <f t="shared" si="0"/>
        <v>-0.24000000022351742</v>
      </c>
      <c r="BI20" s="35">
        <f t="shared" si="0"/>
        <v>-3.3073410171176537E-5</v>
      </c>
      <c r="BJ20" s="35">
        <f t="shared" si="0"/>
        <v>-2.2687289126572911E-5</v>
      </c>
      <c r="BK20" s="23"/>
      <c r="BL20" s="36">
        <f t="shared" si="0"/>
        <v>0</v>
      </c>
      <c r="BM20" s="36">
        <f t="shared" si="0"/>
        <v>0</v>
      </c>
      <c r="BN20" s="35">
        <f t="shared" si="0"/>
        <v>2.9834254143646516E-5</v>
      </c>
      <c r="BO20" s="35">
        <f t="shared" si="0"/>
        <v>3.6925989641108797E-5</v>
      </c>
      <c r="BP20" s="23"/>
      <c r="BQ20" s="36">
        <f t="shared" si="0"/>
        <v>0</v>
      </c>
      <c r="BR20" s="36">
        <f t="shared" si="0"/>
        <v>9.9999997764825821E-3</v>
      </c>
      <c r="BS20" s="35">
        <f t="shared" si="0"/>
        <v>-1.1664361456892834E-5</v>
      </c>
      <c r="BT20" s="35">
        <f t="shared" si="0"/>
        <v>-3.4983301622174001E-5</v>
      </c>
      <c r="BU20" s="23"/>
      <c r="BV20" s="36">
        <f t="shared" si="0"/>
        <v>0</v>
      </c>
      <c r="BW20" s="36">
        <f t="shared" si="0"/>
        <v>-0.2199999988079071</v>
      </c>
      <c r="BX20" s="35">
        <f t="shared" si="0"/>
        <v>2.6102502979737791E-5</v>
      </c>
      <c r="BY20" s="35">
        <f t="shared" si="0"/>
        <v>-5.0215679168370136E-5</v>
      </c>
    </row>
    <row r="21" spans="1:77" x14ac:dyDescent="0.2">
      <c r="A21" s="1" t="s">
        <v>27</v>
      </c>
      <c r="B21" s="13" t="s">
        <v>13</v>
      </c>
      <c r="C21" s="23">
        <v>2438</v>
      </c>
      <c r="D21" s="28">
        <v>116784309.61</v>
      </c>
      <c r="E21" s="17">
        <v>1</v>
      </c>
      <c r="F21" s="17">
        <v>1</v>
      </c>
      <c r="G21" s="8"/>
      <c r="H21" s="23">
        <v>32189</v>
      </c>
      <c r="I21" s="28">
        <v>1480717692</v>
      </c>
      <c r="J21" s="17">
        <v>1</v>
      </c>
      <c r="K21" s="17">
        <v>1</v>
      </c>
      <c r="L21" s="8"/>
      <c r="M21" s="23">
        <v>5430</v>
      </c>
      <c r="N21" s="28">
        <v>319623217</v>
      </c>
      <c r="O21" s="17">
        <v>1</v>
      </c>
      <c r="P21" s="17">
        <v>1</v>
      </c>
      <c r="Q21" s="8"/>
      <c r="R21" s="23">
        <v>8676</v>
      </c>
      <c r="S21" s="28">
        <v>440122069</v>
      </c>
      <c r="T21" s="17">
        <v>1</v>
      </c>
      <c r="U21" s="17">
        <v>1</v>
      </c>
      <c r="V21" s="8"/>
      <c r="W21" s="23">
        <v>16780</v>
      </c>
      <c r="X21" s="28">
        <v>966128781</v>
      </c>
      <c r="Y21" s="17">
        <v>1</v>
      </c>
      <c r="Z21" s="17">
        <v>1</v>
      </c>
      <c r="AA21" s="8"/>
      <c r="AB21" s="34" t="s">
        <v>13</v>
      </c>
      <c r="AC21" s="23">
        <f>VLOOKUP($AB21,[1]NV!$C$17:$K$24,5,FALSE)</f>
        <v>2438</v>
      </c>
      <c r="AD21" s="23">
        <f>VLOOKUP($AB21,[1]NV!$C$17:$K$24,6,FALSE)</f>
        <v>116784309.61</v>
      </c>
      <c r="AE21" s="35">
        <f>VLOOKUP($AB21,[1]NV!$C$17:$K$24,8,FALSE)</f>
        <v>1</v>
      </c>
      <c r="AF21" s="35">
        <f>VLOOKUP($AB21,[1]NV!$C$17:$K$24,9,FALSE)</f>
        <v>1</v>
      </c>
      <c r="AG21" s="8"/>
      <c r="AH21" s="23">
        <f>VLOOKUP($AB21,[2]NV!$C$17:$K$23,5,FALSE)</f>
        <v>32189</v>
      </c>
      <c r="AI21" s="23">
        <f>VLOOKUP($AB21,[2]NV!$C$17:$K$23,6,FALSE)</f>
        <v>1480717692.21</v>
      </c>
      <c r="AJ21" s="35">
        <f>VLOOKUP($AB21,[2]NV!$C$17:$K$23,8,FALSE)</f>
        <v>1</v>
      </c>
      <c r="AK21" s="35">
        <f>VLOOKUP($AB21,[2]NV!$C$17:$K$23,9,FALSE)</f>
        <v>1</v>
      </c>
      <c r="AL21" s="8"/>
      <c r="AM21" s="23">
        <f>VLOOKUP($AB21,[3]NV!$C$17:$K$23,5,FALSE)</f>
        <v>5430</v>
      </c>
      <c r="AN21" s="23">
        <f>VLOOKUP($AB21,[3]NV!$C$17:$K$23,6,FALSE)</f>
        <v>319623217</v>
      </c>
      <c r="AO21" s="35">
        <f>VLOOKUP($AB21,[3]NV!$C$17:$K$23,8,FALSE)</f>
        <v>1</v>
      </c>
      <c r="AP21" s="35">
        <f>VLOOKUP($AB21,[3]NV!$C$17:$K$23,9,FALSE)</f>
        <v>1</v>
      </c>
      <c r="AQ21" s="8"/>
      <c r="AR21" s="23">
        <f>VLOOKUP($AB21,[4]NV!$C$17:$K$23,5,FALSE)</f>
        <v>8676</v>
      </c>
      <c r="AS21" s="23">
        <f>VLOOKUP($AB21,[4]NV!$C$17:$K$23,6,FALSE)</f>
        <v>440122069.15999997</v>
      </c>
      <c r="AT21" s="35">
        <f>VLOOKUP($AB21,[4]NV!$C$17:$K$23,8,FALSE)</f>
        <v>0.99999999999999989</v>
      </c>
      <c r="AU21" s="35">
        <f>VLOOKUP($AB21,[4]NV!$C$17:$K$23,9,FALSE)</f>
        <v>1</v>
      </c>
      <c r="AV21" s="8"/>
      <c r="AW21" s="23">
        <f>VLOOKUP($AB21,[5]NV!$C$17:$K$23,5,FALSE)</f>
        <v>16780</v>
      </c>
      <c r="AX21" s="23">
        <f>VLOOKUP($AB21,[5]NV!$C$17:$K$23,6,FALSE)</f>
        <v>966128780.88</v>
      </c>
      <c r="AY21" s="35">
        <f>VLOOKUP($AB21,[5]NV!$C$17:$K$23,8,FALSE)</f>
        <v>1</v>
      </c>
      <c r="AZ21" s="35">
        <f>VLOOKUP($AB21,[5]NV!$C$17:$K$23,9,FALSE)</f>
        <v>1</v>
      </c>
      <c r="BB21" s="36">
        <f t="shared" si="1"/>
        <v>0</v>
      </c>
      <c r="BC21" s="36">
        <f t="shared" si="0"/>
        <v>0</v>
      </c>
      <c r="BD21" s="35">
        <f t="shared" si="0"/>
        <v>0</v>
      </c>
      <c r="BE21" s="35">
        <f t="shared" si="0"/>
        <v>0</v>
      </c>
      <c r="BF21" s="23"/>
      <c r="BG21" s="36">
        <f t="shared" si="0"/>
        <v>0</v>
      </c>
      <c r="BH21" s="36">
        <f t="shared" si="0"/>
        <v>0.21000003814697266</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0.15999996662139893</v>
      </c>
      <c r="BS21" s="35">
        <f t="shared" si="3"/>
        <v>0</v>
      </c>
      <c r="BT21" s="35">
        <f t="shared" si="3"/>
        <v>0</v>
      </c>
      <c r="BU21" s="23"/>
      <c r="BV21" s="36">
        <f t="shared" ref="BV21:BY21" si="4">AW21-W21</f>
        <v>0</v>
      </c>
      <c r="BW21" s="36">
        <f t="shared" si="4"/>
        <v>-0.12000000476837158</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N14" activePane="bottomRight" state="frozen"/>
      <selection pane="bottomRight" activeCell="T22" sqref="T22:T23"/>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356" priority="21" operator="lessThan">
      <formula>-1</formula>
    </cfRule>
  </conditionalFormatting>
  <conditionalFormatting sqref="BD6:BE21">
    <cfRule type="cellIs" dxfId="355" priority="19" operator="lessThan">
      <formula>-0.01</formula>
    </cfRule>
    <cfRule type="cellIs" dxfId="354" priority="20" operator="greaterThan">
      <formula>0.01</formula>
    </cfRule>
  </conditionalFormatting>
  <conditionalFormatting sqref="BB6:BC21">
    <cfRule type="cellIs" dxfId="353" priority="17" operator="lessThan">
      <formula>-1</formula>
    </cfRule>
    <cfRule type="cellIs" dxfId="352" priority="18" operator="greaterThan">
      <formula>1</formula>
    </cfRule>
  </conditionalFormatting>
  <conditionalFormatting sqref="BI6:BJ21">
    <cfRule type="cellIs" dxfId="351" priority="15" operator="lessThan">
      <formula>-0.01</formula>
    </cfRule>
    <cfRule type="cellIs" dxfId="350" priority="16" operator="greaterThan">
      <formula>0.01</formula>
    </cfRule>
  </conditionalFormatting>
  <conditionalFormatting sqref="BG6:BH21">
    <cfRule type="cellIs" dxfId="349" priority="13" operator="lessThan">
      <formula>-1</formula>
    </cfRule>
    <cfRule type="cellIs" dxfId="348" priority="14" operator="greaterThan">
      <formula>1</formula>
    </cfRule>
  </conditionalFormatting>
  <conditionalFormatting sqref="BN6:BO21">
    <cfRule type="cellIs" dxfId="347" priority="11" operator="lessThan">
      <formula>-0.01</formula>
    </cfRule>
    <cfRule type="cellIs" dxfId="346" priority="12" operator="greaterThan">
      <formula>0.01</formula>
    </cfRule>
  </conditionalFormatting>
  <conditionalFormatting sqref="BL6:BM21">
    <cfRule type="cellIs" dxfId="345" priority="9" operator="lessThan">
      <formula>-1</formula>
    </cfRule>
    <cfRule type="cellIs" dxfId="344" priority="10" operator="greaterThan">
      <formula>1</formula>
    </cfRule>
  </conditionalFormatting>
  <conditionalFormatting sqref="BS6:BT21">
    <cfRule type="cellIs" dxfId="343" priority="7" operator="lessThan">
      <formula>-0.01</formula>
    </cfRule>
    <cfRule type="cellIs" dxfId="342" priority="8" operator="greaterThan">
      <formula>0.01</formula>
    </cfRule>
  </conditionalFormatting>
  <conditionalFormatting sqref="BQ6:BR21">
    <cfRule type="cellIs" dxfId="341" priority="5" operator="lessThan">
      <formula>-1</formula>
    </cfRule>
    <cfRule type="cellIs" dxfId="340" priority="6" operator="greaterThan">
      <formula>1</formula>
    </cfRule>
  </conditionalFormatting>
  <conditionalFormatting sqref="BX6:BY21">
    <cfRule type="cellIs" dxfId="339" priority="3" operator="lessThan">
      <formula>-0.01</formula>
    </cfRule>
    <cfRule type="cellIs" dxfId="338" priority="4" operator="greaterThan">
      <formula>0.01</formula>
    </cfRule>
  </conditionalFormatting>
  <conditionalFormatting sqref="BV6:BW21">
    <cfRule type="cellIs" dxfId="337" priority="1" operator="lessThan">
      <formula>-1</formula>
    </cfRule>
    <cfRule type="cellIs" dxfId="336" priority="2" operator="greaterThan">
      <formula>1</formula>
    </cfRule>
  </conditionalFormatting>
  <pageMargins left="0.7" right="0.7" top="0.75" bottom="0.75" header="0.3" footer="0.3"/>
  <pageSetup paperSize="5" scale="12"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Y37"/>
  <sheetViews>
    <sheetView zoomScale="80" zoomScaleNormal="80" workbookViewId="0">
      <pane xSplit="2" ySplit="3" topLeftCell="AW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64</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37065</v>
      </c>
      <c r="D6" s="28">
        <v>6913457282.1800003</v>
      </c>
      <c r="E6" s="17">
        <v>0.82410000000000005</v>
      </c>
      <c r="F6" s="17">
        <v>0.77370000000000005</v>
      </c>
      <c r="G6" s="8"/>
      <c r="H6" s="23">
        <v>237549</v>
      </c>
      <c r="I6" s="28">
        <v>47284008478</v>
      </c>
      <c r="J6" s="17">
        <v>0.82140000000000002</v>
      </c>
      <c r="K6" s="17">
        <v>0.77559999999999996</v>
      </c>
      <c r="L6" s="8"/>
      <c r="M6" s="23">
        <v>189851</v>
      </c>
      <c r="N6" s="28">
        <v>36296197346</v>
      </c>
      <c r="O6" s="17">
        <v>0.8972</v>
      </c>
      <c r="P6" s="17">
        <v>0.8881</v>
      </c>
      <c r="Q6" s="8"/>
      <c r="R6" s="23">
        <v>348630</v>
      </c>
      <c r="S6" s="28">
        <v>72914226143</v>
      </c>
      <c r="T6" s="17">
        <v>0.88439999999999996</v>
      </c>
      <c r="U6" s="17">
        <v>0.85409999999999997</v>
      </c>
      <c r="V6" s="8"/>
      <c r="W6" s="23">
        <v>366428</v>
      </c>
      <c r="X6" s="28">
        <v>84440352397</v>
      </c>
      <c r="Y6" s="17">
        <v>0.88280000000000003</v>
      </c>
      <c r="Z6" s="17">
        <v>0.86619999999999997</v>
      </c>
      <c r="AA6" s="8"/>
      <c r="AB6" s="34" t="s">
        <v>80</v>
      </c>
      <c r="AC6" s="23">
        <f>VLOOKUP($AB6,[1]NY!$C$8:$K$14,5,FALSE)</f>
        <v>37065</v>
      </c>
      <c r="AD6" s="23">
        <f>VLOOKUP($AB6,[1]NY!$C$8:$K$14,6,FALSE)</f>
        <v>6913457282.1800003</v>
      </c>
      <c r="AE6" s="35">
        <f>VLOOKUP($AB6,[1]NY!$C$8:$K$14,8,FALSE)</f>
        <v>0.82410618996798291</v>
      </c>
      <c r="AF6" s="35">
        <f>VLOOKUP($AB6,[1]NY!$C$8:$K$14,9,FALSE)</f>
        <v>0.77373749360749777</v>
      </c>
      <c r="AG6" s="8"/>
      <c r="AH6" s="23">
        <f>VLOOKUP($AB6,[2]NY!$C$8:$K$23,5,FALSE)</f>
        <v>237549</v>
      </c>
      <c r="AI6" s="23">
        <f>VLOOKUP($AB6,[2]NY!$C$8:$K$23,6,FALSE)</f>
        <v>47284008478.199997</v>
      </c>
      <c r="AJ6" s="35">
        <f>VLOOKUP($AB6,[2]NY!$C$8:$K$23,8,FALSE)</f>
        <v>0.82142597798686678</v>
      </c>
      <c r="AK6" s="35">
        <f>VLOOKUP($AB6,[2]NY!$C$8:$K$23,9,FALSE)</f>
        <v>0.77557509067596353</v>
      </c>
      <c r="AL6" s="8"/>
      <c r="AM6" s="23">
        <f>VLOOKUP($AB6,[3]NY!$C$8:$K$14,5,FALSE)</f>
        <v>189851</v>
      </c>
      <c r="AN6" s="23">
        <f>VLOOKUP($AB6,[3]NY!$C$8:$K$14,6,FALSE)</f>
        <v>36296197346</v>
      </c>
      <c r="AO6" s="35">
        <f>VLOOKUP($AB6,[3]NY!$C$8:$K$14,8,FALSE)</f>
        <v>0.8972164461247637</v>
      </c>
      <c r="AP6" s="35">
        <f>VLOOKUP($AB6,[3]NY!$C$8:$K$14,9,FALSE)</f>
        <v>0.88808966460951577</v>
      </c>
      <c r="AQ6" s="8"/>
      <c r="AR6" s="23">
        <f>VLOOKUP($AB6,[4]NY!$C$8:$K$14,5,FALSE)</f>
        <v>348630</v>
      </c>
      <c r="AS6" s="23">
        <f>VLOOKUP($AB6,[4]NY!$C$8:$K$14,6,FALSE)</f>
        <v>72914226142.619995</v>
      </c>
      <c r="AT6" s="35">
        <f>VLOOKUP($AB6,[4]NY!$C$8:$K$14,8,FALSE)</f>
        <v>0.88435391405814012</v>
      </c>
      <c r="AU6" s="35">
        <f>VLOOKUP($AB6,[4]NY!$C$8:$K$14,9,FALSE)</f>
        <v>0.85408402239301118</v>
      </c>
      <c r="AV6" s="8"/>
      <c r="AW6" s="23">
        <f>VLOOKUP($AB6,[5]NY!$C$8:$K$14,5,FALSE)</f>
        <v>366428</v>
      </c>
      <c r="AX6" s="23">
        <f>VLOOKUP($AB6,[5]NY!$C$8:$K$14,6,FALSE)</f>
        <v>84440352396.679993</v>
      </c>
      <c r="AY6" s="35">
        <f>VLOOKUP($AB6,[5]NY!$C$8:$K$14,8,FALSE)</f>
        <v>0.88281438222170827</v>
      </c>
      <c r="AZ6" s="35">
        <f>VLOOKUP($AB6,[5]NY!$C$8:$K$14,9,FALSE)</f>
        <v>0.86623686872277483</v>
      </c>
      <c r="BB6" s="36">
        <f>AC6-C6</f>
        <v>0</v>
      </c>
      <c r="BC6" s="36">
        <f t="shared" ref="BC6:BY21" si="0">AD6-D6</f>
        <v>0</v>
      </c>
      <c r="BD6" s="35">
        <f t="shared" si="0"/>
        <v>6.1899679828503196E-6</v>
      </c>
      <c r="BE6" s="35">
        <f t="shared" si="0"/>
        <v>3.7493607497718351E-5</v>
      </c>
      <c r="BF6" s="23"/>
      <c r="BG6" s="36">
        <f t="shared" si="0"/>
        <v>0</v>
      </c>
      <c r="BH6" s="36">
        <f t="shared" si="0"/>
        <v>0.1999969482421875</v>
      </c>
      <c r="BI6" s="35">
        <f t="shared" si="0"/>
        <v>2.5977986866765335E-5</v>
      </c>
      <c r="BJ6" s="35">
        <f t="shared" si="0"/>
        <v>-2.4909324036426206E-5</v>
      </c>
      <c r="BK6" s="23"/>
      <c r="BL6" s="36">
        <f t="shared" si="0"/>
        <v>0</v>
      </c>
      <c r="BM6" s="36">
        <f t="shared" si="0"/>
        <v>0</v>
      </c>
      <c r="BN6" s="35">
        <f t="shared" si="0"/>
        <v>1.6446124763702663E-5</v>
      </c>
      <c r="BO6" s="35">
        <f t="shared" si="0"/>
        <v>-1.033539048422849E-5</v>
      </c>
      <c r="BP6" s="23"/>
      <c r="BQ6" s="36">
        <f t="shared" si="0"/>
        <v>0</v>
      </c>
      <c r="BR6" s="36">
        <f t="shared" si="0"/>
        <v>-0.3800048828125</v>
      </c>
      <c r="BS6" s="35">
        <f t="shared" si="0"/>
        <v>-4.6085941859841384E-5</v>
      </c>
      <c r="BT6" s="35">
        <f t="shared" si="0"/>
        <v>-1.5977606988792914E-5</v>
      </c>
      <c r="BU6" s="23"/>
      <c r="BV6" s="36">
        <f t="shared" si="0"/>
        <v>0</v>
      </c>
      <c r="BW6" s="36">
        <f t="shared" si="0"/>
        <v>-0.32000732421875</v>
      </c>
      <c r="BX6" s="35">
        <f t="shared" si="0"/>
        <v>1.4382221708242326E-5</v>
      </c>
      <c r="BY6" s="35">
        <f t="shared" si="0"/>
        <v>3.6868722774863194E-5</v>
      </c>
    </row>
    <row r="7" spans="1:77" x14ac:dyDescent="0.2">
      <c r="A7" s="1" t="s">
        <v>22</v>
      </c>
      <c r="B7" s="2" t="s">
        <v>8</v>
      </c>
      <c r="C7" s="23">
        <v>1877</v>
      </c>
      <c r="D7" s="28">
        <v>381264158.49000001</v>
      </c>
      <c r="E7" s="17">
        <v>4.1700000000000001E-2</v>
      </c>
      <c r="F7" s="17">
        <v>4.2700000000000002E-2</v>
      </c>
      <c r="G7" s="8"/>
      <c r="H7" s="23">
        <v>9264</v>
      </c>
      <c r="I7" s="28">
        <v>1908508074</v>
      </c>
      <c r="J7" s="17">
        <v>3.2000000000000001E-2</v>
      </c>
      <c r="K7" s="17">
        <v>3.1300000000000001E-2</v>
      </c>
      <c r="L7" s="8"/>
      <c r="M7" s="23">
        <v>5136</v>
      </c>
      <c r="N7" s="28">
        <v>895592026</v>
      </c>
      <c r="O7" s="17">
        <v>2.4299999999999999E-2</v>
      </c>
      <c r="P7" s="17">
        <v>2.1899999999999999E-2</v>
      </c>
      <c r="Q7" s="8"/>
      <c r="R7" s="23">
        <v>10957</v>
      </c>
      <c r="S7" s="28">
        <v>2315014776</v>
      </c>
      <c r="T7" s="17">
        <v>2.7799999999999998E-2</v>
      </c>
      <c r="U7" s="17">
        <v>2.7099999999999999E-2</v>
      </c>
      <c r="V7" s="8"/>
      <c r="W7" s="23">
        <v>11098</v>
      </c>
      <c r="X7" s="28">
        <v>2358080677</v>
      </c>
      <c r="Y7" s="17">
        <v>2.6700000000000002E-2</v>
      </c>
      <c r="Z7" s="17">
        <v>2.4199999999999999E-2</v>
      </c>
      <c r="AA7" s="8"/>
      <c r="AB7" s="34" t="s">
        <v>8</v>
      </c>
      <c r="AC7" s="23">
        <f>VLOOKUP($AB7,[1]NY!$C$8:$K$14,5,FALSE)</f>
        <v>1877</v>
      </c>
      <c r="AD7" s="23">
        <f>VLOOKUP($AB7,[1]NY!$C$8:$K$14,6,FALSE)</f>
        <v>381264158.49000001</v>
      </c>
      <c r="AE7" s="35">
        <f>VLOOKUP($AB7,[1]NY!$C$8:$K$14,8,FALSE)</f>
        <v>4.1733368907861973E-2</v>
      </c>
      <c r="AF7" s="35">
        <f>VLOOKUP($AB7,[1]NY!$C$8:$K$14,9,FALSE)</f>
        <v>4.2670166654939307E-2</v>
      </c>
      <c r="AG7" s="8"/>
      <c r="AH7" s="23">
        <f>VLOOKUP($AB7,[2]NY!$C$8:$K$23,5,FALSE)</f>
        <v>9264</v>
      </c>
      <c r="AI7" s="23">
        <f>VLOOKUP($AB7,[2]NY!$C$8:$K$23,6,FALSE)</f>
        <v>1908508073.51</v>
      </c>
      <c r="AJ7" s="35">
        <f>VLOOKUP($AB7,[2]NY!$C$8:$K$23,8,FALSE)</f>
        <v>3.2034191935433678E-2</v>
      </c>
      <c r="AK7" s="35">
        <f>VLOOKUP($AB7,[2]NY!$C$8:$K$23,9,FALSE)</f>
        <v>3.1304269028941567E-2</v>
      </c>
      <c r="AL7" s="8"/>
      <c r="AM7" s="23">
        <f>VLOOKUP($AB7,[3]NY!$C$8:$K$14,5,FALSE)</f>
        <v>5136</v>
      </c>
      <c r="AN7" s="23">
        <f>VLOOKUP($AB7,[3]NY!$C$8:$K$14,6,FALSE)</f>
        <v>895592026</v>
      </c>
      <c r="AO7" s="35">
        <f>VLOOKUP($AB7,[3]NY!$C$8:$K$14,8,FALSE)</f>
        <v>2.4272211720226842E-2</v>
      </c>
      <c r="AP7" s="35">
        <f>VLOOKUP($AB7,[3]NY!$C$8:$K$14,9,FALSE)</f>
        <v>2.1913205243384803E-2</v>
      </c>
      <c r="AQ7" s="8"/>
      <c r="AR7" s="23">
        <f>VLOOKUP($AB7,[4]NY!$C$8:$K$14,5,FALSE)</f>
        <v>10957</v>
      </c>
      <c r="AS7" s="23">
        <f>VLOOKUP($AB7,[4]NY!$C$8:$K$14,6,FALSE)</f>
        <v>2315014775.5599999</v>
      </c>
      <c r="AT7" s="35">
        <f>VLOOKUP($AB7,[4]NY!$C$8:$K$14,8,FALSE)</f>
        <v>2.7794125107807825E-2</v>
      </c>
      <c r="AU7" s="35">
        <f>VLOOKUP($AB7,[4]NY!$C$8:$K$14,9,FALSE)</f>
        <v>2.7117028267461939E-2</v>
      </c>
      <c r="AV7" s="8"/>
      <c r="AW7" s="23">
        <f>VLOOKUP($AB7,[5]NY!$C$8:$K$14,5,FALSE)</f>
        <v>11098</v>
      </c>
      <c r="AX7" s="23">
        <f>VLOOKUP($AB7,[5]NY!$C$8:$K$14,6,FALSE)</f>
        <v>2358080677.02</v>
      </c>
      <c r="AY7" s="35">
        <f>VLOOKUP($AB7,[5]NY!$C$8:$K$14,8,FALSE)</f>
        <v>2.6737787543245926E-2</v>
      </c>
      <c r="AZ7" s="35">
        <f>VLOOKUP($AB7,[5]NY!$C$8:$K$14,9,FALSE)</f>
        <v>2.4190524599679412E-2</v>
      </c>
      <c r="BB7" s="36">
        <f t="shared" ref="BB7:BB21" si="1">AC7-C7</f>
        <v>0</v>
      </c>
      <c r="BC7" s="36">
        <f t="shared" si="0"/>
        <v>0</v>
      </c>
      <c r="BD7" s="35">
        <f t="shared" si="0"/>
        <v>3.3368907861971997E-5</v>
      </c>
      <c r="BE7" s="35">
        <f t="shared" si="0"/>
        <v>-2.9833345060695238E-5</v>
      </c>
      <c r="BF7" s="23"/>
      <c r="BG7" s="36">
        <f t="shared" si="0"/>
        <v>0</v>
      </c>
      <c r="BH7" s="36">
        <f t="shared" si="0"/>
        <v>-0.49000000953674316</v>
      </c>
      <c r="BI7" s="35">
        <f t="shared" si="0"/>
        <v>3.4191935433677823E-5</v>
      </c>
      <c r="BJ7" s="35">
        <f t="shared" si="0"/>
        <v>4.2690289415656113E-6</v>
      </c>
      <c r="BK7" s="23"/>
      <c r="BL7" s="36">
        <f t="shared" si="0"/>
        <v>0</v>
      </c>
      <c r="BM7" s="36">
        <f t="shared" si="0"/>
        <v>0</v>
      </c>
      <c r="BN7" s="35">
        <f t="shared" si="0"/>
        <v>-2.7788279773156843E-5</v>
      </c>
      <c r="BO7" s="35">
        <f t="shared" si="0"/>
        <v>1.3205243384804138E-5</v>
      </c>
      <c r="BP7" s="23"/>
      <c r="BQ7" s="36">
        <f t="shared" si="0"/>
        <v>0</v>
      </c>
      <c r="BR7" s="36">
        <f t="shared" si="0"/>
        <v>-0.44000005722045898</v>
      </c>
      <c r="BS7" s="35">
        <f t="shared" si="0"/>
        <v>-5.8748921921737696E-6</v>
      </c>
      <c r="BT7" s="35">
        <f t="shared" si="0"/>
        <v>1.7028267461940277E-5</v>
      </c>
      <c r="BU7" s="23"/>
      <c r="BV7" s="36">
        <f t="shared" si="0"/>
        <v>0</v>
      </c>
      <c r="BW7" s="36">
        <f t="shared" si="0"/>
        <v>1.9999980926513672E-2</v>
      </c>
      <c r="BX7" s="35">
        <f t="shared" si="0"/>
        <v>3.7787543245924871E-5</v>
      </c>
      <c r="BY7" s="35">
        <f t="shared" si="0"/>
        <v>-9.4754003205875514E-6</v>
      </c>
    </row>
    <row r="8" spans="1:77" x14ac:dyDescent="0.2">
      <c r="A8" s="1" t="s">
        <v>23</v>
      </c>
      <c r="B8" s="2" t="s">
        <v>9</v>
      </c>
      <c r="C8" s="23">
        <v>1511</v>
      </c>
      <c r="D8" s="28">
        <v>360224744.75999999</v>
      </c>
      <c r="E8" s="17">
        <v>3.3599999999999998E-2</v>
      </c>
      <c r="F8" s="17">
        <v>4.0300000000000002E-2</v>
      </c>
      <c r="G8" s="8"/>
      <c r="H8" s="23">
        <v>7131</v>
      </c>
      <c r="I8" s="28">
        <v>1780309592</v>
      </c>
      <c r="J8" s="17">
        <v>2.47E-2</v>
      </c>
      <c r="K8" s="17">
        <v>2.92E-2</v>
      </c>
      <c r="L8" s="8"/>
      <c r="M8" s="23">
        <v>4308</v>
      </c>
      <c r="N8" s="28">
        <v>862726735</v>
      </c>
      <c r="O8" s="17">
        <v>2.0400000000000001E-2</v>
      </c>
      <c r="P8" s="17">
        <v>2.1100000000000001E-2</v>
      </c>
      <c r="Q8" s="8"/>
      <c r="R8" s="23">
        <v>8174</v>
      </c>
      <c r="S8" s="28">
        <v>2089880821</v>
      </c>
      <c r="T8" s="17">
        <v>2.07E-2</v>
      </c>
      <c r="U8" s="17">
        <v>2.4500000000000001E-2</v>
      </c>
      <c r="V8" s="8"/>
      <c r="W8" s="23">
        <v>8811</v>
      </c>
      <c r="X8" s="28">
        <v>2146157916</v>
      </c>
      <c r="Y8" s="17">
        <v>2.12E-2</v>
      </c>
      <c r="Z8" s="17">
        <v>2.1999999999999999E-2</v>
      </c>
      <c r="AA8" s="8"/>
      <c r="AB8" s="34" t="s">
        <v>9</v>
      </c>
      <c r="AC8" s="23">
        <f>VLOOKUP($AB8,[1]NY!$C$8:$K$14,5,FALSE)</f>
        <v>1511</v>
      </c>
      <c r="AD8" s="23">
        <f>VLOOKUP($AB8,[1]NY!$C$8:$K$14,6,FALSE)</f>
        <v>360224744.75999999</v>
      </c>
      <c r="AE8" s="35">
        <f>VLOOKUP($AB8,[1]NY!$C$8:$K$14,8,FALSE)</f>
        <v>3.3595695482034865E-2</v>
      </c>
      <c r="AF8" s="35">
        <f>VLOOKUP($AB8,[1]NY!$C$8:$K$14,9,FALSE)</f>
        <v>4.0315486126518051E-2</v>
      </c>
      <c r="AG8" s="8"/>
      <c r="AH8" s="23">
        <f>VLOOKUP($AB8,[2]NY!$C$8:$K$23,5,FALSE)</f>
        <v>7131</v>
      </c>
      <c r="AI8" s="23">
        <f>VLOOKUP($AB8,[2]NY!$C$8:$K$23,6,FALSE)</f>
        <v>1780309592.3500001</v>
      </c>
      <c r="AJ8" s="35">
        <f>VLOOKUP($AB8,[2]NY!$C$8:$K$23,8,FALSE)</f>
        <v>2.4658443727501894E-2</v>
      </c>
      <c r="AK8" s="35">
        <f>VLOOKUP($AB8,[2]NY!$C$8:$K$23,9,FALSE)</f>
        <v>2.9201495769013146E-2</v>
      </c>
      <c r="AL8" s="8"/>
      <c r="AM8" s="23">
        <f>VLOOKUP($AB8,[3]NY!$C$8:$K$14,5,FALSE)</f>
        <v>4308</v>
      </c>
      <c r="AN8" s="23">
        <f>VLOOKUP($AB8,[3]NY!$C$8:$K$14,6,FALSE)</f>
        <v>862726735</v>
      </c>
      <c r="AO8" s="35">
        <f>VLOOKUP($AB8,[3]NY!$C$8:$K$14,8,FALSE)</f>
        <v>2.0359168241965972E-2</v>
      </c>
      <c r="AP8" s="35">
        <f>VLOOKUP($AB8,[3]NY!$C$8:$K$14,9,FALSE)</f>
        <v>2.1109062457206659E-2</v>
      </c>
      <c r="AQ8" s="8"/>
      <c r="AR8" s="23">
        <f>VLOOKUP($AB8,[4]NY!$C$8:$K$14,5,FALSE)</f>
        <v>8174</v>
      </c>
      <c r="AS8" s="23">
        <f>VLOOKUP($AB8,[4]NY!$C$8:$K$14,6,FALSE)</f>
        <v>2089880821.1400001</v>
      </c>
      <c r="AT8" s="35">
        <f>VLOOKUP($AB8,[4]NY!$C$8:$K$14,8,FALSE)</f>
        <v>2.0734615189488104E-2</v>
      </c>
      <c r="AU8" s="35">
        <f>VLOOKUP($AB8,[4]NY!$C$8:$K$14,9,FALSE)</f>
        <v>2.4479911705432292E-2</v>
      </c>
      <c r="AV8" s="8"/>
      <c r="AW8" s="23">
        <f>VLOOKUP($AB8,[5]NY!$C$8:$K$14,5,FALSE)</f>
        <v>8811</v>
      </c>
      <c r="AX8" s="23">
        <f>VLOOKUP($AB8,[5]NY!$C$8:$K$14,6,FALSE)</f>
        <v>2146157915.9300001</v>
      </c>
      <c r="AY8" s="35">
        <f>VLOOKUP($AB8,[5]NY!$C$8:$K$14,8,FALSE)</f>
        <v>2.1227847003382577E-2</v>
      </c>
      <c r="AZ8" s="35">
        <f>VLOOKUP($AB8,[5]NY!$C$8:$K$14,9,FALSE)</f>
        <v>2.2016501117218153E-2</v>
      </c>
      <c r="BB8" s="36">
        <f t="shared" si="1"/>
        <v>0</v>
      </c>
      <c r="BC8" s="36">
        <f t="shared" si="0"/>
        <v>0</v>
      </c>
      <c r="BD8" s="35">
        <f t="shared" si="0"/>
        <v>-4.3045179651327037E-6</v>
      </c>
      <c r="BE8" s="35">
        <f t="shared" si="0"/>
        <v>1.5486126518048093E-5</v>
      </c>
      <c r="BF8" s="23"/>
      <c r="BG8" s="36">
        <f t="shared" si="0"/>
        <v>0</v>
      </c>
      <c r="BH8" s="36">
        <f t="shared" si="0"/>
        <v>0.35000014305114746</v>
      </c>
      <c r="BI8" s="35">
        <f t="shared" si="0"/>
        <v>-4.1556272498105562E-5</v>
      </c>
      <c r="BJ8" s="35">
        <f t="shared" si="0"/>
        <v>1.4957690131454926E-6</v>
      </c>
      <c r="BK8" s="23"/>
      <c r="BL8" s="36">
        <f t="shared" si="0"/>
        <v>0</v>
      </c>
      <c r="BM8" s="36">
        <f t="shared" si="0"/>
        <v>0</v>
      </c>
      <c r="BN8" s="35">
        <f t="shared" si="0"/>
        <v>-4.0831758034029497E-5</v>
      </c>
      <c r="BO8" s="35">
        <f t="shared" si="0"/>
        <v>9.0624572066586029E-6</v>
      </c>
      <c r="BP8" s="23"/>
      <c r="BQ8" s="36">
        <f t="shared" si="0"/>
        <v>0</v>
      </c>
      <c r="BR8" s="36">
        <f t="shared" si="0"/>
        <v>0.1400001049041748</v>
      </c>
      <c r="BS8" s="35">
        <f t="shared" si="0"/>
        <v>3.461518948810402E-5</v>
      </c>
      <c r="BT8" s="35">
        <f t="shared" si="0"/>
        <v>-2.008829456770847E-5</v>
      </c>
      <c r="BU8" s="23"/>
      <c r="BV8" s="36">
        <f t="shared" si="0"/>
        <v>0</v>
      </c>
      <c r="BW8" s="36">
        <f t="shared" si="0"/>
        <v>-6.9999933242797852E-2</v>
      </c>
      <c r="BX8" s="35">
        <f t="shared" si="0"/>
        <v>2.7847003382576452E-5</v>
      </c>
      <c r="BY8" s="35">
        <f t="shared" si="0"/>
        <v>1.6501117218153949E-5</v>
      </c>
    </row>
    <row r="9" spans="1:77" x14ac:dyDescent="0.2">
      <c r="A9" s="1" t="s">
        <v>24</v>
      </c>
      <c r="B9" s="2" t="s">
        <v>10</v>
      </c>
      <c r="C9" s="23">
        <v>445</v>
      </c>
      <c r="D9" s="28">
        <v>133963048.58</v>
      </c>
      <c r="E9" s="17">
        <v>9.9000000000000008E-3</v>
      </c>
      <c r="F9" s="17">
        <v>1.4999999999999999E-2</v>
      </c>
      <c r="G9" s="8"/>
      <c r="H9" s="23">
        <v>11073</v>
      </c>
      <c r="I9" s="28">
        <v>3227687671</v>
      </c>
      <c r="J9" s="17">
        <v>3.8300000000000001E-2</v>
      </c>
      <c r="K9" s="17">
        <v>5.2900000000000003E-2</v>
      </c>
      <c r="L9" s="8"/>
      <c r="M9" s="23">
        <v>3906</v>
      </c>
      <c r="N9" s="28">
        <v>1027778821</v>
      </c>
      <c r="O9" s="17">
        <v>1.8499999999999999E-2</v>
      </c>
      <c r="P9" s="17">
        <v>2.52E-2</v>
      </c>
      <c r="Q9" s="8"/>
      <c r="R9" s="23">
        <v>1653</v>
      </c>
      <c r="S9" s="28">
        <v>479347809</v>
      </c>
      <c r="T9" s="17">
        <v>4.1999999999999997E-3</v>
      </c>
      <c r="U9" s="17">
        <v>5.5999999999999999E-3</v>
      </c>
      <c r="V9" s="8"/>
      <c r="W9" s="23">
        <v>6316</v>
      </c>
      <c r="X9" s="28">
        <v>1855758976</v>
      </c>
      <c r="Y9" s="17">
        <v>1.52E-2</v>
      </c>
      <c r="Z9" s="17">
        <v>1.9E-2</v>
      </c>
      <c r="AA9" s="8"/>
      <c r="AB9" s="34" t="s">
        <v>10</v>
      </c>
      <c r="AC9" s="23">
        <f>VLOOKUP($AB9,[1]NY!$C$8:$K$14,5,FALSE)</f>
        <v>445</v>
      </c>
      <c r="AD9" s="23">
        <f>VLOOKUP($AB9,[1]NY!$C$8:$K$14,6,FALSE)</f>
        <v>133963048.58</v>
      </c>
      <c r="AE9" s="35">
        <f>VLOOKUP($AB9,[1]NY!$C$8:$K$14,8,FALSE)</f>
        <v>9.8941657773034507E-3</v>
      </c>
      <c r="AF9" s="35">
        <f>VLOOKUP($AB9,[1]NY!$C$8:$K$14,9,FALSE)</f>
        <v>1.499282185650886E-2</v>
      </c>
      <c r="AG9" s="8"/>
      <c r="AH9" s="23">
        <f>VLOOKUP($AB9,[2]NY!$C$8:$K$23,5,FALSE)</f>
        <v>11073</v>
      </c>
      <c r="AI9" s="23">
        <f>VLOOKUP($AB9,[2]NY!$C$8:$K$23,6,FALSE)</f>
        <v>3227687671.3900003</v>
      </c>
      <c r="AJ9" s="35">
        <f>VLOOKUP($AB9,[2]NY!$C$8:$K$23,8,FALSE)</f>
        <v>3.8289573326970756E-2</v>
      </c>
      <c r="AK9" s="35">
        <f>VLOOKUP($AB9,[2]NY!$C$8:$K$23,9,FALSE)</f>
        <v>5.294208843495421E-2</v>
      </c>
      <c r="AL9" s="8"/>
      <c r="AM9" s="23">
        <f>VLOOKUP($AB9,[3]NY!$C$8:$K$14,5,FALSE)</f>
        <v>3906</v>
      </c>
      <c r="AN9" s="23">
        <f>VLOOKUP($AB9,[3]NY!$C$8:$K$14,6,FALSE)</f>
        <v>1027778821</v>
      </c>
      <c r="AO9" s="35">
        <f>VLOOKUP($AB9,[3]NY!$C$8:$K$14,8,FALSE)</f>
        <v>1.8459357277882799E-2</v>
      </c>
      <c r="AP9" s="35">
        <f>VLOOKUP($AB9,[3]NY!$C$8:$K$14,9,FALSE)</f>
        <v>2.5147531013610263E-2</v>
      </c>
      <c r="AQ9" s="8"/>
      <c r="AR9" s="23">
        <f>VLOOKUP($AB9,[4]NY!$C$8:$K$14,5,FALSE)</f>
        <v>1653</v>
      </c>
      <c r="AS9" s="23">
        <f>VLOOKUP($AB9,[4]NY!$C$8:$K$14,6,FALSE)</f>
        <v>479347808.68000001</v>
      </c>
      <c r="AT9" s="35">
        <f>VLOOKUP($AB9,[4]NY!$C$8:$K$14,8,FALSE)</f>
        <v>4.1930901527066104E-3</v>
      </c>
      <c r="AU9" s="35">
        <f>VLOOKUP($AB9,[4]NY!$C$8:$K$14,9,FALSE)</f>
        <v>5.6148618208180451E-3</v>
      </c>
      <c r="AV9" s="8"/>
      <c r="AW9" s="23">
        <f>VLOOKUP($AB9,[5]NY!$C$8:$K$14,5,FALSE)</f>
        <v>6316</v>
      </c>
      <c r="AX9" s="23">
        <f>VLOOKUP($AB9,[5]NY!$C$8:$K$14,6,FALSE)</f>
        <v>1855758975.8099999</v>
      </c>
      <c r="AY9" s="35">
        <f>VLOOKUP($AB9,[5]NY!$C$8:$K$14,8,FALSE)</f>
        <v>1.5216783755914693E-2</v>
      </c>
      <c r="AZ9" s="35">
        <f>VLOOKUP($AB9,[5]NY!$C$8:$K$14,9,FALSE)</f>
        <v>1.9037424627955987E-2</v>
      </c>
      <c r="BB9" s="36">
        <f t="shared" si="1"/>
        <v>0</v>
      </c>
      <c r="BC9" s="36">
        <f t="shared" si="0"/>
        <v>0</v>
      </c>
      <c r="BD9" s="35">
        <f t="shared" si="0"/>
        <v>-5.834222696550137E-6</v>
      </c>
      <c r="BE9" s="35">
        <f t="shared" si="0"/>
        <v>-7.1781434911391551E-6</v>
      </c>
      <c r="BF9" s="23"/>
      <c r="BG9" s="36">
        <f t="shared" si="0"/>
        <v>0</v>
      </c>
      <c r="BH9" s="36">
        <f t="shared" si="0"/>
        <v>0.39000034332275391</v>
      </c>
      <c r="BI9" s="35">
        <f t="shared" si="0"/>
        <v>-1.0426673029244327E-5</v>
      </c>
      <c r="BJ9" s="35">
        <f t="shared" si="0"/>
        <v>4.2088434954207221E-5</v>
      </c>
      <c r="BK9" s="23"/>
      <c r="BL9" s="36">
        <f t="shared" si="0"/>
        <v>0</v>
      </c>
      <c r="BM9" s="36">
        <f t="shared" si="0"/>
        <v>0</v>
      </c>
      <c r="BN9" s="35">
        <f t="shared" si="0"/>
        <v>-4.0642722117199825E-5</v>
      </c>
      <c r="BO9" s="35">
        <f t="shared" si="0"/>
        <v>-5.246898638973721E-5</v>
      </c>
      <c r="BP9" s="23"/>
      <c r="BQ9" s="36">
        <f t="shared" si="0"/>
        <v>0</v>
      </c>
      <c r="BR9" s="36">
        <f t="shared" si="0"/>
        <v>-0.31999999284744263</v>
      </c>
      <c r="BS9" s="35">
        <f t="shared" si="0"/>
        <v>-6.9098472933893512E-6</v>
      </c>
      <c r="BT9" s="35">
        <f t="shared" si="0"/>
        <v>1.4861820818045171E-5</v>
      </c>
      <c r="BU9" s="23"/>
      <c r="BV9" s="36">
        <f t="shared" si="0"/>
        <v>0</v>
      </c>
      <c r="BW9" s="36">
        <f t="shared" si="0"/>
        <v>-0.19000005722045898</v>
      </c>
      <c r="BX9" s="35">
        <f t="shared" si="0"/>
        <v>1.6783755914693069E-5</v>
      </c>
      <c r="BY9" s="35">
        <f t="shared" si="0"/>
        <v>3.7424627955987E-5</v>
      </c>
    </row>
    <row r="10" spans="1:77" x14ac:dyDescent="0.2">
      <c r="A10" s="1" t="s">
        <v>25</v>
      </c>
      <c r="B10" s="2" t="s">
        <v>11</v>
      </c>
      <c r="C10" s="23">
        <v>642</v>
      </c>
      <c r="D10" s="28">
        <v>126006643.52</v>
      </c>
      <c r="E10" s="17">
        <v>1.43E-2</v>
      </c>
      <c r="F10" s="17">
        <v>1.41E-2</v>
      </c>
      <c r="G10" s="8"/>
      <c r="H10" s="23">
        <v>4076</v>
      </c>
      <c r="I10" s="28">
        <v>805955325</v>
      </c>
      <c r="J10" s="17">
        <v>1.41E-2</v>
      </c>
      <c r="K10" s="17">
        <v>1.32E-2</v>
      </c>
      <c r="L10" s="8"/>
      <c r="M10" s="23">
        <v>1873</v>
      </c>
      <c r="N10" s="28">
        <v>302770243</v>
      </c>
      <c r="O10" s="17">
        <v>8.8999999999999999E-3</v>
      </c>
      <c r="P10" s="17">
        <v>7.4000000000000003E-3</v>
      </c>
      <c r="Q10" s="8"/>
      <c r="R10" s="23">
        <v>2832</v>
      </c>
      <c r="S10" s="28">
        <v>608300577</v>
      </c>
      <c r="T10" s="17">
        <v>7.1999999999999998E-3</v>
      </c>
      <c r="U10" s="17">
        <v>7.1000000000000004E-3</v>
      </c>
      <c r="V10" s="8"/>
      <c r="W10" s="23">
        <v>1923</v>
      </c>
      <c r="X10" s="28">
        <v>413437372</v>
      </c>
      <c r="Y10" s="17">
        <v>4.5999999999999999E-3</v>
      </c>
      <c r="Z10" s="17">
        <v>4.1999999999999997E-3</v>
      </c>
      <c r="AA10" s="8"/>
      <c r="AB10" s="34" t="s">
        <v>11</v>
      </c>
      <c r="AC10" s="23">
        <f>VLOOKUP($AB10,[1]NY!$C$8:$K$14,5,FALSE)</f>
        <v>642</v>
      </c>
      <c r="AD10" s="23">
        <f>VLOOKUP($AB10,[1]NY!$C$8:$K$14,6,FALSE)</f>
        <v>126006643.52</v>
      </c>
      <c r="AE10" s="35">
        <f>VLOOKUP($AB10,[1]NY!$C$8:$K$14,8,FALSE)</f>
        <v>1.4274279615795091E-2</v>
      </c>
      <c r="AF10" s="35">
        <f>VLOOKUP($AB10,[1]NY!$C$8:$K$14,9,FALSE)</f>
        <v>1.4102360158695461E-2</v>
      </c>
      <c r="AG10" s="8"/>
      <c r="AH10" s="23">
        <f>VLOOKUP($AB10,[2]NY!$C$8:$K$23,5,FALSE)</f>
        <v>4076</v>
      </c>
      <c r="AI10" s="23">
        <f>VLOOKUP($AB10,[2]NY!$C$8:$K$23,6,FALSE)</f>
        <v>805955325.20999992</v>
      </c>
      <c r="AJ10" s="35">
        <f>VLOOKUP($AB10,[2]NY!$C$8:$K$23,8,FALSE)</f>
        <v>1.4094491184027166E-2</v>
      </c>
      <c r="AK10" s="35">
        <f>VLOOKUP($AB10,[2]NY!$C$8:$K$23,9,FALSE)</f>
        <v>1.3219667590549353E-2</v>
      </c>
      <c r="AL10" s="8"/>
      <c r="AM10" s="23">
        <f>VLOOKUP($AB10,[3]NY!$C$8:$K$14,5,FALSE)</f>
        <v>1873</v>
      </c>
      <c r="AN10" s="23">
        <f>VLOOKUP($AB10,[3]NY!$C$8:$K$14,6,FALSE)</f>
        <v>302770243</v>
      </c>
      <c r="AO10" s="35">
        <f>VLOOKUP($AB10,[3]NY!$C$8:$K$14,8,FALSE)</f>
        <v>8.8516068052930056E-3</v>
      </c>
      <c r="AP10" s="35">
        <f>VLOOKUP($AB10,[3]NY!$C$8:$K$14,9,FALSE)</f>
        <v>7.4081348246042679E-3</v>
      </c>
      <c r="AQ10" s="8"/>
      <c r="AR10" s="23">
        <f>VLOOKUP($AB10,[4]NY!$C$8:$K$14,5,FALSE)</f>
        <v>2832</v>
      </c>
      <c r="AS10" s="23">
        <f>VLOOKUP($AB10,[4]NY!$C$8:$K$14,6,FALSE)</f>
        <v>608300576.63999999</v>
      </c>
      <c r="AT10" s="35">
        <f>VLOOKUP($AB10,[4]NY!$C$8:$K$14,8,FALSE)</f>
        <v>7.183805996651616E-3</v>
      </c>
      <c r="AU10" s="35">
        <f>VLOOKUP($AB10,[4]NY!$C$8:$K$14,9,FALSE)</f>
        <v>7.125355788655854E-3</v>
      </c>
      <c r="AV10" s="8"/>
      <c r="AW10" s="23">
        <f>VLOOKUP($AB10,[5]NY!$C$8:$K$14,5,FALSE)</f>
        <v>1923</v>
      </c>
      <c r="AX10" s="23">
        <f>VLOOKUP($AB10,[5]NY!$C$8:$K$14,6,FALSE)</f>
        <v>413437371.88999999</v>
      </c>
      <c r="AY10" s="35">
        <f>VLOOKUP($AB10,[5]NY!$C$8:$K$14,8,FALSE)</f>
        <v>4.6329758015554081E-3</v>
      </c>
      <c r="AZ10" s="35">
        <f>VLOOKUP($AB10,[5]NY!$C$8:$K$14,9,FALSE)</f>
        <v>4.2412742755565287E-3</v>
      </c>
      <c r="BB10" s="36">
        <f t="shared" si="1"/>
        <v>0</v>
      </c>
      <c r="BC10" s="36">
        <f t="shared" si="0"/>
        <v>0</v>
      </c>
      <c r="BD10" s="35">
        <f t="shared" si="0"/>
        <v>-2.5720384204909116E-5</v>
      </c>
      <c r="BE10" s="35">
        <f t="shared" si="0"/>
        <v>2.3601586954611481E-6</v>
      </c>
      <c r="BF10" s="23"/>
      <c r="BG10" s="36">
        <f t="shared" si="0"/>
        <v>0</v>
      </c>
      <c r="BH10" s="36">
        <f t="shared" si="0"/>
        <v>0.20999991893768311</v>
      </c>
      <c r="BI10" s="35">
        <f t="shared" si="0"/>
        <v>-5.5088159728339942E-6</v>
      </c>
      <c r="BJ10" s="35">
        <f t="shared" si="0"/>
        <v>1.9667590549353464E-5</v>
      </c>
      <c r="BK10" s="23"/>
      <c r="BL10" s="36">
        <f t="shared" si="0"/>
        <v>0</v>
      </c>
      <c r="BM10" s="36">
        <f t="shared" si="0"/>
        <v>0</v>
      </c>
      <c r="BN10" s="35">
        <f t="shared" si="0"/>
        <v>-4.8393194706994325E-5</v>
      </c>
      <c r="BO10" s="35">
        <f t="shared" si="0"/>
        <v>8.1348246042676001E-6</v>
      </c>
      <c r="BP10" s="23"/>
      <c r="BQ10" s="36">
        <f t="shared" si="0"/>
        <v>0</v>
      </c>
      <c r="BR10" s="36">
        <f t="shared" si="0"/>
        <v>-0.36000001430511475</v>
      </c>
      <c r="BS10" s="35">
        <f t="shared" si="0"/>
        <v>-1.6194003348383827E-5</v>
      </c>
      <c r="BT10" s="35">
        <f t="shared" si="0"/>
        <v>2.5355788655853639E-5</v>
      </c>
      <c r="BU10" s="23"/>
      <c r="BV10" s="36">
        <f t="shared" si="0"/>
        <v>0</v>
      </c>
      <c r="BW10" s="36">
        <f t="shared" si="0"/>
        <v>-0.11000001430511475</v>
      </c>
      <c r="BX10" s="35">
        <f t="shared" si="0"/>
        <v>3.2975801555408177E-5</v>
      </c>
      <c r="BY10" s="35">
        <f t="shared" si="0"/>
        <v>4.1274275556528982E-5</v>
      </c>
    </row>
    <row r="11" spans="1:77" x14ac:dyDescent="0.2">
      <c r="A11" s="1" t="s">
        <v>26</v>
      </c>
      <c r="B11" s="13" t="s">
        <v>12</v>
      </c>
      <c r="C11" s="23">
        <v>3436</v>
      </c>
      <c r="D11" s="28">
        <v>1020229878.36</v>
      </c>
      <c r="E11" s="17">
        <v>7.6399999999999996E-2</v>
      </c>
      <c r="F11" s="17">
        <v>0.1142</v>
      </c>
      <c r="G11" s="8"/>
      <c r="H11" s="23">
        <v>20098</v>
      </c>
      <c r="I11" s="28">
        <v>5959914446</v>
      </c>
      <c r="J11" s="17">
        <v>6.9500000000000006E-2</v>
      </c>
      <c r="K11" s="17">
        <v>9.7799999999999998E-2</v>
      </c>
      <c r="L11" s="8"/>
      <c r="M11" s="23">
        <v>6526</v>
      </c>
      <c r="N11" s="28">
        <v>1484904148</v>
      </c>
      <c r="O11" s="17">
        <v>3.0800000000000001E-2</v>
      </c>
      <c r="P11" s="17">
        <v>3.6299999999999999E-2</v>
      </c>
      <c r="Q11" s="8"/>
      <c r="R11" s="23">
        <v>21974</v>
      </c>
      <c r="S11" s="28">
        <v>6964486369</v>
      </c>
      <c r="T11" s="17">
        <v>5.57E-2</v>
      </c>
      <c r="U11" s="17">
        <v>8.1600000000000006E-2</v>
      </c>
      <c r="V11" s="8"/>
      <c r="W11" s="23">
        <v>20492</v>
      </c>
      <c r="X11" s="28">
        <v>6265730616</v>
      </c>
      <c r="Y11" s="17">
        <v>4.9399999999999999E-2</v>
      </c>
      <c r="Z11" s="17">
        <v>6.4299999999999996E-2</v>
      </c>
      <c r="AA11" s="8"/>
      <c r="AB11" s="34" t="s">
        <v>12</v>
      </c>
      <c r="AC11" s="23">
        <f>VLOOKUP($AB11,[1]NY!$C$8:$K$14,5,FALSE)</f>
        <v>3436</v>
      </c>
      <c r="AD11" s="23">
        <f>VLOOKUP($AB11,[1]NY!$C$8:$K$14,6,FALSE)</f>
        <v>1020229878.36</v>
      </c>
      <c r="AE11" s="35">
        <f>VLOOKUP($AB11,[1]NY!$C$8:$K$14,8,FALSE)</f>
        <v>7.6396300249021706E-2</v>
      </c>
      <c r="AF11" s="35">
        <f>VLOOKUP($AB11,[1]NY!$C$8:$K$14,9,FALSE)</f>
        <v>0.11418167159584049</v>
      </c>
      <c r="AG11" s="8"/>
      <c r="AH11" s="23">
        <f>VLOOKUP($AB11,[2]NY!$C$8:$K$23,5,FALSE)</f>
        <v>20098</v>
      </c>
      <c r="AI11" s="23">
        <f>VLOOKUP($AB11,[2]NY!$C$8:$K$23,6,FALSE)</f>
        <v>5959914445.7300005</v>
      </c>
      <c r="AJ11" s="35">
        <f>VLOOKUP($AB11,[2]NY!$C$8:$K$23,8,FALSE)</f>
        <v>6.9497321839199697E-2</v>
      </c>
      <c r="AK11" s="35">
        <f>VLOOKUP($AB11,[2]NY!$C$8:$K$23,9,FALSE)</f>
        <v>9.7757388500578191E-2</v>
      </c>
      <c r="AL11" s="8"/>
      <c r="AM11" s="23">
        <f>VLOOKUP($AB11,[3]NY!$C$8:$K$14,5,FALSE)</f>
        <v>6526</v>
      </c>
      <c r="AN11" s="23">
        <f>VLOOKUP($AB11,[3]NY!$C$8:$K$14,6,FALSE)</f>
        <v>1484904148</v>
      </c>
      <c r="AO11" s="35">
        <f>VLOOKUP($AB11,[3]NY!$C$8:$K$14,8,FALSE)</f>
        <v>3.0841209829867676E-2</v>
      </c>
      <c r="AP11" s="35">
        <f>VLOOKUP($AB11,[3]NY!$C$8:$K$14,9,FALSE)</f>
        <v>3.6332401827210377E-2</v>
      </c>
      <c r="AQ11" s="8"/>
      <c r="AR11" s="23">
        <f>VLOOKUP($AB11,[4]NY!$C$8:$K$14,5,FALSE)</f>
        <v>21974</v>
      </c>
      <c r="AS11" s="23">
        <f>VLOOKUP($AB11,[4]NY!$C$8:$K$14,6,FALSE)</f>
        <v>6964486368.75</v>
      </c>
      <c r="AT11" s="35">
        <f>VLOOKUP($AB11,[4]NY!$C$8:$K$14,8,FALSE)</f>
        <v>5.5740449495205721E-2</v>
      </c>
      <c r="AU11" s="35">
        <f>VLOOKUP($AB11,[4]NY!$C$8:$K$14,9,FALSE)</f>
        <v>8.1578820024620788E-2</v>
      </c>
      <c r="AV11" s="8"/>
      <c r="AW11" s="23">
        <f>VLOOKUP($AB11,[5]NY!$C$8:$K$14,5,FALSE)</f>
        <v>20492</v>
      </c>
      <c r="AX11" s="23">
        <f>VLOOKUP($AB11,[5]NY!$C$8:$K$14,6,FALSE)</f>
        <v>6265730616.21</v>
      </c>
      <c r="AY11" s="35">
        <f>VLOOKUP($AB11,[5]NY!$C$8:$K$14,8,FALSE)</f>
        <v>4.9370223674193144E-2</v>
      </c>
      <c r="AZ11" s="35">
        <f>VLOOKUP($AB11,[5]NY!$C$8:$K$14,9,FALSE)</f>
        <v>6.4277406656815111E-2</v>
      </c>
      <c r="BB11" s="36">
        <f t="shared" si="1"/>
        <v>0</v>
      </c>
      <c r="BC11" s="36">
        <f t="shared" si="0"/>
        <v>0</v>
      </c>
      <c r="BD11" s="35">
        <f t="shared" si="0"/>
        <v>-3.6997509782893401E-6</v>
      </c>
      <c r="BE11" s="35">
        <f t="shared" si="0"/>
        <v>-1.8328404159509426E-5</v>
      </c>
      <c r="BF11" s="23"/>
      <c r="BG11" s="36">
        <f t="shared" si="0"/>
        <v>0</v>
      </c>
      <c r="BH11" s="36">
        <f t="shared" si="0"/>
        <v>-0.26999950408935547</v>
      </c>
      <c r="BI11" s="35">
        <f t="shared" si="0"/>
        <v>-2.6781608003095814E-6</v>
      </c>
      <c r="BJ11" s="35">
        <f t="shared" si="0"/>
        <v>-4.2611499421807419E-5</v>
      </c>
      <c r="BK11" s="23"/>
      <c r="BL11" s="36">
        <f t="shared" si="0"/>
        <v>0</v>
      </c>
      <c r="BM11" s="36">
        <f t="shared" si="0"/>
        <v>0</v>
      </c>
      <c r="BN11" s="35">
        <f t="shared" si="0"/>
        <v>4.1209829867674963E-5</v>
      </c>
      <c r="BO11" s="35">
        <f t="shared" si="0"/>
        <v>3.2401827210377931E-5</v>
      </c>
      <c r="BP11" s="23"/>
      <c r="BQ11" s="36">
        <f t="shared" si="0"/>
        <v>0</v>
      </c>
      <c r="BR11" s="36">
        <f t="shared" si="0"/>
        <v>-0.25</v>
      </c>
      <c r="BS11" s="35">
        <f t="shared" si="0"/>
        <v>4.0449495205721608E-5</v>
      </c>
      <c r="BT11" s="35">
        <f t="shared" si="0"/>
        <v>-2.1179975379218008E-5</v>
      </c>
      <c r="BU11" s="23"/>
      <c r="BV11" s="36">
        <f t="shared" si="0"/>
        <v>0</v>
      </c>
      <c r="BW11" s="36">
        <f t="shared" si="0"/>
        <v>0.21000003814697266</v>
      </c>
      <c r="BX11" s="35">
        <f t="shared" si="0"/>
        <v>-2.9776325806855908E-5</v>
      </c>
      <c r="BY11" s="35">
        <f t="shared" si="0"/>
        <v>-2.2593343184884596E-5</v>
      </c>
    </row>
    <row r="12" spans="1:77" x14ac:dyDescent="0.2">
      <c r="A12" s="1" t="s">
        <v>27</v>
      </c>
      <c r="B12" s="13" t="s">
        <v>13</v>
      </c>
      <c r="C12" s="23">
        <v>44976</v>
      </c>
      <c r="D12" s="28">
        <v>8935145755.8899994</v>
      </c>
      <c r="E12" s="17">
        <v>1</v>
      </c>
      <c r="F12" s="17">
        <v>1</v>
      </c>
      <c r="G12" s="8"/>
      <c r="H12" s="23">
        <v>289191</v>
      </c>
      <c r="I12" s="28">
        <v>60966383586</v>
      </c>
      <c r="J12" s="17">
        <v>1</v>
      </c>
      <c r="K12" s="17">
        <v>1</v>
      </c>
      <c r="L12" s="8"/>
      <c r="M12" s="23">
        <v>211600</v>
      </c>
      <c r="N12" s="28">
        <v>40869969320</v>
      </c>
      <c r="O12" s="17">
        <v>1</v>
      </c>
      <c r="P12" s="17">
        <v>1</v>
      </c>
      <c r="Q12" s="8"/>
      <c r="R12" s="23">
        <v>394220</v>
      </c>
      <c r="S12" s="28">
        <v>85371256493</v>
      </c>
      <c r="T12" s="17">
        <v>1</v>
      </c>
      <c r="U12" s="17">
        <v>1</v>
      </c>
      <c r="V12" s="8"/>
      <c r="W12" s="23">
        <v>415068</v>
      </c>
      <c r="X12" s="28">
        <v>97479517954</v>
      </c>
      <c r="Y12" s="17">
        <v>1</v>
      </c>
      <c r="Z12" s="17">
        <v>1</v>
      </c>
      <c r="AA12" s="8"/>
      <c r="AB12" s="34" t="s">
        <v>13</v>
      </c>
      <c r="AC12" s="23">
        <f>VLOOKUP($AB12,[1]NY!$C$8:$K$14,5,FALSE)</f>
        <v>44976</v>
      </c>
      <c r="AD12" s="23">
        <f>VLOOKUP($AB12,[1]NY!$C$8:$K$14,6,FALSE)</f>
        <v>8935145755.8900013</v>
      </c>
      <c r="AE12" s="35">
        <f>VLOOKUP($AB12,[1]NY!$C$8:$K$14,8,FALSE)</f>
        <v>0.99999999999999989</v>
      </c>
      <c r="AF12" s="35">
        <f>VLOOKUP($AB12,[1]NY!$C$8:$K$14,9,FALSE)</f>
        <v>0.99999999999999989</v>
      </c>
      <c r="AG12" s="8"/>
      <c r="AH12" s="23">
        <f>VLOOKUP($AB12,[2]NY!$C$8:$K$23,5,FALSE)</f>
        <v>289191</v>
      </c>
      <c r="AI12" s="23">
        <f>VLOOKUP($AB12,[2]NY!$C$8:$K$23,6,FALSE)</f>
        <v>60966383586.389999</v>
      </c>
      <c r="AJ12" s="35">
        <f>VLOOKUP($AB12,[2]NY!$C$8:$K$23,8,FALSE)</f>
        <v>1</v>
      </c>
      <c r="AK12" s="35">
        <f>VLOOKUP($AB12,[2]NY!$C$8:$K$23,9,FALSE)</f>
        <v>1</v>
      </c>
      <c r="AL12" s="8"/>
      <c r="AM12" s="23">
        <f>VLOOKUP($AB12,[3]NY!$C$8:$K$14,5,FALSE)</f>
        <v>211600</v>
      </c>
      <c r="AN12" s="23">
        <f>VLOOKUP($AB12,[3]NY!$C$8:$K$14,6,FALSE)</f>
        <v>40869969320</v>
      </c>
      <c r="AO12" s="35">
        <f>VLOOKUP($AB12,[3]NY!$C$8:$K$14,8,FALSE)</f>
        <v>1</v>
      </c>
      <c r="AP12" s="35">
        <f>VLOOKUP($AB12,[3]NY!$C$8:$K$14,9,FALSE)</f>
        <v>1</v>
      </c>
      <c r="AQ12" s="8"/>
      <c r="AR12" s="23">
        <f>VLOOKUP($AB12,[4]NY!$C$8:$K$14,5,FALSE)</f>
        <v>394220</v>
      </c>
      <c r="AS12" s="23">
        <f>VLOOKUP($AB12,[4]NY!$C$8:$K$14,6,FALSE)</f>
        <v>85371256493.389984</v>
      </c>
      <c r="AT12" s="35">
        <f>VLOOKUP($AB12,[4]NY!$C$8:$K$14,8,FALSE)</f>
        <v>1</v>
      </c>
      <c r="AU12" s="35">
        <f>VLOOKUP($AB12,[4]NY!$C$8:$K$14,9,FALSE)</f>
        <v>1</v>
      </c>
      <c r="AV12" s="8"/>
      <c r="AW12" s="23">
        <f>VLOOKUP($AB12,[5]NY!$C$8:$K$14,5,FALSE)</f>
        <v>415068</v>
      </c>
      <c r="AX12" s="23">
        <f>VLOOKUP($AB12,[5]NY!$C$8:$K$14,6,FALSE)</f>
        <v>97479517953.539993</v>
      </c>
      <c r="AY12" s="35">
        <f>VLOOKUP($AB12,[5]NY!$C$8:$K$14,8,FALSE)</f>
        <v>1</v>
      </c>
      <c r="AZ12" s="35">
        <f>VLOOKUP($AB12,[5]NY!$C$8:$K$14,9,FALSE)</f>
        <v>1</v>
      </c>
      <c r="BB12" s="36">
        <f t="shared" si="1"/>
        <v>0</v>
      </c>
      <c r="BC12" s="36">
        <f t="shared" si="0"/>
        <v>0</v>
      </c>
      <c r="BD12" s="35">
        <f t="shared" si="0"/>
        <v>0</v>
      </c>
      <c r="BE12" s="35">
        <f t="shared" si="0"/>
        <v>0</v>
      </c>
      <c r="BF12" s="23"/>
      <c r="BG12" s="36">
        <f t="shared" si="0"/>
        <v>0</v>
      </c>
      <c r="BH12" s="36">
        <f t="shared" si="0"/>
        <v>0.3899993896484375</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0.389984130859375</v>
      </c>
      <c r="BS12" s="35">
        <f t="shared" si="0"/>
        <v>0</v>
      </c>
      <c r="BT12" s="35">
        <f t="shared" si="0"/>
        <v>0</v>
      </c>
      <c r="BU12" s="23"/>
      <c r="BV12" s="36">
        <f t="shared" si="0"/>
        <v>0</v>
      </c>
      <c r="BW12" s="36">
        <f t="shared" si="0"/>
        <v>-0.4600067138671875</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7923</v>
      </c>
      <c r="D15" s="30">
        <v>285231277.43000001</v>
      </c>
      <c r="E15" s="19">
        <v>0.92849999999999999</v>
      </c>
      <c r="F15" s="19">
        <v>0.91069999999999995</v>
      </c>
      <c r="H15" s="25">
        <v>75077</v>
      </c>
      <c r="I15" s="30">
        <v>5067763355</v>
      </c>
      <c r="J15" s="19">
        <v>0.9123</v>
      </c>
      <c r="K15" s="19">
        <v>0.89049999999999996</v>
      </c>
      <c r="M15" s="25">
        <v>59730</v>
      </c>
      <c r="N15" s="30">
        <v>5031550748</v>
      </c>
      <c r="O15" s="19">
        <v>0.95279999999999998</v>
      </c>
      <c r="P15" s="19">
        <v>0.94299999999999995</v>
      </c>
      <c r="R15" s="25">
        <v>140988</v>
      </c>
      <c r="S15" s="30">
        <v>10181876412</v>
      </c>
      <c r="T15" s="19">
        <v>0.96309999999999996</v>
      </c>
      <c r="U15" s="19">
        <v>0.9466</v>
      </c>
      <c r="W15" s="25">
        <v>40844</v>
      </c>
      <c r="X15" s="30">
        <v>3226151238</v>
      </c>
      <c r="Y15" s="19">
        <v>0.94210000000000005</v>
      </c>
      <c r="Z15" s="19">
        <v>0.91959999999999997</v>
      </c>
      <c r="AB15" s="34" t="s">
        <v>80</v>
      </c>
      <c r="AC15" s="23">
        <f>VLOOKUP($AB15,[1]NY!$C$17:$K$24,5,FALSE)</f>
        <v>7923</v>
      </c>
      <c r="AD15" s="23">
        <f>VLOOKUP($AB15,[1]NY!$C$17:$K$24,6,FALSE)</f>
        <v>285231277.43000001</v>
      </c>
      <c r="AE15" s="35">
        <f>VLOOKUP($AB15,[1]NY!$C$17:$K$24,8,FALSE)</f>
        <v>0.92851283253252082</v>
      </c>
      <c r="AF15" s="35">
        <f>VLOOKUP($AB15,[1]NY!$C$17:$K$24,9,FALSE)</f>
        <v>0.91068409431776376</v>
      </c>
      <c r="AH15" s="23">
        <f>VLOOKUP($AB15,[2]NY!$C$17:$K$23,5,FALSE)</f>
        <v>75077</v>
      </c>
      <c r="AI15" s="23">
        <f>VLOOKUP($AB15,[2]NY!$C$17:$K$23,6,FALSE)</f>
        <v>5067763354.5500002</v>
      </c>
      <c r="AJ15" s="35">
        <f>VLOOKUP($AB15,[2]NY!$C$17:$K$23,8,FALSE)</f>
        <v>0.9123354923381658</v>
      </c>
      <c r="AK15" s="35">
        <f>VLOOKUP($AB15,[2]NY!$C$17:$K$23,9,FALSE)</f>
        <v>0.89051442581013984</v>
      </c>
      <c r="AM15" s="23">
        <f>VLOOKUP($AB15,[3]NY!$C$17:$K$23,5,FALSE)</f>
        <v>59730</v>
      </c>
      <c r="AN15" s="23">
        <f>VLOOKUP($AB15,[3]NY!$C$17:$K$23,6,FALSE)</f>
        <v>5031550748</v>
      </c>
      <c r="AO15" s="35">
        <f>VLOOKUP($AB15,[3]NY!$C$17:$K$23,8,FALSE)</f>
        <v>0.95284433525827139</v>
      </c>
      <c r="AP15" s="35">
        <f>VLOOKUP($AB15,[3]NY!$C$17:$K$23,9,FALSE)</f>
        <v>0.94298943554167602</v>
      </c>
      <c r="AQ15" s="23"/>
      <c r="AR15" s="23">
        <f>VLOOKUP($AB15,[4]NY!$C$17:$K$23,5,FALSE)</f>
        <v>140988</v>
      </c>
      <c r="AS15" s="23">
        <f>VLOOKUP($AB15,[4]NY!$C$17:$K$23,6,FALSE)</f>
        <v>10181876411.5</v>
      </c>
      <c r="AT15" s="35">
        <f>VLOOKUP($AB15,[4]NY!$C$17:$K$23,8,FALSE)</f>
        <v>0.96313804787408464</v>
      </c>
      <c r="AU15" s="35">
        <f>VLOOKUP($AB15,[4]NY!$C$17:$K$23,9,FALSE)</f>
        <v>0.94656889791372301</v>
      </c>
      <c r="AW15" s="23">
        <f>VLOOKUP($AB15,[5]NY!$C$17:$K$23,5,FALSE)</f>
        <v>40844</v>
      </c>
      <c r="AX15" s="23">
        <f>VLOOKUP($AB15,[5]NY!$C$17:$K$23,6,FALSE)</f>
        <v>3226151238.1900001</v>
      </c>
      <c r="AY15" s="35">
        <f>VLOOKUP($AB15,[5]NY!$C$17:$K$23,8,FALSE)</f>
        <v>0.94212626577168823</v>
      </c>
      <c r="AZ15" s="35">
        <f>VLOOKUP($AB15,[5]NY!$C$17:$K$23,9,FALSE)</f>
        <v>0.91956439109988497</v>
      </c>
      <c r="BB15" s="36">
        <f t="shared" si="1"/>
        <v>0</v>
      </c>
      <c r="BC15" s="36">
        <f t="shared" si="0"/>
        <v>0</v>
      </c>
      <c r="BD15" s="35">
        <f t="shared" si="0"/>
        <v>1.2832532520823392E-5</v>
      </c>
      <c r="BE15" s="35">
        <f t="shared" si="0"/>
        <v>-1.5905682236194707E-5</v>
      </c>
      <c r="BF15" s="23"/>
      <c r="BG15" s="36">
        <f t="shared" si="0"/>
        <v>0</v>
      </c>
      <c r="BH15" s="36">
        <f t="shared" si="0"/>
        <v>-0.44999980926513672</v>
      </c>
      <c r="BI15" s="35">
        <f t="shared" si="0"/>
        <v>3.5492338165798998E-5</v>
      </c>
      <c r="BJ15" s="35">
        <f t="shared" si="0"/>
        <v>1.4425810139884199E-5</v>
      </c>
      <c r="BK15" s="23"/>
      <c r="BL15" s="36">
        <f t="shared" si="0"/>
        <v>0</v>
      </c>
      <c r="BM15" s="36">
        <f t="shared" si="0"/>
        <v>0</v>
      </c>
      <c r="BN15" s="35">
        <f t="shared" si="0"/>
        <v>4.4335258271410716E-5</v>
      </c>
      <c r="BO15" s="35">
        <f t="shared" si="0"/>
        <v>-1.0564458323925052E-5</v>
      </c>
      <c r="BP15" s="23"/>
      <c r="BQ15" s="36">
        <f t="shared" si="0"/>
        <v>0</v>
      </c>
      <c r="BR15" s="36">
        <f t="shared" si="0"/>
        <v>-0.5</v>
      </c>
      <c r="BS15" s="35">
        <f t="shared" si="0"/>
        <v>3.8047874084679023E-5</v>
      </c>
      <c r="BT15" s="35">
        <f t="shared" si="0"/>
        <v>-3.1102086276990626E-5</v>
      </c>
      <c r="BU15" s="23"/>
      <c r="BV15" s="36">
        <f t="shared" si="0"/>
        <v>0</v>
      </c>
      <c r="BW15" s="36">
        <f t="shared" si="0"/>
        <v>0.19000005722045898</v>
      </c>
      <c r="BX15" s="35">
        <f t="shared" si="0"/>
        <v>2.6265771688183115E-5</v>
      </c>
      <c r="BY15" s="35">
        <f t="shared" si="0"/>
        <v>-3.5608900115002839E-5</v>
      </c>
    </row>
    <row r="16" spans="1:77" x14ac:dyDescent="0.2">
      <c r="A16" s="1" t="s">
        <v>22</v>
      </c>
      <c r="B16" s="13" t="s">
        <v>8</v>
      </c>
      <c r="C16" s="25">
        <v>187</v>
      </c>
      <c r="D16" s="30">
        <v>7473071.5700000003</v>
      </c>
      <c r="E16" s="19">
        <v>2.1899999999999999E-2</v>
      </c>
      <c r="F16" s="19">
        <v>2.3900000000000001E-2</v>
      </c>
      <c r="H16" s="25">
        <v>1315</v>
      </c>
      <c r="I16" s="30">
        <v>93313462</v>
      </c>
      <c r="J16" s="19">
        <v>1.6E-2</v>
      </c>
      <c r="K16" s="19">
        <v>1.6400000000000001E-2</v>
      </c>
      <c r="M16" s="25">
        <v>577</v>
      </c>
      <c r="N16" s="30">
        <v>52721063</v>
      </c>
      <c r="O16" s="19">
        <v>9.1999999999999998E-3</v>
      </c>
      <c r="P16" s="19">
        <v>9.9000000000000008E-3</v>
      </c>
      <c r="R16" s="25">
        <v>1429</v>
      </c>
      <c r="S16" s="30">
        <v>137309161</v>
      </c>
      <c r="T16" s="19">
        <v>9.7999999999999997E-3</v>
      </c>
      <c r="U16" s="19">
        <v>1.2800000000000001E-2</v>
      </c>
      <c r="W16" s="25">
        <v>407</v>
      </c>
      <c r="X16" s="30">
        <v>48133128</v>
      </c>
      <c r="Y16" s="19">
        <v>9.4000000000000004E-3</v>
      </c>
      <c r="Z16" s="19">
        <v>1.37E-2</v>
      </c>
      <c r="AB16" s="34" t="s">
        <v>8</v>
      </c>
      <c r="AC16" s="23">
        <f>VLOOKUP($AB16,[1]NY!$C$17:$K$24,5,FALSE)</f>
        <v>187</v>
      </c>
      <c r="AD16" s="23">
        <f>VLOOKUP($AB16,[1]NY!$C$17:$K$24,6,FALSE)</f>
        <v>7473071.5700000003</v>
      </c>
      <c r="AE16" s="35">
        <f>VLOOKUP($AB16,[1]NY!$C$17:$K$24,8,FALSE)</f>
        <v>2.1914918551505919E-2</v>
      </c>
      <c r="AF16" s="35">
        <f>VLOOKUP($AB16,[1]NY!$C$17:$K$24,9,FALSE)</f>
        <v>2.3859961908165826E-2</v>
      </c>
      <c r="AH16" s="23">
        <f>VLOOKUP($AB16,[2]NY!$C$17:$K$23,5,FALSE)</f>
        <v>1315</v>
      </c>
      <c r="AI16" s="23">
        <f>VLOOKUP($AB16,[2]NY!$C$17:$K$23,6,FALSE)</f>
        <v>93313461.920000002</v>
      </c>
      <c r="AJ16" s="35">
        <f>VLOOKUP($AB16,[2]NY!$C$17:$K$23,8,FALSE)</f>
        <v>1.5979876292668699E-2</v>
      </c>
      <c r="AK16" s="35">
        <f>VLOOKUP($AB16,[2]NY!$C$17:$K$23,9,FALSE)</f>
        <v>1.6397171325578577E-2</v>
      </c>
      <c r="AM16" s="23">
        <f>VLOOKUP($AB16,[3]NY!$C$17:$K$23,5,FALSE)</f>
        <v>577</v>
      </c>
      <c r="AN16" s="23">
        <f>VLOOKUP($AB16,[3]NY!$C$17:$K$23,6,FALSE)</f>
        <v>52721063</v>
      </c>
      <c r="AO16" s="35">
        <f>VLOOKUP($AB16,[3]NY!$C$17:$K$23,8,FALSE)</f>
        <v>9.2046070893022358E-3</v>
      </c>
      <c r="AP16" s="35">
        <f>VLOOKUP($AB16,[3]NY!$C$17:$K$23,9,FALSE)</f>
        <v>9.880732189631319E-3</v>
      </c>
      <c r="AR16" s="23">
        <f>VLOOKUP($AB16,[4]NY!$C$17:$K$23,5,FALSE)</f>
        <v>1429</v>
      </c>
      <c r="AS16" s="23">
        <f>VLOOKUP($AB16,[4]NY!$C$17:$K$23,6,FALSE)</f>
        <v>137309161.31</v>
      </c>
      <c r="AT16" s="35">
        <f>VLOOKUP($AB16,[4]NY!$C$17:$K$23,8,FALSE)</f>
        <v>9.7619958465406057E-3</v>
      </c>
      <c r="AU16" s="35">
        <f>VLOOKUP($AB16,[4]NY!$C$17:$K$23,9,FALSE)</f>
        <v>1.2765091250554346E-2</v>
      </c>
      <c r="AW16" s="23">
        <f>VLOOKUP($AB16,[5]NY!$C$17:$K$23,5,FALSE)</f>
        <v>407</v>
      </c>
      <c r="AX16" s="23">
        <f>VLOOKUP($AB16,[5]NY!$C$17:$K$23,6,FALSE)</f>
        <v>48133128.229999997</v>
      </c>
      <c r="AY16" s="35">
        <f>VLOOKUP($AB16,[5]NY!$C$17:$K$23,8,FALSE)</f>
        <v>9.3880469633012709E-3</v>
      </c>
      <c r="AZ16" s="35">
        <f>VLOOKUP($AB16,[5]NY!$C$17:$K$23,9,FALSE)</f>
        <v>1.3719601929568902E-2</v>
      </c>
      <c r="BB16" s="36">
        <f t="shared" si="1"/>
        <v>0</v>
      </c>
      <c r="BC16" s="36">
        <f t="shared" si="0"/>
        <v>0</v>
      </c>
      <c r="BD16" s="35">
        <f t="shared" si="0"/>
        <v>1.4918551505919975E-5</v>
      </c>
      <c r="BE16" s="35">
        <f t="shared" si="0"/>
        <v>-4.0038091834174866E-5</v>
      </c>
      <c r="BF16" s="23"/>
      <c r="BG16" s="36">
        <f t="shared" si="0"/>
        <v>0</v>
      </c>
      <c r="BH16" s="36">
        <f t="shared" si="0"/>
        <v>-7.9999998211860657E-2</v>
      </c>
      <c r="BI16" s="35">
        <f t="shared" si="0"/>
        <v>-2.0123707331301532E-5</v>
      </c>
      <c r="BJ16" s="35">
        <f t="shared" si="0"/>
        <v>-2.828674421424815E-6</v>
      </c>
      <c r="BK16" s="23"/>
      <c r="BL16" s="36">
        <f t="shared" si="0"/>
        <v>0</v>
      </c>
      <c r="BM16" s="36">
        <f t="shared" si="0"/>
        <v>0</v>
      </c>
      <c r="BN16" s="35">
        <f t="shared" si="0"/>
        <v>4.6070893022359671E-6</v>
      </c>
      <c r="BO16" s="35">
        <f t="shared" si="0"/>
        <v>-1.9267810368681776E-5</v>
      </c>
      <c r="BP16" s="23"/>
      <c r="BQ16" s="36">
        <f t="shared" si="0"/>
        <v>0</v>
      </c>
      <c r="BR16" s="36">
        <f t="shared" si="0"/>
        <v>0.31000000238418579</v>
      </c>
      <c r="BS16" s="35">
        <f t="shared" si="0"/>
        <v>-3.8004153459393966E-5</v>
      </c>
      <c r="BT16" s="35">
        <f t="shared" si="0"/>
        <v>-3.4908749445655002E-5</v>
      </c>
      <c r="BU16" s="23"/>
      <c r="BV16" s="36">
        <f t="shared" si="0"/>
        <v>0</v>
      </c>
      <c r="BW16" s="36">
        <f t="shared" si="0"/>
        <v>0.22999999672174454</v>
      </c>
      <c r="BX16" s="35">
        <f t="shared" si="0"/>
        <v>-1.1953036698729436E-5</v>
      </c>
      <c r="BY16" s="35">
        <f t="shared" si="0"/>
        <v>1.9601929568902055E-5</v>
      </c>
    </row>
    <row r="17" spans="1:77" x14ac:dyDescent="0.2">
      <c r="A17" s="1" t="s">
        <v>23</v>
      </c>
      <c r="B17" s="13" t="s">
        <v>9</v>
      </c>
      <c r="C17" s="25">
        <v>202</v>
      </c>
      <c r="D17" s="30">
        <v>9884269.3200000003</v>
      </c>
      <c r="E17" s="19">
        <v>2.3699999999999999E-2</v>
      </c>
      <c r="F17" s="19">
        <v>3.1600000000000003E-2</v>
      </c>
      <c r="H17" s="25">
        <v>1506</v>
      </c>
      <c r="I17" s="30">
        <v>122102319</v>
      </c>
      <c r="J17" s="19">
        <v>1.83E-2</v>
      </c>
      <c r="K17" s="19">
        <v>2.1499999999999998E-2</v>
      </c>
      <c r="M17" s="25">
        <v>849</v>
      </c>
      <c r="N17" s="30">
        <v>76641047</v>
      </c>
      <c r="O17" s="19">
        <v>1.35E-2</v>
      </c>
      <c r="P17" s="19">
        <v>1.44E-2</v>
      </c>
      <c r="R17" s="25">
        <v>1513</v>
      </c>
      <c r="S17" s="30">
        <v>148837455</v>
      </c>
      <c r="T17" s="19">
        <v>1.03E-2</v>
      </c>
      <c r="U17" s="19">
        <v>1.38E-2</v>
      </c>
      <c r="W17" s="25">
        <v>525</v>
      </c>
      <c r="X17" s="30">
        <v>58867646</v>
      </c>
      <c r="Y17" s="19">
        <v>1.21E-2</v>
      </c>
      <c r="Z17" s="19">
        <v>1.6799999999999999E-2</v>
      </c>
      <c r="AB17" s="34" t="s">
        <v>9</v>
      </c>
      <c r="AC17" s="23">
        <f>VLOOKUP($AB17,[1]NY!$C$17:$K$24,5,FALSE)</f>
        <v>202</v>
      </c>
      <c r="AD17" s="23">
        <f>VLOOKUP($AB17,[1]NY!$C$17:$K$24,6,FALSE)</f>
        <v>9884269.3200000003</v>
      </c>
      <c r="AE17" s="35">
        <f>VLOOKUP($AB17,[1]NY!$C$17:$K$24,8,FALSE)</f>
        <v>2.3672799718739014E-2</v>
      </c>
      <c r="AF17" s="35">
        <f>VLOOKUP($AB17,[1]NY!$C$17:$K$24,9,FALSE)</f>
        <v>3.1558414402453279E-2</v>
      </c>
      <c r="AH17" s="23">
        <f>VLOOKUP($AB17,[2]NY!$C$17:$K$23,5,FALSE)</f>
        <v>1506</v>
      </c>
      <c r="AI17" s="23">
        <f>VLOOKUP($AB17,[2]NY!$C$17:$K$23,6,FALSE)</f>
        <v>122102318.52000001</v>
      </c>
      <c r="AJ17" s="35">
        <f>VLOOKUP($AB17,[2]NY!$C$17:$K$23,8,FALSE)</f>
        <v>1.83009077541894E-2</v>
      </c>
      <c r="AK17" s="35">
        <f>VLOOKUP($AB17,[2]NY!$C$17:$K$23,9,FALSE)</f>
        <v>2.1455989252004013E-2</v>
      </c>
      <c r="AM17" s="23">
        <f>VLOOKUP($AB17,[3]NY!$C$17:$K$23,5,FALSE)</f>
        <v>849</v>
      </c>
      <c r="AN17" s="23">
        <f>VLOOKUP($AB17,[3]NY!$C$17:$K$23,6,FALSE)</f>
        <v>76641047</v>
      </c>
      <c r="AO17" s="35">
        <f>VLOOKUP($AB17,[3]NY!$C$17:$K$23,8,FALSE)</f>
        <v>1.3543693966754937E-2</v>
      </c>
      <c r="AP17" s="35">
        <f>VLOOKUP($AB17,[3]NY!$C$17:$K$23,9,FALSE)</f>
        <v>1.4363702418897487E-2</v>
      </c>
      <c r="AR17" s="23">
        <f>VLOOKUP($AB17,[4]NY!$C$17:$K$23,5,FALSE)</f>
        <v>1513</v>
      </c>
      <c r="AS17" s="23">
        <f>VLOOKUP($AB17,[4]NY!$C$17:$K$23,6,FALSE)</f>
        <v>148837455.13999999</v>
      </c>
      <c r="AT17" s="35">
        <f>VLOOKUP($AB17,[4]NY!$C$17:$K$23,8,FALSE)</f>
        <v>1.0335829052355449E-2</v>
      </c>
      <c r="AU17" s="35">
        <f>VLOOKUP($AB17,[4]NY!$C$17:$K$23,9,FALSE)</f>
        <v>1.38368312662909E-2</v>
      </c>
      <c r="AW17" s="23">
        <f>VLOOKUP($AB17,[5]NY!$C$17:$K$23,5,FALSE)</f>
        <v>525</v>
      </c>
      <c r="AX17" s="23">
        <f>VLOOKUP($AB17,[5]NY!$C$17:$K$23,6,FALSE)</f>
        <v>58867646.469999999</v>
      </c>
      <c r="AY17" s="35">
        <f>VLOOKUP($AB17,[5]NY!$C$17:$K$23,8,FALSE)</f>
        <v>1.2109888589024981E-2</v>
      </c>
      <c r="AZ17" s="35">
        <f>VLOOKUP($AB17,[5]NY!$C$17:$K$23,9,FALSE)</f>
        <v>1.6779309922258758E-2</v>
      </c>
      <c r="BB17" s="36">
        <f t="shared" si="1"/>
        <v>0</v>
      </c>
      <c r="BC17" s="36">
        <f t="shared" si="0"/>
        <v>0</v>
      </c>
      <c r="BD17" s="35">
        <f t="shared" si="0"/>
        <v>-2.7200281260984782E-5</v>
      </c>
      <c r="BE17" s="35">
        <f t="shared" si="0"/>
        <v>-4.158559754672414E-5</v>
      </c>
      <c r="BF17" s="23"/>
      <c r="BG17" s="36">
        <f t="shared" si="0"/>
        <v>0</v>
      </c>
      <c r="BH17" s="36">
        <f t="shared" si="0"/>
        <v>-0.47999998927116394</v>
      </c>
      <c r="BI17" s="35">
        <f t="shared" si="0"/>
        <v>9.0775418939981201E-7</v>
      </c>
      <c r="BJ17" s="35">
        <f t="shared" si="0"/>
        <v>-4.4010747995985172E-5</v>
      </c>
      <c r="BK17" s="23"/>
      <c r="BL17" s="36">
        <f t="shared" si="0"/>
        <v>0</v>
      </c>
      <c r="BM17" s="36">
        <f t="shared" si="0"/>
        <v>0</v>
      </c>
      <c r="BN17" s="35">
        <f t="shared" si="0"/>
        <v>4.3693966754937419E-5</v>
      </c>
      <c r="BO17" s="35">
        <f t="shared" si="0"/>
        <v>-3.6297581102512702E-5</v>
      </c>
      <c r="BP17" s="23"/>
      <c r="BQ17" s="36">
        <f t="shared" si="0"/>
        <v>0</v>
      </c>
      <c r="BR17" s="36">
        <f t="shared" si="0"/>
        <v>0.13999998569488525</v>
      </c>
      <c r="BS17" s="35">
        <f t="shared" si="0"/>
        <v>3.5829052355449212E-5</v>
      </c>
      <c r="BT17" s="35">
        <f t="shared" si="0"/>
        <v>3.6831266290900111E-5</v>
      </c>
      <c r="BU17" s="23"/>
      <c r="BV17" s="36">
        <f t="shared" si="0"/>
        <v>0</v>
      </c>
      <c r="BW17" s="36">
        <f t="shared" si="0"/>
        <v>0.4699999988079071</v>
      </c>
      <c r="BX17" s="35">
        <f t="shared" si="0"/>
        <v>9.8885890249811315E-6</v>
      </c>
      <c r="BY17" s="35">
        <f t="shared" si="0"/>
        <v>-2.069007774124082E-5</v>
      </c>
    </row>
    <row r="18" spans="1:77" x14ac:dyDescent="0.2">
      <c r="A18" s="1" t="s">
        <v>24</v>
      </c>
      <c r="B18" s="13" t="s">
        <v>10</v>
      </c>
      <c r="C18" s="25">
        <v>42</v>
      </c>
      <c r="D18" s="30">
        <v>3007028.61</v>
      </c>
      <c r="E18" s="19">
        <v>4.8999999999999998E-3</v>
      </c>
      <c r="F18" s="19">
        <v>9.5999999999999992E-3</v>
      </c>
      <c r="H18" s="25">
        <v>2327</v>
      </c>
      <c r="I18" s="30">
        <v>239158650</v>
      </c>
      <c r="J18" s="19">
        <v>2.8299999999999999E-2</v>
      </c>
      <c r="K18" s="19">
        <v>4.2000000000000003E-2</v>
      </c>
      <c r="M18" s="25">
        <v>399</v>
      </c>
      <c r="N18" s="30">
        <v>48624850</v>
      </c>
      <c r="O18" s="19">
        <v>6.4000000000000003E-3</v>
      </c>
      <c r="P18" s="19">
        <v>9.1000000000000004E-3</v>
      </c>
      <c r="R18" s="25">
        <v>289</v>
      </c>
      <c r="S18" s="30">
        <v>30778655</v>
      </c>
      <c r="T18" s="19">
        <v>2E-3</v>
      </c>
      <c r="U18" s="19">
        <v>2.8999999999999998E-3</v>
      </c>
      <c r="W18" s="25">
        <v>400</v>
      </c>
      <c r="X18" s="30">
        <v>44809008</v>
      </c>
      <c r="Y18" s="19">
        <v>9.1999999999999998E-3</v>
      </c>
      <c r="Z18" s="19">
        <v>1.2800000000000001E-2</v>
      </c>
      <c r="AB18" s="34" t="s">
        <v>10</v>
      </c>
      <c r="AC18" s="23">
        <f>VLOOKUP($AB18,[1]NY!$C$17:$K$24,5,FALSE)</f>
        <v>42</v>
      </c>
      <c r="AD18" s="23">
        <f>VLOOKUP($AB18,[1]NY!$C$17:$K$24,6,FALSE)</f>
        <v>3007028.61</v>
      </c>
      <c r="AE18" s="35">
        <f>VLOOKUP($AB18,[1]NY!$C$17:$K$24,8,FALSE)</f>
        <v>4.9220672682526662E-3</v>
      </c>
      <c r="AF18" s="35">
        <f>VLOOKUP($AB18,[1]NY!$C$17:$K$24,9,FALSE)</f>
        <v>9.6008164004998051E-3</v>
      </c>
      <c r="AH18" s="23">
        <f>VLOOKUP($AB18,[2]NY!$C$17:$K$23,5,FALSE)</f>
        <v>2327</v>
      </c>
      <c r="AI18" s="23">
        <f>VLOOKUP($AB18,[2]NY!$C$17:$K$23,6,FALSE)</f>
        <v>239158649.91999999</v>
      </c>
      <c r="AJ18" s="35">
        <f>VLOOKUP($AB18,[2]NY!$C$17:$K$23,8,FALSE)</f>
        <v>2.8277697439574194E-2</v>
      </c>
      <c r="AK18" s="35">
        <f>VLOOKUP($AB18,[2]NY!$C$17:$K$23,9,FALSE)</f>
        <v>4.2025290628423279E-2</v>
      </c>
      <c r="AM18" s="23">
        <f>VLOOKUP($AB18,[3]NY!$C$17:$K$23,5,FALSE)</f>
        <v>399</v>
      </c>
      <c r="AN18" s="23">
        <f>VLOOKUP($AB18,[3]NY!$C$17:$K$23,6,FALSE)</f>
        <v>48624850</v>
      </c>
      <c r="AO18" s="35">
        <f>VLOOKUP($AB18,[3]NY!$C$17:$K$23,8,FALSE)</f>
        <v>6.3650575886162776E-3</v>
      </c>
      <c r="AP18" s="35">
        <f>VLOOKUP($AB18,[3]NY!$C$17:$K$23,9,FALSE)</f>
        <v>9.1130393294800299E-3</v>
      </c>
      <c r="AR18" s="23">
        <f>VLOOKUP($AB18,[4]NY!$C$17:$K$23,5,FALSE)</f>
        <v>289</v>
      </c>
      <c r="AS18" s="23">
        <f>VLOOKUP($AB18,[4]NY!$C$17:$K$23,6,FALSE)</f>
        <v>30778655.34</v>
      </c>
      <c r="AT18" s="35">
        <f>VLOOKUP($AB18,[4]NY!$C$17:$K$23,8,FALSE)</f>
        <v>1.9742594819105912E-3</v>
      </c>
      <c r="AU18" s="35">
        <f>VLOOKUP($AB18,[4]NY!$C$17:$K$23,9,FALSE)</f>
        <v>2.8613702118348606E-3</v>
      </c>
      <c r="AW18" s="23">
        <f>VLOOKUP($AB18,[5]NY!$C$17:$K$23,5,FALSE)</f>
        <v>400</v>
      </c>
      <c r="AX18" s="23">
        <f>VLOOKUP($AB18,[5]NY!$C$17:$K$23,6,FALSE)</f>
        <v>44809007.899999999</v>
      </c>
      <c r="AY18" s="35">
        <f>VLOOKUP($AB18,[5]NY!$C$17:$K$23,8,FALSE)</f>
        <v>9.226581782114272E-3</v>
      </c>
      <c r="AZ18" s="35">
        <f>VLOOKUP($AB18,[5]NY!$C$17:$K$23,9,FALSE)</f>
        <v>1.2772112967794702E-2</v>
      </c>
      <c r="BB18" s="36">
        <f t="shared" si="1"/>
        <v>0</v>
      </c>
      <c r="BC18" s="36">
        <f t="shared" si="0"/>
        <v>0</v>
      </c>
      <c r="BD18" s="35">
        <f t="shared" si="0"/>
        <v>2.2067268252666354E-5</v>
      </c>
      <c r="BE18" s="35">
        <f t="shared" si="0"/>
        <v>8.164004998058999E-7</v>
      </c>
      <c r="BF18" s="23"/>
      <c r="BG18" s="36">
        <f t="shared" si="0"/>
        <v>0</v>
      </c>
      <c r="BH18" s="36">
        <f t="shared" si="0"/>
        <v>-8.0000013113021851E-2</v>
      </c>
      <c r="BI18" s="35">
        <f t="shared" si="0"/>
        <v>-2.2302560425804807E-5</v>
      </c>
      <c r="BJ18" s="35">
        <f t="shared" si="0"/>
        <v>2.5290628423275952E-5</v>
      </c>
      <c r="BK18" s="23"/>
      <c r="BL18" s="36">
        <f t="shared" si="0"/>
        <v>0</v>
      </c>
      <c r="BM18" s="36">
        <f t="shared" si="0"/>
        <v>0</v>
      </c>
      <c r="BN18" s="35">
        <f t="shared" si="0"/>
        <v>-3.4942411383722706E-5</v>
      </c>
      <c r="BO18" s="35">
        <f t="shared" si="0"/>
        <v>1.3039329480029477E-5</v>
      </c>
      <c r="BP18" s="23"/>
      <c r="BQ18" s="36">
        <f t="shared" si="0"/>
        <v>0</v>
      </c>
      <c r="BR18" s="36">
        <f t="shared" si="0"/>
        <v>0.33999999985098839</v>
      </c>
      <c r="BS18" s="35">
        <f t="shared" si="0"/>
        <v>-2.5740518089408838E-5</v>
      </c>
      <c r="BT18" s="35">
        <f t="shared" si="0"/>
        <v>-3.8629788165139151E-5</v>
      </c>
      <c r="BU18" s="23"/>
      <c r="BV18" s="36">
        <f t="shared" si="0"/>
        <v>0</v>
      </c>
      <c r="BW18" s="36">
        <f t="shared" si="0"/>
        <v>-0.10000000149011612</v>
      </c>
      <c r="BX18" s="35">
        <f t="shared" si="0"/>
        <v>2.6581782114272132E-5</v>
      </c>
      <c r="BY18" s="35">
        <f t="shared" si="0"/>
        <v>-2.7887032205298201E-5</v>
      </c>
    </row>
    <row r="19" spans="1:77" x14ac:dyDescent="0.2">
      <c r="A19" s="1" t="s">
        <v>25</v>
      </c>
      <c r="B19" s="13" t="s">
        <v>11</v>
      </c>
      <c r="C19" s="25">
        <v>160</v>
      </c>
      <c r="D19" s="30">
        <v>6619333.04</v>
      </c>
      <c r="E19" s="19">
        <v>1.8800000000000001E-2</v>
      </c>
      <c r="F19" s="19">
        <v>2.1100000000000001E-2</v>
      </c>
      <c r="H19" s="25">
        <v>1602</v>
      </c>
      <c r="I19" s="30">
        <v>108783035</v>
      </c>
      <c r="J19" s="19">
        <v>1.95E-2</v>
      </c>
      <c r="K19" s="19">
        <v>1.9099999999999999E-2</v>
      </c>
      <c r="M19" s="25">
        <v>817</v>
      </c>
      <c r="N19" s="30">
        <v>64678791</v>
      </c>
      <c r="O19" s="19">
        <v>1.2999999999999999E-2</v>
      </c>
      <c r="P19" s="19">
        <v>1.21E-2</v>
      </c>
      <c r="R19" s="25">
        <v>1034</v>
      </c>
      <c r="S19" s="30">
        <v>86323130</v>
      </c>
      <c r="T19" s="19">
        <v>7.1000000000000004E-3</v>
      </c>
      <c r="U19" s="19">
        <v>8.0000000000000002E-3</v>
      </c>
      <c r="W19" s="25">
        <v>631</v>
      </c>
      <c r="X19" s="30">
        <v>50920656</v>
      </c>
      <c r="Y19" s="19">
        <v>1.46E-2</v>
      </c>
      <c r="Z19" s="19">
        <v>1.4500000000000001E-2</v>
      </c>
      <c r="AB19" s="34" t="s">
        <v>11</v>
      </c>
      <c r="AC19" s="23">
        <f>VLOOKUP($AB19,[1]NY!$C$17:$K$24,5,FALSE)</f>
        <v>160</v>
      </c>
      <c r="AD19" s="23">
        <f>VLOOKUP($AB19,[1]NY!$C$17:$K$24,6,FALSE)</f>
        <v>6619333.040000001</v>
      </c>
      <c r="AE19" s="35">
        <f>VLOOKUP($AB19,[1]NY!$C$17:$K$24,8,FALSE)</f>
        <v>1.8750732450486349E-2</v>
      </c>
      <c r="AF19" s="35">
        <f>VLOOKUP($AB19,[1]NY!$C$17:$K$24,9,FALSE)</f>
        <v>2.1134152498403478E-2</v>
      </c>
      <c r="AH19" s="23">
        <f>VLOOKUP($AB19,[2]NY!$C$17:$K$23,5,FALSE)</f>
        <v>1602</v>
      </c>
      <c r="AI19" s="23">
        <f>VLOOKUP($AB19,[2]NY!$C$17:$K$23,6,FALSE)</f>
        <v>108783035.37</v>
      </c>
      <c r="AJ19" s="35">
        <f>VLOOKUP($AB19,[2]NY!$C$17:$K$23,8,FALSE)</f>
        <v>1.946749948354012E-2</v>
      </c>
      <c r="AK19" s="35">
        <f>VLOOKUP($AB19,[2]NY!$C$17:$K$23,9,FALSE)</f>
        <v>1.9115506290052816E-2</v>
      </c>
      <c r="AM19" s="23">
        <f>VLOOKUP($AB19,[3]NY!$C$17:$K$23,5,FALSE)</f>
        <v>817</v>
      </c>
      <c r="AN19" s="23">
        <f>VLOOKUP($AB19,[3]NY!$C$17:$K$23,6,FALSE)</f>
        <v>64678791</v>
      </c>
      <c r="AO19" s="35">
        <f>VLOOKUP($AB19,[3]NY!$C$17:$K$23,8,FALSE)</f>
        <v>1.3033213157642855E-2</v>
      </c>
      <c r="AP19" s="35">
        <f>VLOOKUP($AB19,[3]NY!$C$17:$K$23,9,FALSE)</f>
        <v>1.2121792996096009E-2</v>
      </c>
      <c r="AR19" s="23">
        <f>VLOOKUP($AB19,[4]NY!$C$17:$K$23,5,FALSE)</f>
        <v>1034</v>
      </c>
      <c r="AS19" s="23">
        <f>VLOOKUP($AB19,[4]NY!$C$17:$K$23,6,FALSE)</f>
        <v>86323129.540000007</v>
      </c>
      <c r="AT19" s="35">
        <f>VLOOKUP($AB19,[4]NY!$C$17:$K$23,8,FALSE)</f>
        <v>7.063613509673188E-3</v>
      </c>
      <c r="AU19" s="35">
        <f>VLOOKUP($AB19,[4]NY!$C$17:$K$23,9,FALSE)</f>
        <v>8.0251209394814962E-3</v>
      </c>
      <c r="AW19" s="23">
        <f>VLOOKUP($AB19,[5]NY!$C$17:$K$23,5,FALSE)</f>
        <v>631</v>
      </c>
      <c r="AX19" s="23">
        <f>VLOOKUP($AB19,[5]NY!$C$17:$K$23,6,FALSE)</f>
        <v>50920655.600000001</v>
      </c>
      <c r="AY19" s="35">
        <f>VLOOKUP($AB19,[5]NY!$C$17:$K$23,8,FALSE)</f>
        <v>1.4554932761285264E-2</v>
      </c>
      <c r="AZ19" s="35">
        <f>VLOOKUP($AB19,[5]NY!$C$17:$K$23,9,FALSE)</f>
        <v>1.4514143387614881E-2</v>
      </c>
      <c r="BB19" s="36">
        <f t="shared" si="1"/>
        <v>0</v>
      </c>
      <c r="BC19" s="36">
        <f t="shared" si="0"/>
        <v>0</v>
      </c>
      <c r="BD19" s="35">
        <f t="shared" si="0"/>
        <v>-4.9267549513652004E-5</v>
      </c>
      <c r="BE19" s="35">
        <f t="shared" si="0"/>
        <v>3.415249840347731E-5</v>
      </c>
      <c r="BF19" s="23"/>
      <c r="BG19" s="36">
        <f t="shared" si="0"/>
        <v>0</v>
      </c>
      <c r="BH19" s="36">
        <f t="shared" si="0"/>
        <v>0.37000000476837158</v>
      </c>
      <c r="BI19" s="35">
        <f t="shared" si="0"/>
        <v>-3.2500516459879614E-5</v>
      </c>
      <c r="BJ19" s="35">
        <f t="shared" si="0"/>
        <v>1.5506290052817034E-5</v>
      </c>
      <c r="BK19" s="23"/>
      <c r="BL19" s="36">
        <f t="shared" si="0"/>
        <v>0</v>
      </c>
      <c r="BM19" s="36">
        <f t="shared" si="0"/>
        <v>0</v>
      </c>
      <c r="BN19" s="35">
        <f t="shared" si="0"/>
        <v>3.3213157642856053E-5</v>
      </c>
      <c r="BO19" s="35">
        <f t="shared" si="0"/>
        <v>2.179299609600914E-5</v>
      </c>
      <c r="BP19" s="23"/>
      <c r="BQ19" s="36">
        <f t="shared" si="0"/>
        <v>0</v>
      </c>
      <c r="BR19" s="36">
        <f t="shared" si="0"/>
        <v>-0.45999999344348907</v>
      </c>
      <c r="BS19" s="35">
        <f t="shared" si="0"/>
        <v>-3.6386490326812369E-5</v>
      </c>
      <c r="BT19" s="35">
        <f t="shared" si="0"/>
        <v>2.5120939481496074E-5</v>
      </c>
      <c r="BU19" s="23"/>
      <c r="BV19" s="36">
        <f t="shared" si="0"/>
        <v>0</v>
      </c>
      <c r="BW19" s="36">
        <f t="shared" si="0"/>
        <v>-0.39999999850988388</v>
      </c>
      <c r="BX19" s="35">
        <f t="shared" si="0"/>
        <v>-4.5067238714736543E-5</v>
      </c>
      <c r="BY19" s="35">
        <f t="shared" si="0"/>
        <v>1.4143387614880612E-5</v>
      </c>
    </row>
    <row r="20" spans="1:77" x14ac:dyDescent="0.2">
      <c r="A20" s="1" t="s">
        <v>26</v>
      </c>
      <c r="B20" s="13" t="s">
        <v>12</v>
      </c>
      <c r="C20" s="23">
        <v>19</v>
      </c>
      <c r="D20" s="28">
        <v>990531.37</v>
      </c>
      <c r="E20" s="17">
        <v>2.2000000000000001E-3</v>
      </c>
      <c r="F20" s="17">
        <v>3.2000000000000002E-3</v>
      </c>
      <c r="G20" s="8"/>
      <c r="H20" s="23">
        <v>464</v>
      </c>
      <c r="I20" s="28">
        <v>59705973</v>
      </c>
      <c r="J20" s="17">
        <v>5.5999999999999999E-3</v>
      </c>
      <c r="K20" s="17">
        <v>1.0500000000000001E-2</v>
      </c>
      <c r="L20" s="8"/>
      <c r="M20" s="23">
        <v>314</v>
      </c>
      <c r="N20" s="28">
        <v>61528059</v>
      </c>
      <c r="O20" s="17">
        <v>5.0000000000000001E-3</v>
      </c>
      <c r="P20" s="17">
        <v>1.15E-2</v>
      </c>
      <c r="Q20" s="8"/>
      <c r="R20" s="23">
        <v>1131</v>
      </c>
      <c r="S20" s="28">
        <v>171489348</v>
      </c>
      <c r="T20" s="17">
        <v>7.7000000000000002E-3</v>
      </c>
      <c r="U20" s="17">
        <v>1.5900000000000001E-2</v>
      </c>
      <c r="V20" s="8"/>
      <c r="W20" s="23">
        <v>546</v>
      </c>
      <c r="X20" s="28">
        <v>79465612</v>
      </c>
      <c r="Y20" s="17">
        <v>1.26E-2</v>
      </c>
      <c r="Z20" s="17">
        <v>2.2700000000000001E-2</v>
      </c>
      <c r="AA20" s="8"/>
      <c r="AB20" s="34" t="s">
        <v>12</v>
      </c>
      <c r="AC20" s="23">
        <f>VLOOKUP($AB20,[1]NY!$C$17:$K$24,5,FALSE)</f>
        <v>19</v>
      </c>
      <c r="AD20" s="23">
        <f>VLOOKUP($AB20,[1]NY!$C$17:$K$24,6,FALSE)</f>
        <v>990531.37</v>
      </c>
      <c r="AE20" s="35">
        <f>VLOOKUP($AB20,[1]NY!$C$17:$K$24,8,FALSE)</f>
        <v>2.2266494784952537E-3</v>
      </c>
      <c r="AF20" s="35">
        <f>VLOOKUP($AB20,[1]NY!$C$17:$K$24,9,FALSE)</f>
        <v>3.1625604727138065E-3</v>
      </c>
      <c r="AG20" s="8"/>
      <c r="AH20" s="23">
        <f>VLOOKUP($AB20,[2]NY!$C$17:$K$23,5,FALSE)</f>
        <v>464</v>
      </c>
      <c r="AI20" s="23">
        <f>VLOOKUP($AB20,[2]NY!$C$17:$K$23,6,FALSE)</f>
        <v>59705973.390000001</v>
      </c>
      <c r="AJ20" s="35">
        <f>VLOOKUP($AB20,[2]NY!$C$17:$K$23,8,FALSE)</f>
        <v>5.6385266918618079E-3</v>
      </c>
      <c r="AK20" s="35">
        <f>VLOOKUP($AB20,[2]NY!$C$17:$K$23,9,FALSE)</f>
        <v>1.0491616693801315E-2</v>
      </c>
      <c r="AL20" s="8"/>
      <c r="AM20" s="23">
        <f>VLOOKUP($AB20,[3]NY!$C$17:$K$23,5,FALSE)</f>
        <v>314</v>
      </c>
      <c r="AN20" s="23">
        <f>VLOOKUP($AB20,[3]NY!$C$17:$K$23,6,FALSE)</f>
        <v>61528059</v>
      </c>
      <c r="AO20" s="35">
        <f>VLOOKUP($AB20,[3]NY!$C$17:$K$23,8,FALSE)</f>
        <v>5.0090929394123089E-3</v>
      </c>
      <c r="AP20" s="35">
        <f>VLOOKUP($AB20,[3]NY!$C$17:$K$23,9,FALSE)</f>
        <v>1.1531297711634437E-2</v>
      </c>
      <c r="AQ20" s="8"/>
      <c r="AR20" s="23">
        <f>VLOOKUP($AB20,[4]NY!$C$17:$K$23,5,FALSE)</f>
        <v>1131</v>
      </c>
      <c r="AS20" s="23">
        <f>VLOOKUP($AB20,[4]NY!$C$17:$K$23,6,FALSE)</f>
        <v>171489348</v>
      </c>
      <c r="AT20" s="35">
        <f>VLOOKUP($AB20,[4]NY!$C$17:$K$23,8,FALSE)</f>
        <v>7.726254235435567E-3</v>
      </c>
      <c r="AU20" s="35">
        <f>VLOOKUP($AB20,[4]NY!$C$17:$K$23,9,FALSE)</f>
        <v>1.5942688418115348E-2</v>
      </c>
      <c r="AV20" s="8"/>
      <c r="AW20" s="23">
        <f>VLOOKUP($AB20,[5]NY!$C$17:$K$23,5,FALSE)</f>
        <v>546</v>
      </c>
      <c r="AX20" s="23">
        <f>VLOOKUP($AB20,[5]NY!$C$17:$K$23,6,FALSE)</f>
        <v>79465612.189999998</v>
      </c>
      <c r="AY20" s="35">
        <f>VLOOKUP($AB20,[5]NY!$C$17:$K$23,8,FALSE)</f>
        <v>1.2594284132585979E-2</v>
      </c>
      <c r="AZ20" s="35">
        <f>VLOOKUP($AB20,[5]NY!$C$17:$K$23,9,FALSE)</f>
        <v>2.2650440692877822E-2</v>
      </c>
      <c r="BB20" s="36">
        <f t="shared" si="1"/>
        <v>0</v>
      </c>
      <c r="BC20" s="36">
        <f t="shared" si="0"/>
        <v>0</v>
      </c>
      <c r="BD20" s="35">
        <f t="shared" si="0"/>
        <v>2.6649478495253519E-5</v>
      </c>
      <c r="BE20" s="35">
        <f t="shared" si="0"/>
        <v>-3.7439527286193663E-5</v>
      </c>
      <c r="BF20" s="23"/>
      <c r="BG20" s="36">
        <f t="shared" si="0"/>
        <v>0</v>
      </c>
      <c r="BH20" s="36">
        <f t="shared" si="0"/>
        <v>0.39000000059604645</v>
      </c>
      <c r="BI20" s="35">
        <f t="shared" si="0"/>
        <v>3.852669186180796E-5</v>
      </c>
      <c r="BJ20" s="35">
        <f t="shared" si="0"/>
        <v>-8.3833061986851587E-6</v>
      </c>
      <c r="BK20" s="23"/>
      <c r="BL20" s="36">
        <f t="shared" si="0"/>
        <v>0</v>
      </c>
      <c r="BM20" s="36">
        <f t="shared" si="0"/>
        <v>0</v>
      </c>
      <c r="BN20" s="35">
        <f t="shared" si="0"/>
        <v>9.0929394123088342E-6</v>
      </c>
      <c r="BO20" s="35">
        <f t="shared" si="0"/>
        <v>3.1297711634436717E-5</v>
      </c>
      <c r="BP20" s="23"/>
      <c r="BQ20" s="36">
        <f t="shared" si="0"/>
        <v>0</v>
      </c>
      <c r="BR20" s="36">
        <f t="shared" si="0"/>
        <v>0</v>
      </c>
      <c r="BS20" s="35">
        <f t="shared" si="0"/>
        <v>2.6254235435566736E-5</v>
      </c>
      <c r="BT20" s="35">
        <f t="shared" si="0"/>
        <v>4.268841811534696E-5</v>
      </c>
      <c r="BU20" s="23"/>
      <c r="BV20" s="36">
        <f t="shared" si="0"/>
        <v>0</v>
      </c>
      <c r="BW20" s="36">
        <f t="shared" si="0"/>
        <v>0.18999999761581421</v>
      </c>
      <c r="BX20" s="35">
        <f t="shared" si="0"/>
        <v>-5.7158674140207061E-6</v>
      </c>
      <c r="BY20" s="35">
        <f t="shared" si="0"/>
        <v>-4.9559307122179486E-5</v>
      </c>
    </row>
    <row r="21" spans="1:77" x14ac:dyDescent="0.2">
      <c r="A21" s="1" t="s">
        <v>27</v>
      </c>
      <c r="B21" s="13" t="s">
        <v>13</v>
      </c>
      <c r="C21" s="23">
        <v>8533</v>
      </c>
      <c r="D21" s="28">
        <v>313205511.33999997</v>
      </c>
      <c r="E21" s="17">
        <v>1</v>
      </c>
      <c r="F21" s="17">
        <v>1</v>
      </c>
      <c r="G21" s="8"/>
      <c r="H21" s="23">
        <v>82291</v>
      </c>
      <c r="I21" s="28">
        <v>5690826794</v>
      </c>
      <c r="J21" s="17">
        <v>1</v>
      </c>
      <c r="K21" s="17">
        <v>1</v>
      </c>
      <c r="L21" s="8"/>
      <c r="M21" s="23">
        <v>62686</v>
      </c>
      <c r="N21" s="28">
        <v>5335744557</v>
      </c>
      <c r="O21" s="17">
        <v>1</v>
      </c>
      <c r="P21" s="17">
        <v>1</v>
      </c>
      <c r="Q21" s="8"/>
      <c r="R21" s="23">
        <v>146384</v>
      </c>
      <c r="S21" s="28">
        <v>10756614161</v>
      </c>
      <c r="T21" s="17">
        <v>1</v>
      </c>
      <c r="U21" s="17">
        <v>1</v>
      </c>
      <c r="V21" s="8"/>
      <c r="W21" s="23">
        <v>43353</v>
      </c>
      <c r="X21" s="28">
        <v>3508347289</v>
      </c>
      <c r="Y21" s="17">
        <v>1</v>
      </c>
      <c r="Z21" s="17">
        <v>1</v>
      </c>
      <c r="AA21" s="8"/>
      <c r="AB21" s="34" t="s">
        <v>13</v>
      </c>
      <c r="AC21" s="23">
        <f>VLOOKUP($AB21,[1]NY!$C$17:$K$24,5,FALSE)</f>
        <v>8533</v>
      </c>
      <c r="AD21" s="23">
        <f>VLOOKUP($AB21,[1]NY!$C$17:$K$24,6,FALSE)</f>
        <v>313205511.34000003</v>
      </c>
      <c r="AE21" s="35">
        <f>VLOOKUP($AB21,[1]NY!$C$17:$K$24,8,FALSE)</f>
        <v>1</v>
      </c>
      <c r="AF21" s="35">
        <f>VLOOKUP($AB21,[1]NY!$C$17:$K$24,9,FALSE)</f>
        <v>1</v>
      </c>
      <c r="AG21" s="8"/>
      <c r="AH21" s="23">
        <f>VLOOKUP($AB21,[2]NY!$C$17:$K$23,5,FALSE)</f>
        <v>82291</v>
      </c>
      <c r="AI21" s="23">
        <f>VLOOKUP($AB21,[2]NY!$C$17:$K$23,6,FALSE)</f>
        <v>5690826793.670001</v>
      </c>
      <c r="AJ21" s="35">
        <f>VLOOKUP($AB21,[2]NY!$C$17:$K$23,8,FALSE)</f>
        <v>1</v>
      </c>
      <c r="AK21" s="35">
        <f>VLOOKUP($AB21,[2]NY!$C$17:$K$23,9,FALSE)</f>
        <v>0.99999999999999978</v>
      </c>
      <c r="AL21" s="8"/>
      <c r="AM21" s="23">
        <f>VLOOKUP($AB21,[3]NY!$C$17:$K$23,5,FALSE)</f>
        <v>62686</v>
      </c>
      <c r="AN21" s="23">
        <f>VLOOKUP($AB21,[3]NY!$C$17:$K$23,6,FALSE)</f>
        <v>5335744557</v>
      </c>
      <c r="AO21" s="35">
        <f>VLOOKUP($AB21,[3]NY!$C$17:$K$23,8,FALSE)</f>
        <v>1</v>
      </c>
      <c r="AP21" s="35">
        <f>VLOOKUP($AB21,[3]NY!$C$17:$K$23,9,FALSE)</f>
        <v>1</v>
      </c>
      <c r="AQ21" s="8"/>
      <c r="AR21" s="23">
        <f>VLOOKUP($AB21,[4]NY!$C$17:$K$23,5,FALSE)</f>
        <v>146384</v>
      </c>
      <c r="AS21" s="23">
        <f>VLOOKUP($AB21,[4]NY!$C$17:$K$23,6,FALSE)</f>
        <v>10756614160.83</v>
      </c>
      <c r="AT21" s="35">
        <f>VLOOKUP($AB21,[4]NY!$C$17:$K$23,8,FALSE)</f>
        <v>1</v>
      </c>
      <c r="AU21" s="35">
        <f>VLOOKUP($AB21,[4]NY!$C$17:$K$23,9,FALSE)</f>
        <v>0.99999999999999989</v>
      </c>
      <c r="AV21" s="8"/>
      <c r="AW21" s="23">
        <f>VLOOKUP($AB21,[5]NY!$C$17:$K$23,5,FALSE)</f>
        <v>43353</v>
      </c>
      <c r="AX21" s="23">
        <f>VLOOKUP($AB21,[5]NY!$C$17:$K$23,6,FALSE)</f>
        <v>3508347288.5799999</v>
      </c>
      <c r="AY21" s="35">
        <f>VLOOKUP($AB21,[5]NY!$C$17:$K$23,8,FALSE)</f>
        <v>1</v>
      </c>
      <c r="AZ21" s="35">
        <f>VLOOKUP($AB21,[5]NY!$C$17:$K$23,9,FALSE)</f>
        <v>1</v>
      </c>
      <c r="BB21" s="36">
        <f t="shared" si="1"/>
        <v>0</v>
      </c>
      <c r="BC21" s="36">
        <f t="shared" si="0"/>
        <v>0</v>
      </c>
      <c r="BD21" s="35">
        <f t="shared" si="0"/>
        <v>0</v>
      </c>
      <c r="BE21" s="35">
        <f t="shared" si="0"/>
        <v>0</v>
      </c>
      <c r="BF21" s="23"/>
      <c r="BG21" s="36">
        <f t="shared" si="0"/>
        <v>0</v>
      </c>
      <c r="BH21" s="36">
        <f t="shared" si="0"/>
        <v>-0.32999897003173828</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-0.17000007629394531</v>
      </c>
      <c r="BS21" s="35">
        <f t="shared" si="3"/>
        <v>0</v>
      </c>
      <c r="BT21" s="35">
        <f t="shared" si="3"/>
        <v>0</v>
      </c>
      <c r="BU21" s="23"/>
      <c r="BV21" s="36">
        <f t="shared" ref="BV21:BY21" si="4">AW21-W21</f>
        <v>0</v>
      </c>
      <c r="BW21" s="36">
        <f t="shared" si="4"/>
        <v>-0.42000007629394531</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H14" activePane="bottomRight" state="frozen"/>
      <selection pane="bottomRight" activeCell="B30" sqref="B30"/>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335" priority="21" operator="lessThan">
      <formula>-1</formula>
    </cfRule>
  </conditionalFormatting>
  <conditionalFormatting sqref="BD6:BE21">
    <cfRule type="cellIs" dxfId="334" priority="19" operator="lessThan">
      <formula>-0.01</formula>
    </cfRule>
    <cfRule type="cellIs" dxfId="333" priority="20" operator="greaterThan">
      <formula>0.01</formula>
    </cfRule>
  </conditionalFormatting>
  <conditionalFormatting sqref="BB6:BC21">
    <cfRule type="cellIs" dxfId="332" priority="17" operator="lessThan">
      <formula>-1</formula>
    </cfRule>
    <cfRule type="cellIs" dxfId="331" priority="18" operator="greaterThan">
      <formula>1</formula>
    </cfRule>
  </conditionalFormatting>
  <conditionalFormatting sqref="BI6:BJ21">
    <cfRule type="cellIs" dxfId="330" priority="15" operator="lessThan">
      <formula>-0.01</formula>
    </cfRule>
    <cfRule type="cellIs" dxfId="329" priority="16" operator="greaterThan">
      <formula>0.01</formula>
    </cfRule>
  </conditionalFormatting>
  <conditionalFormatting sqref="BG6:BH21">
    <cfRule type="cellIs" dxfId="328" priority="13" operator="lessThan">
      <formula>-1</formula>
    </cfRule>
    <cfRule type="cellIs" dxfId="327" priority="14" operator="greaterThan">
      <formula>1</formula>
    </cfRule>
  </conditionalFormatting>
  <conditionalFormatting sqref="BN6:BO21">
    <cfRule type="cellIs" dxfId="326" priority="11" operator="lessThan">
      <formula>-0.01</formula>
    </cfRule>
    <cfRule type="cellIs" dxfId="325" priority="12" operator="greaterThan">
      <formula>0.01</formula>
    </cfRule>
  </conditionalFormatting>
  <conditionalFormatting sqref="BL6:BM21">
    <cfRule type="cellIs" dxfId="324" priority="9" operator="lessThan">
      <formula>-1</formula>
    </cfRule>
    <cfRule type="cellIs" dxfId="323" priority="10" operator="greaterThan">
      <formula>1</formula>
    </cfRule>
  </conditionalFormatting>
  <conditionalFormatting sqref="BS6:BT21">
    <cfRule type="cellIs" dxfId="322" priority="7" operator="lessThan">
      <formula>-0.01</formula>
    </cfRule>
    <cfRule type="cellIs" dxfId="321" priority="8" operator="greaterThan">
      <formula>0.01</formula>
    </cfRule>
  </conditionalFormatting>
  <conditionalFormatting sqref="BQ6:BR21">
    <cfRule type="cellIs" dxfId="320" priority="5" operator="lessThan">
      <formula>-1</formula>
    </cfRule>
    <cfRule type="cellIs" dxfId="319" priority="6" operator="greaterThan">
      <formula>1</formula>
    </cfRule>
  </conditionalFormatting>
  <conditionalFormatting sqref="BX6:BY21">
    <cfRule type="cellIs" dxfId="318" priority="3" operator="lessThan">
      <formula>-0.01</formula>
    </cfRule>
    <cfRule type="cellIs" dxfId="317" priority="4" operator="greaterThan">
      <formula>0.01</formula>
    </cfRule>
  </conditionalFormatting>
  <conditionalFormatting sqref="BV6:BW21">
    <cfRule type="cellIs" dxfId="316" priority="1" operator="lessThan">
      <formula>-1</formula>
    </cfRule>
    <cfRule type="cellIs" dxfId="315" priority="2" operator="greaterThan">
      <formula>1</formula>
    </cfRule>
  </conditionalFormatting>
  <pageMargins left="0.7" right="0.7" top="0.75" bottom="0.75" header="0.3" footer="0.3"/>
  <pageSetup paperSize="5" scale="12"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BY37"/>
  <sheetViews>
    <sheetView zoomScale="80" zoomScaleNormal="80" workbookViewId="0">
      <pane xSplit="2" ySplit="3" topLeftCell="AY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65</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38055</v>
      </c>
      <c r="D6" s="28">
        <v>4065986775.5999999</v>
      </c>
      <c r="E6" s="17">
        <v>0.86150000000000004</v>
      </c>
      <c r="F6" s="17">
        <v>0.86160000000000003</v>
      </c>
      <c r="G6" s="8"/>
      <c r="H6" s="23">
        <v>150915</v>
      </c>
      <c r="I6" s="28">
        <v>16270195191</v>
      </c>
      <c r="J6" s="17">
        <v>0.81410000000000005</v>
      </c>
      <c r="K6" s="17">
        <v>0.80559999999999998</v>
      </c>
      <c r="L6" s="8"/>
      <c r="M6" s="23">
        <v>88590</v>
      </c>
      <c r="N6" s="28">
        <v>7922180215</v>
      </c>
      <c r="O6" s="17">
        <v>0.8569</v>
      </c>
      <c r="P6" s="17">
        <v>0.84409999999999996</v>
      </c>
      <c r="Q6" s="8"/>
      <c r="R6" s="23">
        <v>186895</v>
      </c>
      <c r="S6" s="28">
        <v>18549856400</v>
      </c>
      <c r="T6" s="17">
        <v>0.874</v>
      </c>
      <c r="U6" s="17">
        <v>0.87</v>
      </c>
      <c r="V6" s="8"/>
      <c r="W6" s="23">
        <v>183636</v>
      </c>
      <c r="X6" s="28">
        <v>21760701260</v>
      </c>
      <c r="Y6" s="17">
        <v>0.89790000000000003</v>
      </c>
      <c r="Z6" s="17">
        <v>0.90559999999999996</v>
      </c>
      <c r="AA6" s="8"/>
      <c r="AB6" s="34" t="s">
        <v>80</v>
      </c>
      <c r="AC6" s="23">
        <f>VLOOKUP($AB6,[1]OH!$C$8:$K$14,5,FALSE)</f>
        <v>38055</v>
      </c>
      <c r="AD6" s="23">
        <f>VLOOKUP($AB6,[1]OH!$C$8:$K$14,6,FALSE)</f>
        <v>4065986775.5999999</v>
      </c>
      <c r="AE6" s="35">
        <f>VLOOKUP($AB6,[1]OH!$C$8:$K$14,8,FALSE)</f>
        <v>0.86149910578860389</v>
      </c>
      <c r="AF6" s="35">
        <f>VLOOKUP($AB6,[1]OH!$C$8:$K$14,9,FALSE)</f>
        <v>0.86155877839577644</v>
      </c>
      <c r="AG6" s="8"/>
      <c r="AH6" s="23">
        <f>VLOOKUP($AB6,[2]OH!$C$8:$K$23,5,FALSE)</f>
        <v>150915</v>
      </c>
      <c r="AI6" s="23">
        <f>VLOOKUP($AB6,[2]OH!$C$8:$K$23,6,FALSE)</f>
        <v>16270195190.52</v>
      </c>
      <c r="AJ6" s="35">
        <f>VLOOKUP($AB6,[2]OH!$C$8:$K$23,8,FALSE)</f>
        <v>0.81409775754273728</v>
      </c>
      <c r="AK6" s="35">
        <f>VLOOKUP($AB6,[2]OH!$C$8:$K$23,9,FALSE)</f>
        <v>0.80556277033046042</v>
      </c>
      <c r="AL6" s="8"/>
      <c r="AM6" s="23">
        <f>VLOOKUP($AB6,[3]OH!$C$8:$K$14,5,FALSE)</f>
        <v>88590</v>
      </c>
      <c r="AN6" s="23">
        <f>VLOOKUP($AB6,[3]OH!$C$8:$K$14,6,FALSE)</f>
        <v>7922180215</v>
      </c>
      <c r="AO6" s="35">
        <f>VLOOKUP($AB6,[3]OH!$C$8:$K$14,8,FALSE)</f>
        <v>0.85690242203822642</v>
      </c>
      <c r="AP6" s="35">
        <f>VLOOKUP($AB6,[3]OH!$C$8:$K$14,9,FALSE)</f>
        <v>0.84411676493945209</v>
      </c>
      <c r="AQ6" s="8"/>
      <c r="AR6" s="23">
        <f>VLOOKUP($AB6,[4]OH!$C$8:$K$14,5,FALSE)</f>
        <v>186895</v>
      </c>
      <c r="AS6" s="23">
        <f>VLOOKUP($AB6,[4]OH!$C$8:$K$14,6,FALSE)</f>
        <v>18549856399.970001</v>
      </c>
      <c r="AT6" s="35">
        <f>VLOOKUP($AB6,[4]OH!$C$8:$K$14,8,FALSE)</f>
        <v>0.87397005321586563</v>
      </c>
      <c r="AU6" s="35">
        <f>VLOOKUP($AB6,[4]OH!$C$8:$K$14,9,FALSE)</f>
        <v>0.87001291591271546</v>
      </c>
      <c r="AV6" s="8"/>
      <c r="AW6" s="23">
        <f>VLOOKUP($AB6,[5]OH!$C$8:$K$14,5,FALSE)</f>
        <v>183636</v>
      </c>
      <c r="AX6" s="23">
        <f>VLOOKUP($AB6,[5]OH!$C$8:$K$14,6,FALSE)</f>
        <v>21760701259.560001</v>
      </c>
      <c r="AY6" s="35">
        <f>VLOOKUP($AB6,[5]OH!$C$8:$K$14,8,FALSE)</f>
        <v>0.8979140792317396</v>
      </c>
      <c r="AZ6" s="35">
        <f>VLOOKUP($AB6,[5]OH!$C$8:$K$14,9,FALSE)</f>
        <v>0.905647498640899</v>
      </c>
      <c r="BB6" s="36">
        <f>AC6-C6</f>
        <v>0</v>
      </c>
      <c r="BC6" s="36">
        <f t="shared" ref="BC6:BY21" si="0">AD6-D6</f>
        <v>0</v>
      </c>
      <c r="BD6" s="35">
        <f t="shared" si="0"/>
        <v>-8.9421139615186718E-7</v>
      </c>
      <c r="BE6" s="35">
        <f t="shared" si="0"/>
        <v>-4.1221604223595776E-5</v>
      </c>
      <c r="BF6" s="23"/>
      <c r="BG6" s="36">
        <f t="shared" si="0"/>
        <v>0</v>
      </c>
      <c r="BH6" s="36">
        <f t="shared" si="0"/>
        <v>-0.47999954223632813</v>
      </c>
      <c r="BI6" s="35">
        <f t="shared" si="0"/>
        <v>-2.2424572627688377E-6</v>
      </c>
      <c r="BJ6" s="35">
        <f t="shared" si="0"/>
        <v>-3.7229669539562416E-5</v>
      </c>
      <c r="BK6" s="23"/>
      <c r="BL6" s="36">
        <f t="shared" si="0"/>
        <v>0</v>
      </c>
      <c r="BM6" s="36">
        <f t="shared" si="0"/>
        <v>0</v>
      </c>
      <c r="BN6" s="35">
        <f t="shared" si="0"/>
        <v>2.4220382264239504E-6</v>
      </c>
      <c r="BO6" s="35">
        <f t="shared" si="0"/>
        <v>1.6764939452129646E-5</v>
      </c>
      <c r="BP6" s="23"/>
      <c r="BQ6" s="36">
        <f t="shared" si="0"/>
        <v>0</v>
      </c>
      <c r="BR6" s="36">
        <f t="shared" si="0"/>
        <v>-2.9998779296875E-2</v>
      </c>
      <c r="BS6" s="35">
        <f t="shared" si="0"/>
        <v>-2.9946784134371462E-5</v>
      </c>
      <c r="BT6" s="35">
        <f t="shared" si="0"/>
        <v>1.2915912715460998E-5</v>
      </c>
      <c r="BU6" s="23"/>
      <c r="BV6" s="36">
        <f t="shared" si="0"/>
        <v>0</v>
      </c>
      <c r="BW6" s="36">
        <f t="shared" si="0"/>
        <v>-0.43999862670898438</v>
      </c>
      <c r="BX6" s="35">
        <f t="shared" si="0"/>
        <v>1.4079231739572151E-5</v>
      </c>
      <c r="BY6" s="35">
        <f t="shared" si="0"/>
        <v>4.7498640899035216E-5</v>
      </c>
    </row>
    <row r="7" spans="1:77" x14ac:dyDescent="0.2">
      <c r="A7" s="1" t="s">
        <v>22</v>
      </c>
      <c r="B7" s="2" t="s">
        <v>8</v>
      </c>
      <c r="C7" s="23">
        <v>1876</v>
      </c>
      <c r="D7" s="28">
        <v>185796278.87</v>
      </c>
      <c r="E7" s="17">
        <v>4.2500000000000003E-2</v>
      </c>
      <c r="F7" s="17">
        <v>3.9399999999999998E-2</v>
      </c>
      <c r="G7" s="8"/>
      <c r="H7" s="23">
        <v>7206</v>
      </c>
      <c r="I7" s="28">
        <v>741045761</v>
      </c>
      <c r="J7" s="17">
        <v>3.8899999999999997E-2</v>
      </c>
      <c r="K7" s="17">
        <v>3.6700000000000003E-2</v>
      </c>
      <c r="L7" s="8"/>
      <c r="M7" s="23">
        <v>3964</v>
      </c>
      <c r="N7" s="28">
        <v>364743317</v>
      </c>
      <c r="O7" s="17">
        <v>3.8300000000000001E-2</v>
      </c>
      <c r="P7" s="17">
        <v>3.8899999999999997E-2</v>
      </c>
      <c r="Q7" s="8"/>
      <c r="R7" s="23">
        <v>7346</v>
      </c>
      <c r="S7" s="28">
        <v>717432427</v>
      </c>
      <c r="T7" s="17">
        <v>3.44E-2</v>
      </c>
      <c r="U7" s="17">
        <v>3.3700000000000001E-2</v>
      </c>
      <c r="V7" s="8"/>
      <c r="W7" s="23">
        <v>6030</v>
      </c>
      <c r="X7" s="28">
        <v>619194941</v>
      </c>
      <c r="Y7" s="17">
        <v>2.9499999999999998E-2</v>
      </c>
      <c r="Z7" s="17">
        <v>2.58E-2</v>
      </c>
      <c r="AA7" s="8"/>
      <c r="AB7" s="34" t="s">
        <v>8</v>
      </c>
      <c r="AC7" s="23">
        <f>VLOOKUP($AB7,[1]OH!$C$8:$K$14,5,FALSE)</f>
        <v>1876</v>
      </c>
      <c r="AD7" s="23">
        <f>VLOOKUP($AB7,[1]OH!$C$8:$K$14,6,FALSE)</f>
        <v>185796278.87</v>
      </c>
      <c r="AE7" s="35">
        <f>VLOOKUP($AB7,[1]OH!$C$8:$K$14,8,FALSE)</f>
        <v>4.2469381749032212E-2</v>
      </c>
      <c r="AF7" s="35">
        <f>VLOOKUP($AB7,[1]OH!$C$8:$K$14,9,FALSE)</f>
        <v>3.9369143061242923E-2</v>
      </c>
      <c r="AG7" s="8"/>
      <c r="AH7" s="23">
        <f>VLOOKUP($AB7,[2]OH!$C$8:$K$23,5,FALSE)</f>
        <v>7206</v>
      </c>
      <c r="AI7" s="23">
        <f>VLOOKUP($AB7,[2]OH!$C$8:$K$23,6,FALSE)</f>
        <v>741045761.3499999</v>
      </c>
      <c r="AJ7" s="35">
        <f>VLOOKUP($AB7,[2]OH!$C$8:$K$23,8,FALSE)</f>
        <v>3.8872136241281281E-2</v>
      </c>
      <c r="AK7" s="35">
        <f>VLOOKUP($AB7,[2]OH!$C$8:$K$23,9,FALSE)</f>
        <v>3.6690332811899859E-2</v>
      </c>
      <c r="AL7" s="8"/>
      <c r="AM7" s="23">
        <f>VLOOKUP($AB7,[3]OH!$C$8:$K$14,5,FALSE)</f>
        <v>3964</v>
      </c>
      <c r="AN7" s="23">
        <f>VLOOKUP($AB7,[3]OH!$C$8:$K$14,6,FALSE)</f>
        <v>364743317</v>
      </c>
      <c r="AO7" s="35">
        <f>VLOOKUP($AB7,[3]OH!$C$8:$K$14,8,FALSE)</f>
        <v>3.8342490133869846E-2</v>
      </c>
      <c r="AP7" s="35">
        <f>VLOOKUP($AB7,[3]OH!$C$8:$K$14,9,FALSE)</f>
        <v>3.8863790070865621E-2</v>
      </c>
      <c r="AQ7" s="8"/>
      <c r="AR7" s="23">
        <f>VLOOKUP($AB7,[4]OH!$C$8:$K$14,5,FALSE)</f>
        <v>7346</v>
      </c>
      <c r="AS7" s="23">
        <f>VLOOKUP($AB7,[4]OH!$C$8:$K$14,6,FALSE)</f>
        <v>717432426.87</v>
      </c>
      <c r="AT7" s="35">
        <f>VLOOKUP($AB7,[4]OH!$C$8:$K$14,8,FALSE)</f>
        <v>3.4351823274693001E-2</v>
      </c>
      <c r="AU7" s="35">
        <f>VLOOKUP($AB7,[4]OH!$C$8:$K$14,9,FALSE)</f>
        <v>3.3648534210351841E-2</v>
      </c>
      <c r="AV7" s="8"/>
      <c r="AW7" s="23">
        <f>VLOOKUP($AB7,[5]OH!$C$8:$K$14,5,FALSE)</f>
        <v>6030</v>
      </c>
      <c r="AX7" s="23">
        <f>VLOOKUP($AB7,[5]OH!$C$8:$K$14,6,FALSE)</f>
        <v>619194941.41999996</v>
      </c>
      <c r="AY7" s="35">
        <f>VLOOKUP($AB7,[5]OH!$C$8:$K$14,8,FALSE)</f>
        <v>2.9484534066127503E-2</v>
      </c>
      <c r="AZ7" s="35">
        <f>VLOOKUP($AB7,[5]OH!$C$8:$K$14,9,FALSE)</f>
        <v>2.5769957648849214E-2</v>
      </c>
      <c r="BB7" s="36">
        <f t="shared" ref="BB7:BB21" si="1">AC7-C7</f>
        <v>0</v>
      </c>
      <c r="BC7" s="36">
        <f t="shared" si="0"/>
        <v>0</v>
      </c>
      <c r="BD7" s="35">
        <f t="shared" si="0"/>
        <v>-3.0618250967791305E-5</v>
      </c>
      <c r="BE7" s="35">
        <f t="shared" si="0"/>
        <v>-3.0856938757074792E-5</v>
      </c>
      <c r="BF7" s="23"/>
      <c r="BG7" s="36">
        <f t="shared" si="0"/>
        <v>0</v>
      </c>
      <c r="BH7" s="36">
        <f t="shared" si="0"/>
        <v>0.34999990463256836</v>
      </c>
      <c r="BI7" s="35">
        <f t="shared" si="0"/>
        <v>-2.7863758718715825E-5</v>
      </c>
      <c r="BJ7" s="35">
        <f t="shared" si="0"/>
        <v>-9.667188100144497E-6</v>
      </c>
      <c r="BK7" s="23"/>
      <c r="BL7" s="36">
        <f t="shared" si="0"/>
        <v>0</v>
      </c>
      <c r="BM7" s="36">
        <f t="shared" si="0"/>
        <v>0</v>
      </c>
      <c r="BN7" s="35">
        <f t="shared" si="0"/>
        <v>4.2490133869844959E-5</v>
      </c>
      <c r="BO7" s="35">
        <f t="shared" si="0"/>
        <v>-3.6209929134375929E-5</v>
      </c>
      <c r="BP7" s="23"/>
      <c r="BQ7" s="36">
        <f t="shared" si="0"/>
        <v>0</v>
      </c>
      <c r="BR7" s="36">
        <f t="shared" si="0"/>
        <v>-0.12999999523162842</v>
      </c>
      <c r="BS7" s="35">
        <f t="shared" si="0"/>
        <v>-4.8176725306998958E-5</v>
      </c>
      <c r="BT7" s="35">
        <f t="shared" si="0"/>
        <v>-5.1465789648159899E-5</v>
      </c>
      <c r="BU7" s="23"/>
      <c r="BV7" s="36">
        <f t="shared" si="0"/>
        <v>0</v>
      </c>
      <c r="BW7" s="36">
        <f t="shared" si="0"/>
        <v>0.41999995708465576</v>
      </c>
      <c r="BX7" s="35">
        <f t="shared" si="0"/>
        <v>-1.5465933872495924E-5</v>
      </c>
      <c r="BY7" s="35">
        <f t="shared" si="0"/>
        <v>-3.0042351150786489E-5</v>
      </c>
    </row>
    <row r="8" spans="1:77" x14ac:dyDescent="0.2">
      <c r="A8" s="1" t="s">
        <v>23</v>
      </c>
      <c r="B8" s="2" t="s">
        <v>9</v>
      </c>
      <c r="C8" s="23">
        <v>1446</v>
      </c>
      <c r="D8" s="28">
        <v>148867471.84</v>
      </c>
      <c r="E8" s="17">
        <v>3.27E-2</v>
      </c>
      <c r="F8" s="17">
        <v>3.15E-2</v>
      </c>
      <c r="G8" s="8"/>
      <c r="H8" s="23">
        <v>4508</v>
      </c>
      <c r="I8" s="28">
        <v>489796099</v>
      </c>
      <c r="J8" s="17">
        <v>2.4299999999999999E-2</v>
      </c>
      <c r="K8" s="17">
        <v>2.4299999999999999E-2</v>
      </c>
      <c r="L8" s="8"/>
      <c r="M8" s="23">
        <v>3087</v>
      </c>
      <c r="N8" s="28">
        <v>299387743</v>
      </c>
      <c r="O8" s="17">
        <v>2.9899999999999999E-2</v>
      </c>
      <c r="P8" s="17">
        <v>3.1899999999999998E-2</v>
      </c>
      <c r="Q8" s="8"/>
      <c r="R8" s="23">
        <v>4835</v>
      </c>
      <c r="S8" s="28">
        <v>490311632</v>
      </c>
      <c r="T8" s="17">
        <v>2.2599999999999999E-2</v>
      </c>
      <c r="U8" s="17">
        <v>2.3E-2</v>
      </c>
      <c r="V8" s="8"/>
      <c r="W8" s="23">
        <v>4335</v>
      </c>
      <c r="X8" s="28">
        <v>462863168</v>
      </c>
      <c r="Y8" s="17">
        <v>2.12E-2</v>
      </c>
      <c r="Z8" s="17">
        <v>1.9300000000000001E-2</v>
      </c>
      <c r="AA8" s="8"/>
      <c r="AB8" s="34" t="s">
        <v>9</v>
      </c>
      <c r="AC8" s="23">
        <f>VLOOKUP($AB8,[1]OH!$C$8:$K$14,5,FALSE)</f>
        <v>1446</v>
      </c>
      <c r="AD8" s="23">
        <f>VLOOKUP($AB8,[1]OH!$C$8:$K$14,6,FALSE)</f>
        <v>148867471.84</v>
      </c>
      <c r="AE8" s="35">
        <f>VLOOKUP($AB8,[1]OH!$C$8:$K$14,8,FALSE)</f>
        <v>3.2734928576279625E-2</v>
      </c>
      <c r="AF8" s="35">
        <f>VLOOKUP($AB8,[1]OH!$C$8:$K$14,9,FALSE)</f>
        <v>3.1544145187833668E-2</v>
      </c>
      <c r="AG8" s="8"/>
      <c r="AH8" s="23">
        <f>VLOOKUP($AB8,[2]OH!$C$8:$K$23,5,FALSE)</f>
        <v>4508</v>
      </c>
      <c r="AI8" s="23">
        <f>VLOOKUP($AB8,[2]OH!$C$8:$K$23,6,FALSE)</f>
        <v>489796099.39999998</v>
      </c>
      <c r="AJ8" s="35">
        <f>VLOOKUP($AB8,[2]OH!$C$8:$K$23,8,FALSE)</f>
        <v>2.4318011403787955E-2</v>
      </c>
      <c r="AK8" s="35">
        <f>VLOOKUP($AB8,[2]OH!$C$8:$K$23,9,FALSE)</f>
        <v>2.4250569714099862E-2</v>
      </c>
      <c r="AL8" s="8"/>
      <c r="AM8" s="23">
        <f>VLOOKUP($AB8,[3]OH!$C$8:$K$14,5,FALSE)</f>
        <v>3087</v>
      </c>
      <c r="AN8" s="23">
        <f>VLOOKUP($AB8,[3]OH!$C$8:$K$14,6,FALSE)</f>
        <v>299387743</v>
      </c>
      <c r="AO8" s="35">
        <f>VLOOKUP($AB8,[3]OH!$C$8:$K$14,8,FALSE)</f>
        <v>2.9859552735432948E-2</v>
      </c>
      <c r="AP8" s="35">
        <f>VLOOKUP($AB8,[3]OH!$C$8:$K$14,9,FALSE)</f>
        <v>3.1900083843735702E-2</v>
      </c>
      <c r="AQ8" s="8"/>
      <c r="AR8" s="23">
        <f>VLOOKUP($AB8,[4]OH!$C$8:$K$14,5,FALSE)</f>
        <v>4835</v>
      </c>
      <c r="AS8" s="23">
        <f>VLOOKUP($AB8,[4]OH!$C$8:$K$14,6,FALSE)</f>
        <v>490311632.39999998</v>
      </c>
      <c r="AT8" s="35">
        <f>VLOOKUP($AB8,[4]OH!$C$8:$K$14,8,FALSE)</f>
        <v>2.260972849620755E-2</v>
      </c>
      <c r="AU8" s="35">
        <f>VLOOKUP($AB8,[4]OH!$C$8:$K$14,9,FALSE)</f>
        <v>2.2996267130722222E-2</v>
      </c>
      <c r="AV8" s="8"/>
      <c r="AW8" s="23">
        <f>VLOOKUP($AB8,[5]OH!$C$8:$K$14,5,FALSE)</f>
        <v>4335</v>
      </c>
      <c r="AX8" s="23">
        <f>VLOOKUP($AB8,[5]OH!$C$8:$K$14,6,FALSE)</f>
        <v>462863167.94999999</v>
      </c>
      <c r="AY8" s="35">
        <f>VLOOKUP($AB8,[5]OH!$C$8:$K$14,8,FALSE)</f>
        <v>2.1196592898285693E-2</v>
      </c>
      <c r="AZ8" s="35">
        <f>VLOOKUP($AB8,[5]OH!$C$8:$K$14,9,FALSE)</f>
        <v>1.9263665507229882E-2</v>
      </c>
      <c r="BB8" s="36">
        <f t="shared" si="1"/>
        <v>0</v>
      </c>
      <c r="BC8" s="36">
        <f t="shared" si="0"/>
        <v>0</v>
      </c>
      <c r="BD8" s="35">
        <f t="shared" si="0"/>
        <v>3.4928576279624757E-5</v>
      </c>
      <c r="BE8" s="35">
        <f t="shared" si="0"/>
        <v>4.4145187833667665E-5</v>
      </c>
      <c r="BF8" s="23"/>
      <c r="BG8" s="36">
        <f t="shared" si="0"/>
        <v>0</v>
      </c>
      <c r="BH8" s="36">
        <f t="shared" si="0"/>
        <v>0.39999997615814209</v>
      </c>
      <c r="BI8" s="35">
        <f t="shared" si="0"/>
        <v>1.8011403787956265E-5</v>
      </c>
      <c r="BJ8" s="35">
        <f t="shared" si="0"/>
        <v>-4.9430285900136511E-5</v>
      </c>
      <c r="BK8" s="23"/>
      <c r="BL8" s="36">
        <f t="shared" si="0"/>
        <v>0</v>
      </c>
      <c r="BM8" s="36">
        <f t="shared" si="0"/>
        <v>0</v>
      </c>
      <c r="BN8" s="35">
        <f t="shared" si="0"/>
        <v>-4.0447264567051305E-5</v>
      </c>
      <c r="BO8" s="35">
        <f t="shared" si="0"/>
        <v>8.3843735704247635E-8</v>
      </c>
      <c r="BP8" s="23"/>
      <c r="BQ8" s="36">
        <f t="shared" si="0"/>
        <v>0</v>
      </c>
      <c r="BR8" s="36">
        <f t="shared" si="0"/>
        <v>0.39999997615814209</v>
      </c>
      <c r="BS8" s="35">
        <f t="shared" si="0"/>
        <v>9.7284962075512571E-6</v>
      </c>
      <c r="BT8" s="35">
        <f t="shared" si="0"/>
        <v>-3.7328692777775785E-6</v>
      </c>
      <c r="BU8" s="23"/>
      <c r="BV8" s="36">
        <f t="shared" si="0"/>
        <v>0</v>
      </c>
      <c r="BW8" s="36">
        <f t="shared" si="0"/>
        <v>-5.0000011920928955E-2</v>
      </c>
      <c r="BX8" s="35">
        <f t="shared" si="0"/>
        <v>-3.4071017143075255E-6</v>
      </c>
      <c r="BY8" s="35">
        <f t="shared" si="0"/>
        <v>-3.6334492770118826E-5</v>
      </c>
    </row>
    <row r="9" spans="1:77" x14ac:dyDescent="0.2">
      <c r="A9" s="1" t="s">
        <v>24</v>
      </c>
      <c r="B9" s="2" t="s">
        <v>10</v>
      </c>
      <c r="C9" s="23">
        <v>189</v>
      </c>
      <c r="D9" s="28">
        <v>19366464.309999999</v>
      </c>
      <c r="E9" s="17">
        <v>4.3E-3</v>
      </c>
      <c r="F9" s="17">
        <v>4.1000000000000003E-3</v>
      </c>
      <c r="G9" s="8"/>
      <c r="H9" s="23">
        <v>5510</v>
      </c>
      <c r="I9" s="28">
        <v>662460366</v>
      </c>
      <c r="J9" s="17">
        <v>2.9700000000000001E-2</v>
      </c>
      <c r="K9" s="17">
        <v>3.2800000000000003E-2</v>
      </c>
      <c r="L9" s="8"/>
      <c r="M9" s="23">
        <v>1767</v>
      </c>
      <c r="N9" s="28">
        <v>188522842</v>
      </c>
      <c r="O9" s="17">
        <v>1.7100000000000001E-2</v>
      </c>
      <c r="P9" s="17">
        <v>2.01E-2</v>
      </c>
      <c r="Q9" s="8"/>
      <c r="R9" s="23">
        <v>858</v>
      </c>
      <c r="S9" s="28">
        <v>93511873</v>
      </c>
      <c r="T9" s="17">
        <v>4.0000000000000001E-3</v>
      </c>
      <c r="U9" s="17">
        <v>4.4000000000000003E-3</v>
      </c>
      <c r="V9" s="8"/>
      <c r="W9" s="23">
        <v>1534</v>
      </c>
      <c r="X9" s="28">
        <v>179826158</v>
      </c>
      <c r="Y9" s="17">
        <v>7.4999999999999997E-3</v>
      </c>
      <c r="Z9" s="17">
        <v>7.4999999999999997E-3</v>
      </c>
      <c r="AA9" s="8"/>
      <c r="AB9" s="34" t="s">
        <v>10</v>
      </c>
      <c r="AC9" s="23">
        <f>VLOOKUP($AB9,[1]OH!$C$8:$K$14,5,FALSE)</f>
        <v>189</v>
      </c>
      <c r="AD9" s="23">
        <f>VLOOKUP($AB9,[1]OH!$C$8:$K$14,6,FALSE)</f>
        <v>19366464.309999999</v>
      </c>
      <c r="AE9" s="35">
        <f>VLOOKUP($AB9,[1]OH!$C$8:$K$14,8,FALSE)</f>
        <v>4.2786317433726488E-3</v>
      </c>
      <c r="AF9" s="35">
        <f>VLOOKUP($AB9,[1]OH!$C$8:$K$14,9,FALSE)</f>
        <v>4.1036403347147676E-3</v>
      </c>
      <c r="AG9" s="8"/>
      <c r="AH9" s="23">
        <f>VLOOKUP($AB9,[2]OH!$C$8:$K$23,5,FALSE)</f>
        <v>5510</v>
      </c>
      <c r="AI9" s="23">
        <f>VLOOKUP($AB9,[2]OH!$C$8:$K$23,6,FALSE)</f>
        <v>662460366.34000003</v>
      </c>
      <c r="AJ9" s="35">
        <f>VLOOKUP($AB9,[2]OH!$C$8:$K$23,8,FALSE)</f>
        <v>2.9723212696289185E-2</v>
      </c>
      <c r="AK9" s="35">
        <f>VLOOKUP($AB9,[2]OH!$C$8:$K$23,9,FALSE)</f>
        <v>3.279944719126178E-2</v>
      </c>
      <c r="AL9" s="8"/>
      <c r="AM9" s="23">
        <f>VLOOKUP($AB9,[3]OH!$C$8:$K$14,5,FALSE)</f>
        <v>1767</v>
      </c>
      <c r="AN9" s="23">
        <f>VLOOKUP($AB9,[3]OH!$C$8:$K$14,6,FALSE)</f>
        <v>188522842</v>
      </c>
      <c r="AO9" s="35">
        <f>VLOOKUP($AB9,[3]OH!$C$8:$K$14,8,FALSE)</f>
        <v>1.7091619592973766E-2</v>
      </c>
      <c r="AP9" s="35">
        <f>VLOOKUP($AB9,[3]OH!$C$8:$K$14,9,FALSE)</f>
        <v>2.0087310208485514E-2</v>
      </c>
      <c r="AQ9" s="8"/>
      <c r="AR9" s="23">
        <f>VLOOKUP($AB9,[4]OH!$C$8:$K$14,5,FALSE)</f>
        <v>858</v>
      </c>
      <c r="AS9" s="23">
        <f>VLOOKUP($AB9,[4]OH!$C$8:$K$14,6,FALSE)</f>
        <v>93511872.560000002</v>
      </c>
      <c r="AT9" s="35">
        <f>VLOOKUP($AB9,[4]OH!$C$8:$K$14,8,FALSE)</f>
        <v>4.0122331023259728E-3</v>
      </c>
      <c r="AU9" s="35">
        <f>VLOOKUP($AB9,[4]OH!$C$8:$K$14,9,FALSE)</f>
        <v>4.3858310902350388E-3</v>
      </c>
      <c r="AV9" s="8"/>
      <c r="AW9" s="23">
        <f>VLOOKUP($AB9,[5]OH!$C$8:$K$14,5,FALSE)</f>
        <v>1534</v>
      </c>
      <c r="AX9" s="23">
        <f>VLOOKUP($AB9,[5]OH!$C$8:$K$14,6,FALSE)</f>
        <v>179826158.36000001</v>
      </c>
      <c r="AY9" s="35">
        <f>VLOOKUP($AB9,[5]OH!$C$8:$K$14,8,FALSE)</f>
        <v>7.5007089979170129E-3</v>
      </c>
      <c r="AZ9" s="35">
        <f>VLOOKUP($AB9,[5]OH!$C$8:$K$14,9,FALSE)</f>
        <v>7.4840929327766158E-3</v>
      </c>
      <c r="BB9" s="36">
        <f t="shared" si="1"/>
        <v>0</v>
      </c>
      <c r="BC9" s="36">
        <f t="shared" si="0"/>
        <v>0</v>
      </c>
      <c r="BD9" s="35">
        <f t="shared" si="0"/>
        <v>-2.1368256627351222E-5</v>
      </c>
      <c r="BE9" s="35">
        <f t="shared" si="0"/>
        <v>3.6403347147672543E-6</v>
      </c>
      <c r="BF9" s="23"/>
      <c r="BG9" s="36">
        <f t="shared" si="0"/>
        <v>0</v>
      </c>
      <c r="BH9" s="36">
        <f t="shared" si="0"/>
        <v>0.34000003337860107</v>
      </c>
      <c r="BI9" s="35">
        <f t="shared" si="0"/>
        <v>2.3212696289184181E-5</v>
      </c>
      <c r="BJ9" s="35">
        <f t="shared" si="0"/>
        <v>-5.528087382231095E-7</v>
      </c>
      <c r="BK9" s="23"/>
      <c r="BL9" s="36">
        <f t="shared" si="0"/>
        <v>0</v>
      </c>
      <c r="BM9" s="36">
        <f t="shared" si="0"/>
        <v>0</v>
      </c>
      <c r="BN9" s="35">
        <f t="shared" si="0"/>
        <v>-8.3804070262344377E-6</v>
      </c>
      <c r="BO9" s="35">
        <f t="shared" si="0"/>
        <v>-1.2689791514485654E-5</v>
      </c>
      <c r="BP9" s="23"/>
      <c r="BQ9" s="36">
        <f t="shared" si="0"/>
        <v>0</v>
      </c>
      <c r="BR9" s="36">
        <f t="shared" si="0"/>
        <v>-0.43999999761581421</v>
      </c>
      <c r="BS9" s="35">
        <f t="shared" si="0"/>
        <v>1.2233102325972731E-5</v>
      </c>
      <c r="BT9" s="35">
        <f t="shared" si="0"/>
        <v>-1.4168909764961449E-5</v>
      </c>
      <c r="BU9" s="23"/>
      <c r="BV9" s="36">
        <f t="shared" si="0"/>
        <v>0</v>
      </c>
      <c r="BW9" s="36">
        <f t="shared" si="0"/>
        <v>0.36000001430511475</v>
      </c>
      <c r="BX9" s="35">
        <f t="shared" si="0"/>
        <v>7.0899791701321824E-7</v>
      </c>
      <c r="BY9" s="35">
        <f t="shared" si="0"/>
        <v>-1.5907067223383878E-5</v>
      </c>
    </row>
    <row r="10" spans="1:77" x14ac:dyDescent="0.2">
      <c r="A10" s="1" t="s">
        <v>25</v>
      </c>
      <c r="B10" s="2" t="s">
        <v>11</v>
      </c>
      <c r="C10" s="23">
        <v>1185</v>
      </c>
      <c r="D10" s="28">
        <v>132366514.29000001</v>
      </c>
      <c r="E10" s="17">
        <v>2.6800000000000001E-2</v>
      </c>
      <c r="F10" s="17">
        <v>2.81E-2</v>
      </c>
      <c r="G10" s="8"/>
      <c r="H10" s="23">
        <v>6285</v>
      </c>
      <c r="I10" s="28">
        <v>748162026</v>
      </c>
      <c r="J10" s="17">
        <v>3.39E-2</v>
      </c>
      <c r="K10" s="17">
        <v>3.6999999999999998E-2</v>
      </c>
      <c r="L10" s="8"/>
      <c r="M10" s="23">
        <v>3174</v>
      </c>
      <c r="N10" s="28">
        <v>323848022</v>
      </c>
      <c r="O10" s="17">
        <v>3.0700000000000002E-2</v>
      </c>
      <c r="P10" s="17">
        <v>3.4500000000000003E-2</v>
      </c>
      <c r="Q10" s="8"/>
      <c r="R10" s="23">
        <v>4272</v>
      </c>
      <c r="S10" s="28">
        <v>443934813</v>
      </c>
      <c r="T10" s="17">
        <v>0.02</v>
      </c>
      <c r="U10" s="17">
        <v>2.0799999999999999E-2</v>
      </c>
      <c r="V10" s="8"/>
      <c r="W10" s="23">
        <v>2665</v>
      </c>
      <c r="X10" s="28">
        <v>305770892</v>
      </c>
      <c r="Y10" s="17">
        <v>1.2999999999999999E-2</v>
      </c>
      <c r="Z10" s="17">
        <v>1.2699999999999999E-2</v>
      </c>
      <c r="AA10" s="8"/>
      <c r="AB10" s="34" t="s">
        <v>11</v>
      </c>
      <c r="AC10" s="23">
        <f>VLOOKUP($AB10,[1]OH!$C$8:$K$14,5,FALSE)</f>
        <v>1185</v>
      </c>
      <c r="AD10" s="23">
        <f>VLOOKUP($AB10,[1]OH!$C$8:$K$14,6,FALSE)</f>
        <v>132366514.28999999</v>
      </c>
      <c r="AE10" s="35">
        <f>VLOOKUP($AB10,[1]OH!$C$8:$K$14,8,FALSE)</f>
        <v>2.6826341883050733E-2</v>
      </c>
      <c r="AF10" s="35">
        <f>VLOOKUP($AB10,[1]OH!$C$8:$K$14,9,FALSE)</f>
        <v>2.8047688948858146E-2</v>
      </c>
      <c r="AG10" s="8"/>
      <c r="AH10" s="23">
        <f>VLOOKUP($AB10,[2]OH!$C$8:$K$23,5,FALSE)</f>
        <v>6285</v>
      </c>
      <c r="AI10" s="23">
        <f>VLOOKUP($AB10,[2]OH!$C$8:$K$23,6,FALSE)</f>
        <v>748162025.76999998</v>
      </c>
      <c r="AJ10" s="35">
        <f>VLOOKUP($AB10,[2]OH!$C$8:$K$23,8,FALSE)</f>
        <v>3.3903882358652909E-2</v>
      </c>
      <c r="AK10" s="35">
        <f>VLOOKUP($AB10,[2]OH!$C$8:$K$23,9,FALSE)</f>
        <v>3.7042670175616271E-2</v>
      </c>
      <c r="AL10" s="8"/>
      <c r="AM10" s="23">
        <f>VLOOKUP($AB10,[3]OH!$C$8:$K$14,5,FALSE)</f>
        <v>3174</v>
      </c>
      <c r="AN10" s="23">
        <f>VLOOKUP($AB10,[3]OH!$C$8:$K$14,6,FALSE)</f>
        <v>323848022</v>
      </c>
      <c r="AO10" s="35">
        <f>VLOOKUP($AB10,[3]OH!$C$8:$K$14,8,FALSE)</f>
        <v>3.0701075601640485E-2</v>
      </c>
      <c r="AP10" s="35">
        <f>VLOOKUP($AB10,[3]OH!$C$8:$K$14,9,FALSE)</f>
        <v>3.4506352701379507E-2</v>
      </c>
      <c r="AQ10" s="8"/>
      <c r="AR10" s="23">
        <f>VLOOKUP($AB10,[4]OH!$C$8:$K$14,5,FALSE)</f>
        <v>4272</v>
      </c>
      <c r="AS10" s="23">
        <f>VLOOKUP($AB10,[4]OH!$C$8:$K$14,6,FALSE)</f>
        <v>443934813.48000002</v>
      </c>
      <c r="AT10" s="35">
        <f>VLOOKUP($AB10,[4]OH!$C$8:$K$14,8,FALSE)</f>
        <v>1.9976992789203445E-2</v>
      </c>
      <c r="AU10" s="35">
        <f>VLOOKUP($AB10,[4]OH!$C$8:$K$14,9,FALSE)</f>
        <v>2.0821132693594698E-2</v>
      </c>
      <c r="AV10" s="8"/>
      <c r="AW10" s="23">
        <f>VLOOKUP($AB10,[5]OH!$C$8:$K$14,5,FALSE)</f>
        <v>2665</v>
      </c>
      <c r="AX10" s="23">
        <f>VLOOKUP($AB10,[5]OH!$C$8:$K$14,6,FALSE)</f>
        <v>305770891.93000001</v>
      </c>
      <c r="AY10" s="35">
        <f>VLOOKUP($AB10,[5]OH!$C$8:$K$14,8,FALSE)</f>
        <v>1.303089275061854E-2</v>
      </c>
      <c r="AZ10" s="35">
        <f>VLOOKUP($AB10,[5]OH!$C$8:$K$14,9,FALSE)</f>
        <v>1.2725722398856207E-2</v>
      </c>
      <c r="BB10" s="36">
        <f t="shared" si="1"/>
        <v>0</v>
      </c>
      <c r="BC10" s="36">
        <f t="shared" si="0"/>
        <v>0</v>
      </c>
      <c r="BD10" s="35">
        <f t="shared" si="0"/>
        <v>2.6341883050732401E-5</v>
      </c>
      <c r="BE10" s="35">
        <f t="shared" si="0"/>
        <v>-5.231105114185397E-5</v>
      </c>
      <c r="BF10" s="23"/>
      <c r="BG10" s="36">
        <f t="shared" si="0"/>
        <v>0</v>
      </c>
      <c r="BH10" s="36">
        <f t="shared" si="0"/>
        <v>-0.23000001907348633</v>
      </c>
      <c r="BI10" s="35">
        <f t="shared" si="0"/>
        <v>3.8823586529096454E-6</v>
      </c>
      <c r="BJ10" s="35">
        <f t="shared" si="0"/>
        <v>4.2670175616273121E-5</v>
      </c>
      <c r="BK10" s="23"/>
      <c r="BL10" s="36">
        <f t="shared" si="0"/>
        <v>0</v>
      </c>
      <c r="BM10" s="36">
        <f t="shared" si="0"/>
        <v>0</v>
      </c>
      <c r="BN10" s="35">
        <f t="shared" si="0"/>
        <v>1.0756016404836477E-6</v>
      </c>
      <c r="BO10" s="35">
        <f t="shared" si="0"/>
        <v>6.352701379504222E-6</v>
      </c>
      <c r="BP10" s="23"/>
      <c r="BQ10" s="36">
        <f t="shared" si="0"/>
        <v>0</v>
      </c>
      <c r="BR10" s="36">
        <f t="shared" si="0"/>
        <v>0.48000001907348633</v>
      </c>
      <c r="BS10" s="35">
        <f t="shared" si="0"/>
        <v>-2.3007210796555794E-5</v>
      </c>
      <c r="BT10" s="35">
        <f t="shared" si="0"/>
        <v>2.1132693594699131E-5</v>
      </c>
      <c r="BU10" s="23"/>
      <c r="BV10" s="36">
        <f t="shared" si="0"/>
        <v>0</v>
      </c>
      <c r="BW10" s="36">
        <f t="shared" si="0"/>
        <v>-6.9999992847442627E-2</v>
      </c>
      <c r="BX10" s="35">
        <f t="shared" si="0"/>
        <v>3.089275061854066E-5</v>
      </c>
      <c r="BY10" s="35">
        <f t="shared" si="0"/>
        <v>2.5722398856207335E-5</v>
      </c>
    </row>
    <row r="11" spans="1:77" x14ac:dyDescent="0.2">
      <c r="A11" s="1" t="s">
        <v>26</v>
      </c>
      <c r="B11" s="13" t="s">
        <v>12</v>
      </c>
      <c r="C11" s="23">
        <v>1422</v>
      </c>
      <c r="D11" s="28">
        <v>166954139.31999999</v>
      </c>
      <c r="E11" s="17">
        <v>3.2199999999999999E-2</v>
      </c>
      <c r="F11" s="17">
        <v>3.5400000000000001E-2</v>
      </c>
      <c r="G11" s="8"/>
      <c r="H11" s="23">
        <v>10953</v>
      </c>
      <c r="I11" s="28">
        <v>1285643349</v>
      </c>
      <c r="J11" s="17">
        <v>5.91E-2</v>
      </c>
      <c r="K11" s="17">
        <v>6.3700000000000007E-2</v>
      </c>
      <c r="L11" s="8"/>
      <c r="M11" s="23">
        <v>2802</v>
      </c>
      <c r="N11" s="28">
        <v>286488898</v>
      </c>
      <c r="O11" s="17">
        <v>2.7099999999999999E-2</v>
      </c>
      <c r="P11" s="17">
        <v>3.0499999999999999E-2</v>
      </c>
      <c r="Q11" s="8"/>
      <c r="R11" s="23">
        <v>9640</v>
      </c>
      <c r="S11" s="28">
        <v>1026310343</v>
      </c>
      <c r="T11" s="17">
        <v>4.5100000000000001E-2</v>
      </c>
      <c r="U11" s="17">
        <v>4.8099999999999997E-2</v>
      </c>
      <c r="V11" s="8"/>
      <c r="W11" s="23">
        <v>6314</v>
      </c>
      <c r="X11" s="28">
        <v>699426236</v>
      </c>
      <c r="Y11" s="17">
        <v>3.09E-2</v>
      </c>
      <c r="Z11" s="17">
        <v>2.9100000000000001E-2</v>
      </c>
      <c r="AA11" s="8"/>
      <c r="AB11" s="34" t="s">
        <v>12</v>
      </c>
      <c r="AC11" s="23">
        <f>VLOOKUP($AB11,[1]OH!$C$8:$K$14,5,FALSE)</f>
        <v>1422</v>
      </c>
      <c r="AD11" s="23">
        <f>VLOOKUP($AB11,[1]OH!$C$8:$K$14,6,FALSE)</f>
        <v>166954139.31999999</v>
      </c>
      <c r="AE11" s="35">
        <f>VLOOKUP($AB11,[1]OH!$C$8:$K$14,8,FALSE)</f>
        <v>3.2191610259660879E-2</v>
      </c>
      <c r="AF11" s="35">
        <f>VLOOKUP($AB11,[1]OH!$C$8:$K$14,9,FALSE)</f>
        <v>3.5376604071574114E-2</v>
      </c>
      <c r="AG11" s="8"/>
      <c r="AH11" s="23">
        <f>VLOOKUP($AB11,[2]OH!$C$8:$K$23,5,FALSE)</f>
        <v>10953</v>
      </c>
      <c r="AI11" s="23">
        <f>VLOOKUP($AB11,[2]OH!$C$8:$K$23,6,FALSE)</f>
        <v>1285643348.8600001</v>
      </c>
      <c r="AJ11" s="35">
        <f>VLOOKUP($AB11,[2]OH!$C$8:$K$23,8,FALSE)</f>
        <v>5.9084999757251441E-2</v>
      </c>
      <c r="AK11" s="35">
        <f>VLOOKUP($AB11,[2]OH!$C$8:$K$23,9,FALSE)</f>
        <v>6.3654209776661697E-2</v>
      </c>
      <c r="AL11" s="8"/>
      <c r="AM11" s="23">
        <f>VLOOKUP($AB11,[3]OH!$C$8:$K$14,5,FALSE)</f>
        <v>2802</v>
      </c>
      <c r="AN11" s="23">
        <f>VLOOKUP($AB11,[3]OH!$C$8:$K$14,6,FALSE)</f>
        <v>286488898</v>
      </c>
      <c r="AO11" s="35">
        <f>VLOOKUP($AB11,[3]OH!$C$8:$K$14,8,FALSE)</f>
        <v>2.7102839897856536E-2</v>
      </c>
      <c r="AP11" s="35">
        <f>VLOOKUP($AB11,[3]OH!$C$8:$K$14,9,FALSE)</f>
        <v>3.0525698129530456E-2</v>
      </c>
      <c r="AQ11" s="8"/>
      <c r="AR11" s="23">
        <f>VLOOKUP($AB11,[4]OH!$C$8:$K$14,5,FALSE)</f>
        <v>9640</v>
      </c>
      <c r="AS11" s="23">
        <f>VLOOKUP($AB11,[4]OH!$C$8:$K$14,6,FALSE)</f>
        <v>1026310343.4299999</v>
      </c>
      <c r="AT11" s="35">
        <f>VLOOKUP($AB11,[4]OH!$C$8:$K$14,8,FALSE)</f>
        <v>4.5079169121704406E-2</v>
      </c>
      <c r="AU11" s="35">
        <f>VLOOKUP($AB11,[4]OH!$C$8:$K$14,9,FALSE)</f>
        <v>4.8135318962380678E-2</v>
      </c>
      <c r="AV11" s="8"/>
      <c r="AW11" s="23">
        <f>VLOOKUP($AB11,[5]OH!$C$8:$K$14,5,FALSE)</f>
        <v>6314</v>
      </c>
      <c r="AX11" s="23">
        <f>VLOOKUP($AB11,[5]OH!$C$8:$K$14,6,FALSE)</f>
        <v>699426235.97000003</v>
      </c>
      <c r="AY11" s="35">
        <f>VLOOKUP($AB11,[5]OH!$C$8:$K$14,8,FALSE)</f>
        <v>3.0873192055311617E-2</v>
      </c>
      <c r="AZ11" s="35">
        <f>VLOOKUP($AB11,[5]OH!$C$8:$K$14,9,FALSE)</f>
        <v>2.9109062871389178E-2</v>
      </c>
      <c r="BB11" s="36">
        <f t="shared" si="1"/>
        <v>0</v>
      </c>
      <c r="BC11" s="36">
        <f t="shared" si="0"/>
        <v>0</v>
      </c>
      <c r="BD11" s="35">
        <f t="shared" si="0"/>
        <v>-8.3897403391208769E-6</v>
      </c>
      <c r="BE11" s="35">
        <f t="shared" si="0"/>
        <v>-2.3395928425887225E-5</v>
      </c>
      <c r="BF11" s="23"/>
      <c r="BG11" s="36">
        <f t="shared" si="0"/>
        <v>0</v>
      </c>
      <c r="BH11" s="36">
        <f t="shared" si="0"/>
        <v>-0.1399998664855957</v>
      </c>
      <c r="BI11" s="35">
        <f t="shared" si="0"/>
        <v>-1.500024274855849E-5</v>
      </c>
      <c r="BJ11" s="35">
        <f t="shared" si="0"/>
        <v>-4.5790223338310065E-5</v>
      </c>
      <c r="BK11" s="23"/>
      <c r="BL11" s="36">
        <f t="shared" si="0"/>
        <v>0</v>
      </c>
      <c r="BM11" s="36">
        <f t="shared" si="0"/>
        <v>0</v>
      </c>
      <c r="BN11" s="35">
        <f t="shared" si="0"/>
        <v>2.8398978565366551E-6</v>
      </c>
      <c r="BO11" s="35">
        <f t="shared" si="0"/>
        <v>2.5698129530456887E-5</v>
      </c>
      <c r="BP11" s="23"/>
      <c r="BQ11" s="36">
        <f t="shared" si="0"/>
        <v>0</v>
      </c>
      <c r="BR11" s="36">
        <f t="shared" si="0"/>
        <v>0.4299999475479126</v>
      </c>
      <c r="BS11" s="35">
        <f t="shared" si="0"/>
        <v>-2.0830878295595434E-5</v>
      </c>
      <c r="BT11" s="35">
        <f t="shared" si="0"/>
        <v>3.5318962380681551E-5</v>
      </c>
      <c r="BU11" s="23"/>
      <c r="BV11" s="36">
        <f t="shared" si="0"/>
        <v>0</v>
      </c>
      <c r="BW11" s="36">
        <f t="shared" si="0"/>
        <v>-2.9999971389770508E-2</v>
      </c>
      <c r="BX11" s="35">
        <f t="shared" si="0"/>
        <v>-2.6807944688383295E-5</v>
      </c>
      <c r="BY11" s="35">
        <f t="shared" si="0"/>
        <v>9.0628713891767465E-6</v>
      </c>
    </row>
    <row r="12" spans="1:77" x14ac:dyDescent="0.2">
      <c r="A12" s="1" t="s">
        <v>27</v>
      </c>
      <c r="B12" s="13" t="s">
        <v>13</v>
      </c>
      <c r="C12" s="23">
        <v>44173</v>
      </c>
      <c r="D12" s="28">
        <v>4719337644.2299995</v>
      </c>
      <c r="E12" s="17">
        <v>1</v>
      </c>
      <c r="F12" s="17">
        <v>1</v>
      </c>
      <c r="G12" s="8"/>
      <c r="H12" s="23">
        <v>185377</v>
      </c>
      <c r="I12" s="28">
        <v>20197302792</v>
      </c>
      <c r="J12" s="17">
        <v>1</v>
      </c>
      <c r="K12" s="17">
        <v>1</v>
      </c>
      <c r="L12" s="8"/>
      <c r="M12" s="23">
        <v>103384</v>
      </c>
      <c r="N12" s="28">
        <v>9385171038</v>
      </c>
      <c r="O12" s="17">
        <v>1</v>
      </c>
      <c r="P12" s="17">
        <v>1</v>
      </c>
      <c r="Q12" s="8"/>
      <c r="R12" s="23">
        <v>213846</v>
      </c>
      <c r="S12" s="28">
        <v>21321357489</v>
      </c>
      <c r="T12" s="17">
        <v>1</v>
      </c>
      <c r="U12" s="17">
        <v>1</v>
      </c>
      <c r="V12" s="8"/>
      <c r="W12" s="23">
        <v>204514</v>
      </c>
      <c r="X12" s="28">
        <v>24027782655</v>
      </c>
      <c r="Y12" s="17">
        <v>1</v>
      </c>
      <c r="Z12" s="17">
        <v>1</v>
      </c>
      <c r="AA12" s="8"/>
      <c r="AB12" s="34" t="s">
        <v>13</v>
      </c>
      <c r="AC12" s="23">
        <f>VLOOKUP($AB12,[1]OH!$C$8:$K$14,5,FALSE)</f>
        <v>44173</v>
      </c>
      <c r="AD12" s="23">
        <f>VLOOKUP($AB12,[1]OH!$C$8:$K$14,6,FALSE)</f>
        <v>4719337644.2299995</v>
      </c>
      <c r="AE12" s="35">
        <f>VLOOKUP($AB12,[1]OH!$C$8:$K$14,8,FALSE)</f>
        <v>1</v>
      </c>
      <c r="AF12" s="35">
        <f>VLOOKUP($AB12,[1]OH!$C$8:$K$14,9,FALSE)</f>
        <v>1</v>
      </c>
      <c r="AG12" s="8"/>
      <c r="AH12" s="23">
        <f>VLOOKUP($AB12,[2]OH!$C$8:$K$23,5,FALSE)</f>
        <v>185377</v>
      </c>
      <c r="AI12" s="23">
        <f>VLOOKUP($AB12,[2]OH!$C$8:$K$23,6,FALSE)</f>
        <v>20197302792.240002</v>
      </c>
      <c r="AJ12" s="35">
        <f>VLOOKUP($AB12,[2]OH!$C$8:$K$23,8,FALSE)</f>
        <v>1</v>
      </c>
      <c r="AK12" s="35">
        <f>VLOOKUP($AB12,[2]OH!$C$8:$K$23,9,FALSE)</f>
        <v>0.99999999999999989</v>
      </c>
      <c r="AL12" s="8"/>
      <c r="AM12" s="23">
        <f>VLOOKUP($AB12,[3]OH!$C$8:$K$14,5,FALSE)</f>
        <v>103384</v>
      </c>
      <c r="AN12" s="23">
        <f>VLOOKUP($AB12,[3]OH!$C$8:$K$14,6,FALSE)</f>
        <v>9385171038</v>
      </c>
      <c r="AO12" s="35">
        <f>VLOOKUP($AB12,[3]OH!$C$8:$K$14,8,FALSE)</f>
        <v>1</v>
      </c>
      <c r="AP12" s="35">
        <f>VLOOKUP($AB12,[3]OH!$C$8:$K$14,9,FALSE)</f>
        <v>1</v>
      </c>
      <c r="AQ12" s="8"/>
      <c r="AR12" s="23">
        <f>VLOOKUP($AB12,[4]OH!$C$8:$K$14,5,FALSE)</f>
        <v>213846</v>
      </c>
      <c r="AS12" s="23">
        <f>VLOOKUP($AB12,[4]OH!$C$8:$K$14,6,FALSE)</f>
        <v>21321357488.710003</v>
      </c>
      <c r="AT12" s="35">
        <f>VLOOKUP($AB12,[4]OH!$C$8:$K$14,8,FALSE)</f>
        <v>1</v>
      </c>
      <c r="AU12" s="35">
        <f>VLOOKUP($AB12,[4]OH!$C$8:$K$14,9,FALSE)</f>
        <v>0.99999999999999989</v>
      </c>
      <c r="AV12" s="8"/>
      <c r="AW12" s="23">
        <f>VLOOKUP($AB12,[5]OH!$C$8:$K$14,5,FALSE)</f>
        <v>204514</v>
      </c>
      <c r="AX12" s="23">
        <f>VLOOKUP($AB12,[5]OH!$C$8:$K$14,6,FALSE)</f>
        <v>24027782655.189999</v>
      </c>
      <c r="AY12" s="35">
        <f>VLOOKUP($AB12,[5]OH!$C$8:$K$14,8,FALSE)</f>
        <v>1</v>
      </c>
      <c r="AZ12" s="35">
        <f>VLOOKUP($AB12,[5]OH!$C$8:$K$14,9,FALSE)</f>
        <v>1</v>
      </c>
      <c r="BB12" s="36">
        <f t="shared" si="1"/>
        <v>0</v>
      </c>
      <c r="BC12" s="36">
        <f t="shared" si="0"/>
        <v>0</v>
      </c>
      <c r="BD12" s="35">
        <f t="shared" si="0"/>
        <v>0</v>
      </c>
      <c r="BE12" s="35">
        <f t="shared" si="0"/>
        <v>0</v>
      </c>
      <c r="BF12" s="23"/>
      <c r="BG12" s="36">
        <f t="shared" si="0"/>
        <v>0</v>
      </c>
      <c r="BH12" s="36">
        <f t="shared" si="0"/>
        <v>0.24000167846679688</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-0.28999710083007813</v>
      </c>
      <c r="BS12" s="35">
        <f t="shared" si="0"/>
        <v>0</v>
      </c>
      <c r="BT12" s="35">
        <f t="shared" si="0"/>
        <v>0</v>
      </c>
      <c r="BU12" s="23"/>
      <c r="BV12" s="36">
        <f t="shared" si="0"/>
        <v>0</v>
      </c>
      <c r="BW12" s="36">
        <f t="shared" si="0"/>
        <v>0.18999862670898438</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9556</v>
      </c>
      <c r="D15" s="30">
        <v>268653770.10000002</v>
      </c>
      <c r="E15" s="19">
        <v>0.90700000000000003</v>
      </c>
      <c r="F15" s="19">
        <v>0.89219999999999999</v>
      </c>
      <c r="H15" s="25">
        <v>25150</v>
      </c>
      <c r="I15" s="30">
        <v>598421876</v>
      </c>
      <c r="J15" s="19">
        <v>0.90820000000000001</v>
      </c>
      <c r="K15" s="19">
        <v>0.89439999999999997</v>
      </c>
      <c r="M15" s="25">
        <v>9737</v>
      </c>
      <c r="N15" s="30">
        <v>313962239</v>
      </c>
      <c r="O15" s="19">
        <v>0.90800000000000003</v>
      </c>
      <c r="P15" s="19">
        <v>0.8972</v>
      </c>
      <c r="R15" s="25">
        <v>42143</v>
      </c>
      <c r="S15" s="30">
        <v>1115355781</v>
      </c>
      <c r="T15" s="19">
        <v>0.94530000000000003</v>
      </c>
      <c r="U15" s="19">
        <v>0.93520000000000003</v>
      </c>
      <c r="W15" s="25">
        <v>12119</v>
      </c>
      <c r="X15" s="30">
        <v>346138728</v>
      </c>
      <c r="Y15" s="19">
        <v>0.93979999999999997</v>
      </c>
      <c r="Z15" s="19">
        <v>0.93049999999999999</v>
      </c>
      <c r="AB15" s="34" t="s">
        <v>80</v>
      </c>
      <c r="AC15" s="23">
        <f>VLOOKUP($AB15,[1]OH!$C$17:$K$24,5,FALSE)</f>
        <v>9556</v>
      </c>
      <c r="AD15" s="23">
        <f>VLOOKUP($AB15,[1]OH!$C$17:$K$24,6,FALSE)</f>
        <v>268653770.10000002</v>
      </c>
      <c r="AE15" s="35">
        <f>VLOOKUP($AB15,[1]OH!$C$17:$K$24,8,FALSE)</f>
        <v>0.90698557327258922</v>
      </c>
      <c r="AF15" s="35">
        <f>VLOOKUP($AB15,[1]OH!$C$17:$K$24,9,FALSE)</f>
        <v>0.89217948715558504</v>
      </c>
      <c r="AH15" s="23">
        <f>VLOOKUP($AB15,[2]OH!$C$17:$K$23,5,FALSE)</f>
        <v>25150</v>
      </c>
      <c r="AI15" s="23">
        <f>VLOOKUP($AB15,[2]OH!$C$17:$K$23,6,FALSE)</f>
        <v>598421876.42999995</v>
      </c>
      <c r="AJ15" s="35">
        <f>VLOOKUP($AB15,[2]OH!$C$17:$K$23,8,FALSE)</f>
        <v>0.9082373334296342</v>
      </c>
      <c r="AK15" s="35">
        <f>VLOOKUP($AB15,[2]OH!$C$17:$K$23,9,FALSE)</f>
        <v>0.89441453455646014</v>
      </c>
      <c r="AM15" s="23">
        <f>VLOOKUP($AB15,[3]OH!$C$17:$K$23,5,FALSE)</f>
        <v>9737</v>
      </c>
      <c r="AN15" s="23">
        <f>VLOOKUP($AB15,[3]OH!$C$17:$K$23,6,FALSE)</f>
        <v>313962239</v>
      </c>
      <c r="AO15" s="35">
        <f>VLOOKUP($AB15,[3]OH!$C$17:$K$23,8,FALSE)</f>
        <v>0.90796344647519578</v>
      </c>
      <c r="AP15" s="35">
        <f>VLOOKUP($AB15,[3]OH!$C$17:$K$23,9,FALSE)</f>
        <v>0.89724545979273751</v>
      </c>
      <c r="AQ15" s="23"/>
      <c r="AR15" s="23">
        <f>VLOOKUP($AB15,[4]OH!$C$17:$K$23,5,FALSE)</f>
        <v>42143</v>
      </c>
      <c r="AS15" s="23">
        <f>VLOOKUP($AB15,[4]OH!$C$17:$K$23,6,FALSE)</f>
        <v>1115355781.3599999</v>
      </c>
      <c r="AT15" s="35">
        <f>VLOOKUP($AB15,[4]OH!$C$17:$K$23,8,FALSE)</f>
        <v>0.94533423059668009</v>
      </c>
      <c r="AU15" s="35">
        <f>VLOOKUP($AB15,[4]OH!$C$17:$K$23,9,FALSE)</f>
        <v>0.93518342527078602</v>
      </c>
      <c r="AW15" s="23">
        <f>VLOOKUP($AB15,[5]OH!$C$17:$K$23,5,FALSE)</f>
        <v>12119</v>
      </c>
      <c r="AX15" s="23">
        <f>VLOOKUP($AB15,[5]OH!$C$17:$K$23,6,FALSE)</f>
        <v>346138728.38</v>
      </c>
      <c r="AY15" s="35">
        <f>VLOOKUP($AB15,[5]OH!$C$17:$K$23,8,FALSE)</f>
        <v>0.93982163629313686</v>
      </c>
      <c r="AZ15" s="35">
        <f>VLOOKUP($AB15,[5]OH!$C$17:$K$23,9,FALSE)</f>
        <v>0.9305191888725296</v>
      </c>
      <c r="BB15" s="36">
        <f t="shared" si="1"/>
        <v>0</v>
      </c>
      <c r="BC15" s="36">
        <f t="shared" si="0"/>
        <v>0</v>
      </c>
      <c r="BD15" s="35">
        <f t="shared" si="0"/>
        <v>-1.4426727410810081E-5</v>
      </c>
      <c r="BE15" s="35">
        <f t="shared" si="0"/>
        <v>-2.0512844414954934E-5</v>
      </c>
      <c r="BF15" s="23"/>
      <c r="BG15" s="36">
        <f t="shared" si="0"/>
        <v>0</v>
      </c>
      <c r="BH15" s="36">
        <f t="shared" si="0"/>
        <v>0.4299999475479126</v>
      </c>
      <c r="BI15" s="35">
        <f t="shared" si="0"/>
        <v>3.7333429634189841E-5</v>
      </c>
      <c r="BJ15" s="35">
        <f t="shared" si="0"/>
        <v>1.4534556460166215E-5</v>
      </c>
      <c r="BK15" s="23"/>
      <c r="BL15" s="36">
        <f t="shared" si="0"/>
        <v>0</v>
      </c>
      <c r="BM15" s="36">
        <f t="shared" si="0"/>
        <v>0</v>
      </c>
      <c r="BN15" s="35">
        <f t="shared" si="0"/>
        <v>-3.6553524804250337E-5</v>
      </c>
      <c r="BO15" s="35">
        <f t="shared" si="0"/>
        <v>4.5459792737512217E-5</v>
      </c>
      <c r="BP15" s="23"/>
      <c r="BQ15" s="36">
        <f t="shared" si="0"/>
        <v>0</v>
      </c>
      <c r="BR15" s="36">
        <f t="shared" si="0"/>
        <v>0.3599998950958252</v>
      </c>
      <c r="BS15" s="35">
        <f t="shared" si="0"/>
        <v>3.4230596680062675E-5</v>
      </c>
      <c r="BT15" s="35">
        <f t="shared" si="0"/>
        <v>-1.6574729214013928E-5</v>
      </c>
      <c r="BU15" s="23"/>
      <c r="BV15" s="36">
        <f t="shared" si="0"/>
        <v>0</v>
      </c>
      <c r="BW15" s="36">
        <f t="shared" si="0"/>
        <v>0.37999999523162842</v>
      </c>
      <c r="BX15" s="35">
        <f t="shared" si="0"/>
        <v>2.1636293136895191E-5</v>
      </c>
      <c r="BY15" s="35">
        <f t="shared" si="0"/>
        <v>1.9188872529607437E-5</v>
      </c>
    </row>
    <row r="16" spans="1:77" x14ac:dyDescent="0.2">
      <c r="A16" s="1" t="s">
        <v>22</v>
      </c>
      <c r="B16" s="13" t="s">
        <v>8</v>
      </c>
      <c r="C16" s="25">
        <v>247</v>
      </c>
      <c r="D16" s="30">
        <v>6685753.3700000001</v>
      </c>
      <c r="E16" s="19">
        <v>2.3400000000000001E-2</v>
      </c>
      <c r="F16" s="19">
        <v>2.2200000000000001E-2</v>
      </c>
      <c r="H16" s="25">
        <v>616</v>
      </c>
      <c r="I16" s="30">
        <v>15491406</v>
      </c>
      <c r="J16" s="19">
        <v>2.23E-2</v>
      </c>
      <c r="K16" s="19">
        <v>2.3199999999999998E-2</v>
      </c>
      <c r="M16" s="25">
        <v>226</v>
      </c>
      <c r="N16" s="30">
        <v>7292575</v>
      </c>
      <c r="O16" s="19">
        <v>2.1100000000000001E-2</v>
      </c>
      <c r="P16" s="19">
        <v>2.0799999999999999E-2</v>
      </c>
      <c r="R16" s="25">
        <v>642</v>
      </c>
      <c r="S16" s="30">
        <v>17480283</v>
      </c>
      <c r="T16" s="19">
        <v>1.44E-2</v>
      </c>
      <c r="U16" s="19">
        <v>1.47E-2</v>
      </c>
      <c r="W16" s="25">
        <v>142</v>
      </c>
      <c r="X16" s="30">
        <v>5021360</v>
      </c>
      <c r="Y16" s="19">
        <v>1.0999999999999999E-2</v>
      </c>
      <c r="Z16" s="19">
        <v>1.35E-2</v>
      </c>
      <c r="AB16" s="34" t="s">
        <v>8</v>
      </c>
      <c r="AC16" s="23">
        <f>VLOOKUP($AB16,[1]OH!$C$17:$K$24,5,FALSE)</f>
        <v>247</v>
      </c>
      <c r="AD16" s="23">
        <f>VLOOKUP($AB16,[1]OH!$C$17:$K$24,6,FALSE)</f>
        <v>6685753.3700000001</v>
      </c>
      <c r="AE16" s="35">
        <f>VLOOKUP($AB16,[1]OH!$C$17:$K$24,8,FALSE)</f>
        <v>2.3443432042520879E-2</v>
      </c>
      <c r="AF16" s="35">
        <f>VLOOKUP($AB16,[1]OH!$C$17:$K$24,9,FALSE)</f>
        <v>2.2202897099396872E-2</v>
      </c>
      <c r="AH16" s="23">
        <f>VLOOKUP($AB16,[2]OH!$C$17:$K$23,5,FALSE)</f>
        <v>616</v>
      </c>
      <c r="AI16" s="23">
        <f>VLOOKUP($AB16,[2]OH!$C$17:$K$23,6,FALSE)</f>
        <v>15491405.809999999</v>
      </c>
      <c r="AJ16" s="35">
        <f>VLOOKUP($AB16,[2]OH!$C$17:$K$23,8,FALSE)</f>
        <v>2.224549492614929E-2</v>
      </c>
      <c r="AK16" s="35">
        <f>VLOOKUP($AB16,[2]OH!$C$17:$K$23,9,FALSE)</f>
        <v>2.3153796782690243E-2</v>
      </c>
      <c r="AM16" s="23">
        <f>VLOOKUP($AB16,[3]OH!$C$17:$K$23,5,FALSE)</f>
        <v>226</v>
      </c>
      <c r="AN16" s="23">
        <f>VLOOKUP($AB16,[3]OH!$C$17:$K$23,6,FALSE)</f>
        <v>7292575</v>
      </c>
      <c r="AO16" s="35">
        <f>VLOOKUP($AB16,[3]OH!$C$17:$K$23,8,FALSE)</f>
        <v>2.1074226035061545E-2</v>
      </c>
      <c r="AP16" s="35">
        <f>VLOOKUP($AB16,[3]OH!$C$17:$K$23,9,FALSE)</f>
        <v>2.0840817767731688E-2</v>
      </c>
      <c r="AR16" s="23">
        <f>VLOOKUP($AB16,[4]OH!$C$17:$K$23,5,FALSE)</f>
        <v>642</v>
      </c>
      <c r="AS16" s="23">
        <f>VLOOKUP($AB16,[4]OH!$C$17:$K$23,6,FALSE)</f>
        <v>17480283.41</v>
      </c>
      <c r="AT16" s="35">
        <f>VLOOKUP($AB16,[4]OH!$C$17:$K$23,8,FALSE)</f>
        <v>1.4401076716016151E-2</v>
      </c>
      <c r="AU16" s="35">
        <f>VLOOKUP($AB16,[4]OH!$C$17:$K$23,9,FALSE)</f>
        <v>1.4656553170984585E-2</v>
      </c>
      <c r="AW16" s="23">
        <f>VLOOKUP($AB16,[5]OH!$C$17:$K$23,5,FALSE)</f>
        <v>142</v>
      </c>
      <c r="AX16" s="23">
        <f>VLOOKUP($AB16,[5]OH!$C$17:$K$23,6,FALSE)</f>
        <v>5021359.5599999996</v>
      </c>
      <c r="AY16" s="35">
        <f>VLOOKUP($AB16,[5]OH!$C$17:$K$23,8,FALSE)</f>
        <v>1.101202016285382E-2</v>
      </c>
      <c r="AZ16" s="35">
        <f>VLOOKUP($AB16,[5]OH!$C$17:$K$23,9,FALSE)</f>
        <v>1.3498840325313042E-2</v>
      </c>
      <c r="BB16" s="36">
        <f t="shared" si="1"/>
        <v>0</v>
      </c>
      <c r="BC16" s="36">
        <f t="shared" si="0"/>
        <v>0</v>
      </c>
      <c r="BD16" s="35">
        <f t="shared" si="0"/>
        <v>4.3432042520878678E-5</v>
      </c>
      <c r="BE16" s="35">
        <f t="shared" si="0"/>
        <v>2.8970993968709113E-6</v>
      </c>
      <c r="BF16" s="23"/>
      <c r="BG16" s="36">
        <f t="shared" si="0"/>
        <v>0</v>
      </c>
      <c r="BH16" s="36">
        <f t="shared" si="0"/>
        <v>-0.19000000134110451</v>
      </c>
      <c r="BI16" s="35">
        <f t="shared" si="0"/>
        <v>-5.4505073850710101E-5</v>
      </c>
      <c r="BJ16" s="35">
        <f t="shared" si="0"/>
        <v>-4.6203217309755129E-5</v>
      </c>
      <c r="BK16" s="23"/>
      <c r="BL16" s="36">
        <f t="shared" si="0"/>
        <v>0</v>
      </c>
      <c r="BM16" s="36">
        <f t="shared" si="0"/>
        <v>0</v>
      </c>
      <c r="BN16" s="35">
        <f t="shared" si="0"/>
        <v>-2.5773964938455296E-5</v>
      </c>
      <c r="BO16" s="35">
        <f t="shared" si="0"/>
        <v>4.081776773168927E-5</v>
      </c>
      <c r="BP16" s="23"/>
      <c r="BQ16" s="36">
        <f t="shared" si="0"/>
        <v>0</v>
      </c>
      <c r="BR16" s="36">
        <f t="shared" si="0"/>
        <v>0.41000000014901161</v>
      </c>
      <c r="BS16" s="35">
        <f t="shared" si="0"/>
        <v>1.0767160161517797E-6</v>
      </c>
      <c r="BT16" s="35">
        <f t="shared" si="0"/>
        <v>-4.3446829015414412E-5</v>
      </c>
      <c r="BU16" s="23"/>
      <c r="BV16" s="36">
        <f t="shared" si="0"/>
        <v>0</v>
      </c>
      <c r="BW16" s="36">
        <f t="shared" si="0"/>
        <v>-0.44000000040978193</v>
      </c>
      <c r="BX16" s="35">
        <f t="shared" si="0"/>
        <v>1.2020162853820446E-5</v>
      </c>
      <c r="BY16" s="35">
        <f t="shared" si="0"/>
        <v>-1.1596746869579205E-6</v>
      </c>
    </row>
    <row r="17" spans="1:77" x14ac:dyDescent="0.2">
      <c r="A17" s="1" t="s">
        <v>23</v>
      </c>
      <c r="B17" s="13" t="s">
        <v>9</v>
      </c>
      <c r="C17" s="25">
        <v>234</v>
      </c>
      <c r="D17" s="30">
        <v>7636090.2000000002</v>
      </c>
      <c r="E17" s="19">
        <v>2.2200000000000001E-2</v>
      </c>
      <c r="F17" s="19">
        <v>2.5399999999999999E-2</v>
      </c>
      <c r="H17" s="25">
        <v>470</v>
      </c>
      <c r="I17" s="30">
        <v>13476011</v>
      </c>
      <c r="J17" s="19">
        <v>1.7000000000000001E-2</v>
      </c>
      <c r="K17" s="19">
        <v>2.01E-2</v>
      </c>
      <c r="M17" s="25">
        <v>259</v>
      </c>
      <c r="N17" s="30">
        <v>8762879</v>
      </c>
      <c r="O17" s="19">
        <v>2.4199999999999999E-2</v>
      </c>
      <c r="P17" s="19">
        <v>2.5000000000000001E-2</v>
      </c>
      <c r="R17" s="25">
        <v>531</v>
      </c>
      <c r="S17" s="30">
        <v>15291359</v>
      </c>
      <c r="T17" s="19">
        <v>1.1900000000000001E-2</v>
      </c>
      <c r="U17" s="19">
        <v>1.2800000000000001E-2</v>
      </c>
      <c r="W17" s="25">
        <v>167</v>
      </c>
      <c r="X17" s="30">
        <v>5012740</v>
      </c>
      <c r="Y17" s="19">
        <v>1.2999999999999999E-2</v>
      </c>
      <c r="Z17" s="19">
        <v>1.35E-2</v>
      </c>
      <c r="AB17" s="34" t="s">
        <v>9</v>
      </c>
      <c r="AC17" s="23">
        <f>VLOOKUP($AB17,[1]OH!$C$17:$K$24,5,FALSE)</f>
        <v>234</v>
      </c>
      <c r="AD17" s="23">
        <f>VLOOKUP($AB17,[1]OH!$C$17:$K$24,6,FALSE)</f>
        <v>7636090.2000000002</v>
      </c>
      <c r="AE17" s="35">
        <f>VLOOKUP($AB17,[1]OH!$C$17:$K$24,8,FALSE)</f>
        <v>2.2209567198177675E-2</v>
      </c>
      <c r="AF17" s="35">
        <f>VLOOKUP($AB17,[1]OH!$C$17:$K$24,9,FALSE)</f>
        <v>2.5358896083884839E-2</v>
      </c>
      <c r="AH17" s="23">
        <f>VLOOKUP($AB17,[2]OH!$C$17:$K$23,5,FALSE)</f>
        <v>470</v>
      </c>
      <c r="AI17" s="23">
        <f>VLOOKUP($AB17,[2]OH!$C$17:$K$23,6,FALSE)</f>
        <v>13476010.550000001</v>
      </c>
      <c r="AJ17" s="35">
        <f>VLOOKUP($AB17,[2]OH!$C$17:$K$23,8,FALSE)</f>
        <v>1.69730237261204E-2</v>
      </c>
      <c r="AK17" s="35">
        <f>VLOOKUP($AB17,[2]OH!$C$17:$K$23,9,FALSE)</f>
        <v>2.0141542578057985E-2</v>
      </c>
      <c r="AM17" s="23">
        <f>VLOOKUP($AB17,[3]OH!$C$17:$K$23,5,FALSE)</f>
        <v>259</v>
      </c>
      <c r="AN17" s="23">
        <f>VLOOKUP($AB17,[3]OH!$C$17:$K$23,6,FALSE)</f>
        <v>8762879</v>
      </c>
      <c r="AO17" s="35">
        <f>VLOOKUP($AB17,[3]OH!$C$17:$K$23,8,FALSE)</f>
        <v>2.4151436031331592E-2</v>
      </c>
      <c r="AP17" s="35">
        <f>VLOOKUP($AB17,[3]OH!$C$17:$K$23,9,FALSE)</f>
        <v>2.5042672082177132E-2</v>
      </c>
      <c r="AR17" s="23">
        <f>VLOOKUP($AB17,[4]OH!$C$17:$K$23,5,FALSE)</f>
        <v>531</v>
      </c>
      <c r="AS17" s="23">
        <f>VLOOKUP($AB17,[4]OH!$C$17:$K$23,6,FALSE)</f>
        <v>15291358.970000001</v>
      </c>
      <c r="AT17" s="35">
        <f>VLOOKUP($AB17,[4]OH!$C$17:$K$23,8,FALSE)</f>
        <v>1.1911170928667563E-2</v>
      </c>
      <c r="AU17" s="35">
        <f>VLOOKUP($AB17,[4]OH!$C$17:$K$23,9,FALSE)</f>
        <v>1.2821223234413056E-2</v>
      </c>
      <c r="AW17" s="23">
        <f>VLOOKUP($AB17,[5]OH!$C$17:$K$23,5,FALSE)</f>
        <v>167</v>
      </c>
      <c r="AX17" s="23">
        <f>VLOOKUP($AB17,[5]OH!$C$17:$K$23,6,FALSE)</f>
        <v>5012740.34</v>
      </c>
      <c r="AY17" s="35">
        <f>VLOOKUP($AB17,[5]OH!$C$17:$K$23,8,FALSE)</f>
        <v>1.2950756107018225E-2</v>
      </c>
      <c r="AZ17" s="35">
        <f>VLOOKUP($AB17,[5]OH!$C$17:$K$23,9,FALSE)</f>
        <v>1.3475669414503233E-2</v>
      </c>
      <c r="BB17" s="36">
        <f t="shared" si="1"/>
        <v>0</v>
      </c>
      <c r="BC17" s="36">
        <f t="shared" si="0"/>
        <v>0</v>
      </c>
      <c r="BD17" s="35">
        <f t="shared" si="0"/>
        <v>9.5671981776741799E-6</v>
      </c>
      <c r="BE17" s="35">
        <f t="shared" si="0"/>
        <v>-4.1103916115160094E-5</v>
      </c>
      <c r="BF17" s="23"/>
      <c r="BG17" s="36">
        <f t="shared" si="0"/>
        <v>0</v>
      </c>
      <c r="BH17" s="36">
        <f t="shared" si="0"/>
        <v>-0.44999999925494194</v>
      </c>
      <c r="BI17" s="35">
        <f t="shared" si="0"/>
        <v>-2.6976273879601026E-5</v>
      </c>
      <c r="BJ17" s="35">
        <f t="shared" si="0"/>
        <v>4.1542578057985474E-5</v>
      </c>
      <c r="BK17" s="23"/>
      <c r="BL17" s="36">
        <f t="shared" si="0"/>
        <v>0</v>
      </c>
      <c r="BM17" s="36">
        <f t="shared" si="0"/>
        <v>0</v>
      </c>
      <c r="BN17" s="35">
        <f t="shared" si="0"/>
        <v>-4.856396866840737E-5</v>
      </c>
      <c r="BO17" s="35">
        <f t="shared" si="0"/>
        <v>4.2672082177130227E-5</v>
      </c>
      <c r="BP17" s="23"/>
      <c r="BQ17" s="36">
        <f t="shared" si="0"/>
        <v>0</v>
      </c>
      <c r="BR17" s="36">
        <f t="shared" si="0"/>
        <v>-2.9999999329447746E-2</v>
      </c>
      <c r="BS17" s="35">
        <f t="shared" si="0"/>
        <v>1.1170928667562571E-5</v>
      </c>
      <c r="BT17" s="35">
        <f t="shared" si="0"/>
        <v>2.1223234413055708E-5</v>
      </c>
      <c r="BU17" s="23"/>
      <c r="BV17" s="36">
        <f t="shared" si="0"/>
        <v>0</v>
      </c>
      <c r="BW17" s="36">
        <f t="shared" si="0"/>
        <v>0.33999999985098839</v>
      </c>
      <c r="BX17" s="35">
        <f t="shared" si="0"/>
        <v>-4.9243892981774492E-5</v>
      </c>
      <c r="BY17" s="35">
        <f t="shared" si="0"/>
        <v>-2.4330585496766879E-5</v>
      </c>
    </row>
    <row r="18" spans="1:77" x14ac:dyDescent="0.2">
      <c r="A18" s="1" t="s">
        <v>24</v>
      </c>
      <c r="B18" s="13" t="s">
        <v>10</v>
      </c>
      <c r="C18" s="25">
        <v>44</v>
      </c>
      <c r="D18" s="30">
        <v>1552963.1</v>
      </c>
      <c r="E18" s="19">
        <v>4.1999999999999997E-3</v>
      </c>
      <c r="F18" s="19">
        <v>5.1999999999999998E-3</v>
      </c>
      <c r="H18" s="25">
        <v>624</v>
      </c>
      <c r="I18" s="30">
        <v>16367621</v>
      </c>
      <c r="J18" s="19">
        <v>2.2499999999999999E-2</v>
      </c>
      <c r="K18" s="19">
        <v>2.4500000000000001E-2</v>
      </c>
      <c r="M18" s="25">
        <v>51</v>
      </c>
      <c r="N18" s="30">
        <v>2113359</v>
      </c>
      <c r="O18" s="19">
        <v>4.7999999999999996E-3</v>
      </c>
      <c r="P18" s="19">
        <v>6.0000000000000001E-3</v>
      </c>
      <c r="R18" s="25">
        <v>76</v>
      </c>
      <c r="S18" s="30">
        <v>3329307</v>
      </c>
      <c r="T18" s="19">
        <v>1.6999999999999999E-3</v>
      </c>
      <c r="U18" s="19">
        <v>2.8E-3</v>
      </c>
      <c r="W18" s="25">
        <v>54</v>
      </c>
      <c r="X18" s="30">
        <v>1440001</v>
      </c>
      <c r="Y18" s="19">
        <v>4.1999999999999997E-3</v>
      </c>
      <c r="Z18" s="19">
        <v>3.8999999999999998E-3</v>
      </c>
      <c r="AB18" s="34" t="s">
        <v>10</v>
      </c>
      <c r="AC18" s="23">
        <f>VLOOKUP($AB18,[1]OH!$C$17:$K$24,5,FALSE)</f>
        <v>44</v>
      </c>
      <c r="AD18" s="23">
        <f>VLOOKUP($AB18,[1]OH!$C$17:$K$24,6,FALSE)</f>
        <v>1552963.1</v>
      </c>
      <c r="AE18" s="35">
        <f>VLOOKUP($AB18,[1]OH!$C$17:$K$24,8,FALSE)</f>
        <v>4.1761579347000758E-3</v>
      </c>
      <c r="AF18" s="35">
        <f>VLOOKUP($AB18,[1]OH!$C$17:$K$24,9,FALSE)</f>
        <v>5.1572766747841276E-3</v>
      </c>
      <c r="AH18" s="23">
        <f>VLOOKUP($AB18,[2]OH!$C$17:$K$23,5,FALSE)</f>
        <v>624</v>
      </c>
      <c r="AI18" s="23">
        <f>VLOOKUP($AB18,[2]OH!$C$17:$K$23,6,FALSE)</f>
        <v>16367620.59</v>
      </c>
      <c r="AJ18" s="35">
        <f>VLOOKUP($AB18,[2]OH!$C$17:$K$23,8,FALSE)</f>
        <v>2.2534397457657722E-2</v>
      </c>
      <c r="AK18" s="35">
        <f>VLOOKUP($AB18,[2]OH!$C$17:$K$23,9,FALSE)</f>
        <v>2.4463406717575145E-2</v>
      </c>
      <c r="AM18" s="23">
        <f>VLOOKUP($AB18,[3]OH!$C$17:$K$23,5,FALSE)</f>
        <v>51</v>
      </c>
      <c r="AN18" s="23">
        <f>VLOOKUP($AB18,[3]OH!$C$17:$K$23,6,FALSE)</f>
        <v>2113359</v>
      </c>
      <c r="AO18" s="35">
        <f>VLOOKUP($AB18,[3]OH!$C$17:$K$23,8,FALSE)</f>
        <v>4.7556881760537116E-3</v>
      </c>
      <c r="AP18" s="35">
        <f>VLOOKUP($AB18,[3]OH!$C$17:$K$23,9,FALSE)</f>
        <v>6.0395854409170521E-3</v>
      </c>
      <c r="AR18" s="23">
        <f>VLOOKUP($AB18,[4]OH!$C$17:$K$23,5,FALSE)</f>
        <v>76</v>
      </c>
      <c r="AS18" s="23">
        <f>VLOOKUP($AB18,[4]OH!$C$17:$K$23,6,FALSE)</f>
        <v>3329307.34</v>
      </c>
      <c r="AT18" s="35">
        <f>VLOOKUP($AB18,[4]OH!$C$17:$K$23,8,FALSE)</f>
        <v>1.7048003589053386E-3</v>
      </c>
      <c r="AU18" s="35">
        <f>VLOOKUP($AB18,[4]OH!$C$17:$K$23,9,FALSE)</f>
        <v>2.7914976494800006E-3</v>
      </c>
      <c r="AW18" s="23">
        <f>VLOOKUP($AB18,[5]OH!$C$17:$K$23,5,FALSE)</f>
        <v>54</v>
      </c>
      <c r="AX18" s="23">
        <f>VLOOKUP($AB18,[5]OH!$C$17:$K$23,6,FALSE)</f>
        <v>1440001.03</v>
      </c>
      <c r="AY18" s="35">
        <f>VLOOKUP($AB18,[5]OH!$C$17:$K$23,8,FALSE)</f>
        <v>4.1876696393951147E-3</v>
      </c>
      <c r="AZ18" s="35">
        <f>VLOOKUP($AB18,[5]OH!$C$17:$K$23,9,FALSE)</f>
        <v>3.871131660656525E-3</v>
      </c>
      <c r="BB18" s="36">
        <f t="shared" si="1"/>
        <v>0</v>
      </c>
      <c r="BC18" s="36">
        <f t="shared" si="0"/>
        <v>0</v>
      </c>
      <c r="BD18" s="35">
        <f t="shared" si="0"/>
        <v>-2.3842065299923935E-5</v>
      </c>
      <c r="BE18" s="35">
        <f t="shared" si="0"/>
        <v>-4.2723325215872181E-5</v>
      </c>
      <c r="BF18" s="23"/>
      <c r="BG18" s="36">
        <f t="shared" si="0"/>
        <v>0</v>
      </c>
      <c r="BH18" s="36">
        <f t="shared" si="0"/>
        <v>-0.41000000014901161</v>
      </c>
      <c r="BI18" s="35">
        <f t="shared" si="0"/>
        <v>3.439745765772273E-5</v>
      </c>
      <c r="BJ18" s="35">
        <f t="shared" si="0"/>
        <v>-3.6593282424855766E-5</v>
      </c>
      <c r="BK18" s="23"/>
      <c r="BL18" s="36">
        <f t="shared" si="0"/>
        <v>0</v>
      </c>
      <c r="BM18" s="36">
        <f t="shared" si="0"/>
        <v>0</v>
      </c>
      <c r="BN18" s="35">
        <f t="shared" si="0"/>
        <v>-4.4311823946287937E-5</v>
      </c>
      <c r="BO18" s="35">
        <f t="shared" si="0"/>
        <v>3.9585440917051969E-5</v>
      </c>
      <c r="BP18" s="23"/>
      <c r="BQ18" s="36">
        <f t="shared" si="0"/>
        <v>0</v>
      </c>
      <c r="BR18" s="36">
        <f t="shared" si="0"/>
        <v>0.33999999985098839</v>
      </c>
      <c r="BS18" s="35">
        <f t="shared" si="0"/>
        <v>4.8003589053387252E-6</v>
      </c>
      <c r="BT18" s="35">
        <f t="shared" si="0"/>
        <v>-8.5023505199993861E-6</v>
      </c>
      <c r="BU18" s="23"/>
      <c r="BV18" s="36">
        <f t="shared" si="0"/>
        <v>0</v>
      </c>
      <c r="BW18" s="36">
        <f t="shared" si="0"/>
        <v>3.0000000027939677E-2</v>
      </c>
      <c r="BX18" s="35">
        <f t="shared" si="0"/>
        <v>-1.2330360604884995E-5</v>
      </c>
      <c r="BY18" s="35">
        <f t="shared" si="0"/>
        <v>-2.8868339343474797E-5</v>
      </c>
    </row>
    <row r="19" spans="1:77" x14ac:dyDescent="0.2">
      <c r="A19" s="1" t="s">
        <v>25</v>
      </c>
      <c r="B19" s="13" t="s">
        <v>11</v>
      </c>
      <c r="C19" s="25">
        <v>422</v>
      </c>
      <c r="D19" s="30">
        <v>13957707.449999999</v>
      </c>
      <c r="E19" s="19">
        <v>4.0099999999999997E-2</v>
      </c>
      <c r="F19" s="19">
        <v>4.6399999999999997E-2</v>
      </c>
      <c r="H19" s="25">
        <v>788</v>
      </c>
      <c r="I19" s="30">
        <v>23341526</v>
      </c>
      <c r="J19" s="19">
        <v>2.8500000000000001E-2</v>
      </c>
      <c r="K19" s="19">
        <v>3.49E-2</v>
      </c>
      <c r="M19" s="25">
        <v>434</v>
      </c>
      <c r="N19" s="30">
        <v>16018222</v>
      </c>
      <c r="O19" s="19">
        <v>4.0500000000000001E-2</v>
      </c>
      <c r="P19" s="19">
        <v>4.58E-2</v>
      </c>
      <c r="R19" s="25">
        <v>1080</v>
      </c>
      <c r="S19" s="30">
        <v>35174265</v>
      </c>
      <c r="T19" s="19">
        <v>2.4199999999999999E-2</v>
      </c>
      <c r="U19" s="19">
        <v>2.9499999999999998E-2</v>
      </c>
      <c r="W19" s="25">
        <v>359</v>
      </c>
      <c r="X19" s="30">
        <v>10352614</v>
      </c>
      <c r="Y19" s="19">
        <v>2.7799999999999998E-2</v>
      </c>
      <c r="Z19" s="19">
        <v>2.7799999999999998E-2</v>
      </c>
      <c r="AB19" s="34" t="s">
        <v>11</v>
      </c>
      <c r="AC19" s="23">
        <f>VLOOKUP($AB19,[1]OH!$C$17:$K$24,5,FALSE)</f>
        <v>422</v>
      </c>
      <c r="AD19" s="23">
        <f>VLOOKUP($AB19,[1]OH!$C$17:$K$24,6,FALSE)</f>
        <v>13957707.449999999</v>
      </c>
      <c r="AE19" s="35">
        <f>VLOOKUP($AB19,[1]OH!$C$17:$K$24,8,FALSE)</f>
        <v>4.0053151100987089E-2</v>
      </c>
      <c r="AF19" s="35">
        <f>VLOOKUP($AB19,[1]OH!$C$17:$K$24,9,FALSE)</f>
        <v>4.6352523807774722E-2</v>
      </c>
      <c r="AH19" s="23">
        <f>VLOOKUP($AB19,[2]OH!$C$17:$K$23,5,FALSE)</f>
        <v>788</v>
      </c>
      <c r="AI19" s="23">
        <f>VLOOKUP($AB19,[2]OH!$C$17:$K$23,6,FALSE)</f>
        <v>23341525.700000003</v>
      </c>
      <c r="AJ19" s="35">
        <f>VLOOKUP($AB19,[2]OH!$C$17:$K$23,8,FALSE)</f>
        <v>2.8456899353580586E-2</v>
      </c>
      <c r="AK19" s="35">
        <f>VLOOKUP($AB19,[2]OH!$C$17:$K$23,9,FALSE)</f>
        <v>3.4886759102706749E-2</v>
      </c>
      <c r="AM19" s="23">
        <f>VLOOKUP($AB19,[3]OH!$C$17:$K$23,5,FALSE)</f>
        <v>434</v>
      </c>
      <c r="AN19" s="23">
        <f>VLOOKUP($AB19,[3]OH!$C$17:$K$23,6,FALSE)</f>
        <v>16018222</v>
      </c>
      <c r="AO19" s="35">
        <f>VLOOKUP($AB19,[3]OH!$C$17:$K$23,8,FALSE)</f>
        <v>4.0469973890339427E-2</v>
      </c>
      <c r="AP19" s="35">
        <f>VLOOKUP($AB19,[3]OH!$C$17:$K$23,9,FALSE)</f>
        <v>4.5777087745421968E-2</v>
      </c>
      <c r="AR19" s="23">
        <f>VLOOKUP($AB19,[4]OH!$C$17:$K$23,5,FALSE)</f>
        <v>1080</v>
      </c>
      <c r="AS19" s="23">
        <f>VLOOKUP($AB19,[4]OH!$C$17:$K$23,6,FALSE)</f>
        <v>35174264.969999999</v>
      </c>
      <c r="AT19" s="35">
        <f>VLOOKUP($AB19,[4]OH!$C$17:$K$23,8,FALSE)</f>
        <v>2.4226110363391656E-2</v>
      </c>
      <c r="AU19" s="35">
        <f>VLOOKUP($AB19,[4]OH!$C$17:$K$23,9,FALSE)</f>
        <v>2.9492284117555133E-2</v>
      </c>
      <c r="AW19" s="23">
        <f>VLOOKUP($AB19,[5]OH!$C$17:$K$23,5,FALSE)</f>
        <v>359</v>
      </c>
      <c r="AX19" s="23">
        <f>VLOOKUP($AB19,[5]OH!$C$17:$K$23,6,FALSE)</f>
        <v>10352614.210000001</v>
      </c>
      <c r="AY19" s="35">
        <f>VLOOKUP($AB19,[5]OH!$C$17:$K$23,8,FALSE)</f>
        <v>2.7840248158200853E-2</v>
      </c>
      <c r="AZ19" s="35">
        <f>VLOOKUP($AB19,[5]OH!$C$17:$K$23,9,FALSE)</f>
        <v>2.7830766648058329E-2</v>
      </c>
      <c r="BB19" s="36">
        <f t="shared" si="1"/>
        <v>0</v>
      </c>
      <c r="BC19" s="36">
        <f t="shared" si="0"/>
        <v>0</v>
      </c>
      <c r="BD19" s="35">
        <f t="shared" si="0"/>
        <v>-4.6848899012907896E-5</v>
      </c>
      <c r="BE19" s="35">
        <f t="shared" si="0"/>
        <v>-4.7476192225275049E-5</v>
      </c>
      <c r="BF19" s="23"/>
      <c r="BG19" s="36">
        <f t="shared" si="0"/>
        <v>0</v>
      </c>
      <c r="BH19" s="36">
        <f t="shared" si="0"/>
        <v>-0.29999999701976776</v>
      </c>
      <c r="BI19" s="35">
        <f t="shared" si="0"/>
        <v>-4.3100646419415301E-5</v>
      </c>
      <c r="BJ19" s="35">
        <f t="shared" si="0"/>
        <v>-1.3240897293251286E-5</v>
      </c>
      <c r="BK19" s="23"/>
      <c r="BL19" s="36">
        <f t="shared" si="0"/>
        <v>0</v>
      </c>
      <c r="BM19" s="36">
        <f t="shared" si="0"/>
        <v>0</v>
      </c>
      <c r="BN19" s="35">
        <f t="shared" si="0"/>
        <v>-3.0026109660574729E-5</v>
      </c>
      <c r="BO19" s="35">
        <f t="shared" si="0"/>
        <v>-2.2912254578032198E-5</v>
      </c>
      <c r="BP19" s="23"/>
      <c r="BQ19" s="36">
        <f t="shared" si="0"/>
        <v>0</v>
      </c>
      <c r="BR19" s="36">
        <f t="shared" si="0"/>
        <v>-3.0000001192092896E-2</v>
      </c>
      <c r="BS19" s="35">
        <f t="shared" si="0"/>
        <v>2.6110363391656372E-5</v>
      </c>
      <c r="BT19" s="35">
        <f t="shared" si="0"/>
        <v>-7.715882444865596E-6</v>
      </c>
      <c r="BU19" s="23"/>
      <c r="BV19" s="36">
        <f t="shared" si="0"/>
        <v>0</v>
      </c>
      <c r="BW19" s="36">
        <f t="shared" si="0"/>
        <v>0.21000000089406967</v>
      </c>
      <c r="BX19" s="35">
        <f t="shared" si="0"/>
        <v>4.0248158200854867E-5</v>
      </c>
      <c r="BY19" s="35">
        <f t="shared" si="0"/>
        <v>3.0766648058330737E-5</v>
      </c>
    </row>
    <row r="20" spans="1:77" x14ac:dyDescent="0.2">
      <c r="A20" s="1" t="s">
        <v>26</v>
      </c>
      <c r="B20" s="13" t="s">
        <v>12</v>
      </c>
      <c r="C20" s="23">
        <v>33</v>
      </c>
      <c r="D20" s="28">
        <v>2634481.2400000002</v>
      </c>
      <c r="E20" s="17">
        <v>3.0999999999999999E-3</v>
      </c>
      <c r="F20" s="17">
        <v>8.6999999999999994E-3</v>
      </c>
      <c r="G20" s="8"/>
      <c r="H20" s="23">
        <v>43</v>
      </c>
      <c r="I20" s="28">
        <v>1967026</v>
      </c>
      <c r="J20" s="17">
        <v>1.6000000000000001E-3</v>
      </c>
      <c r="K20" s="17">
        <v>2.8999999999999998E-3</v>
      </c>
      <c r="L20" s="8"/>
      <c r="M20" s="23">
        <v>17</v>
      </c>
      <c r="N20" s="28">
        <v>1768619</v>
      </c>
      <c r="O20" s="17">
        <v>1.6000000000000001E-3</v>
      </c>
      <c r="P20" s="17">
        <v>5.1000000000000004E-3</v>
      </c>
      <c r="Q20" s="8"/>
      <c r="R20" s="23">
        <v>108</v>
      </c>
      <c r="S20" s="28">
        <v>6028916</v>
      </c>
      <c r="T20" s="17">
        <v>2.3999999999999998E-3</v>
      </c>
      <c r="U20" s="17">
        <v>5.1000000000000004E-3</v>
      </c>
      <c r="V20" s="8"/>
      <c r="W20" s="23">
        <v>54</v>
      </c>
      <c r="X20" s="28">
        <v>4019071</v>
      </c>
      <c r="Y20" s="17">
        <v>4.1999999999999997E-3</v>
      </c>
      <c r="Z20" s="17">
        <v>1.0800000000000001E-2</v>
      </c>
      <c r="AA20" s="8"/>
      <c r="AB20" s="34" t="s">
        <v>12</v>
      </c>
      <c r="AC20" s="23">
        <f>VLOOKUP($AB20,[1]OH!$C$17:$K$24,5,FALSE)</f>
        <v>33</v>
      </c>
      <c r="AD20" s="23">
        <f>VLOOKUP($AB20,[1]OH!$C$17:$K$24,6,FALSE)</f>
        <v>2634481.2399999998</v>
      </c>
      <c r="AE20" s="35">
        <f>VLOOKUP($AB20,[1]OH!$C$17:$K$24,8,FALSE)</f>
        <v>3.1321184510250569E-3</v>
      </c>
      <c r="AF20" s="35">
        <f>VLOOKUP($AB20,[1]OH!$C$17:$K$24,9,FALSE)</f>
        <v>8.7489191785744061E-3</v>
      </c>
      <c r="AG20" s="8"/>
      <c r="AH20" s="23">
        <f>VLOOKUP($AB20,[2]OH!$C$17:$K$23,5,FALSE)</f>
        <v>43</v>
      </c>
      <c r="AI20" s="23">
        <f>VLOOKUP($AB20,[2]OH!$C$17:$K$23,6,FALSE)</f>
        <v>1967025.8800000001</v>
      </c>
      <c r="AJ20" s="35">
        <f>VLOOKUP($AB20,[2]OH!$C$17:$K$23,8,FALSE)</f>
        <v>1.5528511068578239E-3</v>
      </c>
      <c r="AK20" s="35">
        <f>VLOOKUP($AB20,[2]OH!$C$17:$K$23,9,FALSE)</f>
        <v>2.9399602625097363E-3</v>
      </c>
      <c r="AL20" s="8"/>
      <c r="AM20" s="23">
        <f>VLOOKUP($AB20,[3]OH!$C$17:$K$23,5,FALSE)</f>
        <v>17</v>
      </c>
      <c r="AN20" s="23">
        <f>VLOOKUP($AB20,[3]OH!$C$17:$K$23,6,FALSE)</f>
        <v>1768619</v>
      </c>
      <c r="AO20" s="35">
        <f>VLOOKUP($AB20,[3]OH!$C$17:$K$23,8,FALSE)</f>
        <v>1.5852293920179037E-3</v>
      </c>
      <c r="AP20" s="35">
        <f>VLOOKUP($AB20,[3]OH!$C$17:$K$23,9,FALSE)</f>
        <v>5.0543828866412548E-3</v>
      </c>
      <c r="AQ20" s="8"/>
      <c r="AR20" s="23">
        <f>VLOOKUP($AB20,[4]OH!$C$17:$K$23,5,FALSE)</f>
        <v>108</v>
      </c>
      <c r="AS20" s="23">
        <f>VLOOKUP($AB20,[4]OH!$C$17:$K$23,6,FALSE)</f>
        <v>6028915.5999999996</v>
      </c>
      <c r="AT20" s="35">
        <f>VLOOKUP($AB20,[4]OH!$C$17:$K$23,8,FALSE)</f>
        <v>2.4226110363391655E-3</v>
      </c>
      <c r="AU20" s="35">
        <f>VLOOKUP($AB20,[4]OH!$C$17:$K$23,9,FALSE)</f>
        <v>5.0550165567812399E-3</v>
      </c>
      <c r="AV20" s="8"/>
      <c r="AW20" s="23">
        <f>VLOOKUP($AB20,[5]OH!$C$17:$K$23,5,FALSE)</f>
        <v>54</v>
      </c>
      <c r="AX20" s="23">
        <f>VLOOKUP($AB20,[5]OH!$C$17:$K$23,6,FALSE)</f>
        <v>4019070.63</v>
      </c>
      <c r="AY20" s="35">
        <f>VLOOKUP($AB20,[5]OH!$C$17:$K$23,8,FALSE)</f>
        <v>4.1876696393951147E-3</v>
      </c>
      <c r="AZ20" s="35">
        <f>VLOOKUP($AB20,[5]OH!$C$17:$K$23,9,FALSE)</f>
        <v>1.0804403078939302E-2</v>
      </c>
      <c r="BB20" s="36">
        <f t="shared" si="1"/>
        <v>0</v>
      </c>
      <c r="BC20" s="36">
        <f t="shared" si="0"/>
        <v>0</v>
      </c>
      <c r="BD20" s="35">
        <f t="shared" si="0"/>
        <v>3.2118451025056963E-5</v>
      </c>
      <c r="BE20" s="35">
        <f t="shared" si="0"/>
        <v>4.8919178574406696E-5</v>
      </c>
      <c r="BF20" s="23"/>
      <c r="BG20" s="36">
        <f t="shared" si="0"/>
        <v>0</v>
      </c>
      <c r="BH20" s="36">
        <f t="shared" si="0"/>
        <v>-0.11999999987892807</v>
      </c>
      <c r="BI20" s="35">
        <f t="shared" si="0"/>
        <v>-4.7148893142176214E-5</v>
      </c>
      <c r="BJ20" s="35">
        <f t="shared" si="0"/>
        <v>3.9960262509736513E-5</v>
      </c>
      <c r="BK20" s="23"/>
      <c r="BL20" s="36">
        <f t="shared" si="0"/>
        <v>0</v>
      </c>
      <c r="BM20" s="36">
        <f t="shared" si="0"/>
        <v>0</v>
      </c>
      <c r="BN20" s="35">
        <f t="shared" si="0"/>
        <v>-1.4770607982096413E-5</v>
      </c>
      <c r="BO20" s="35">
        <f t="shared" si="0"/>
        <v>-4.5617113358745534E-5</v>
      </c>
      <c r="BP20" s="23"/>
      <c r="BQ20" s="36">
        <f t="shared" si="0"/>
        <v>0</v>
      </c>
      <c r="BR20" s="36">
        <f t="shared" si="0"/>
        <v>-0.40000000037252903</v>
      </c>
      <c r="BS20" s="35">
        <f t="shared" si="0"/>
        <v>2.261103633916569E-5</v>
      </c>
      <c r="BT20" s="35">
        <f t="shared" si="0"/>
        <v>-4.498344321876048E-5</v>
      </c>
      <c r="BU20" s="23"/>
      <c r="BV20" s="36">
        <f t="shared" si="0"/>
        <v>0</v>
      </c>
      <c r="BW20" s="36">
        <f t="shared" si="0"/>
        <v>-0.37000000011175871</v>
      </c>
      <c r="BX20" s="35">
        <f t="shared" si="0"/>
        <v>-1.2330360604884995E-5</v>
      </c>
      <c r="BY20" s="35">
        <f t="shared" si="0"/>
        <v>4.403078939301322E-6</v>
      </c>
    </row>
    <row r="21" spans="1:77" x14ac:dyDescent="0.2">
      <c r="A21" s="1" t="s">
        <v>27</v>
      </c>
      <c r="B21" s="13" t="s">
        <v>13</v>
      </c>
      <c r="C21" s="23">
        <v>10536</v>
      </c>
      <c r="D21" s="28">
        <v>301120765.45999998</v>
      </c>
      <c r="E21" s="17">
        <v>1</v>
      </c>
      <c r="F21" s="17">
        <v>1</v>
      </c>
      <c r="G21" s="8"/>
      <c r="H21" s="23">
        <v>27691</v>
      </c>
      <c r="I21" s="28">
        <v>669065465</v>
      </c>
      <c r="J21" s="17">
        <v>1</v>
      </c>
      <c r="K21" s="17">
        <v>1</v>
      </c>
      <c r="L21" s="8"/>
      <c r="M21" s="23">
        <v>10724</v>
      </c>
      <c r="N21" s="28">
        <v>349917891</v>
      </c>
      <c r="O21" s="17">
        <v>1</v>
      </c>
      <c r="P21" s="17">
        <v>1</v>
      </c>
      <c r="Q21" s="8"/>
      <c r="R21" s="23">
        <v>44580</v>
      </c>
      <c r="S21" s="28">
        <v>1192659912</v>
      </c>
      <c r="T21" s="17">
        <v>1</v>
      </c>
      <c r="U21" s="17">
        <v>1</v>
      </c>
      <c r="V21" s="8"/>
      <c r="W21" s="23">
        <v>12895</v>
      </c>
      <c r="X21" s="28">
        <v>371984514</v>
      </c>
      <c r="Y21" s="17">
        <v>1</v>
      </c>
      <c r="Z21" s="17">
        <v>1</v>
      </c>
      <c r="AA21" s="8"/>
      <c r="AB21" s="34" t="s">
        <v>13</v>
      </c>
      <c r="AC21" s="23">
        <f>VLOOKUP($AB21,[1]OH!$C$17:$K$24,5,FALSE)</f>
        <v>10536</v>
      </c>
      <c r="AD21" s="23">
        <f>VLOOKUP($AB21,[1]OH!$C$17:$K$24,6,FALSE)</f>
        <v>301120765.46000004</v>
      </c>
      <c r="AE21" s="35">
        <f>VLOOKUP($AB21,[1]OH!$C$17:$K$24,8,FALSE)</f>
        <v>0.99999999999999989</v>
      </c>
      <c r="AF21" s="35">
        <f>VLOOKUP($AB21,[1]OH!$C$17:$K$24,9,FALSE)</f>
        <v>1</v>
      </c>
      <c r="AG21" s="8"/>
      <c r="AH21" s="23">
        <f>VLOOKUP($AB21,[2]OH!$C$17:$K$23,5,FALSE)</f>
        <v>27691</v>
      </c>
      <c r="AI21" s="23">
        <f>VLOOKUP($AB21,[2]OH!$C$17:$K$23,6,FALSE)</f>
        <v>669065464.95999992</v>
      </c>
      <c r="AJ21" s="35">
        <f>VLOOKUP($AB21,[2]OH!$C$17:$K$23,8,FALSE)</f>
        <v>1</v>
      </c>
      <c r="AK21" s="35">
        <f>VLOOKUP($AB21,[2]OH!$C$17:$K$23,9,FALSE)</f>
        <v>1</v>
      </c>
      <c r="AL21" s="8"/>
      <c r="AM21" s="23">
        <f>VLOOKUP($AB21,[3]OH!$C$17:$K$23,5,FALSE)</f>
        <v>10724</v>
      </c>
      <c r="AN21" s="23">
        <f>VLOOKUP($AB21,[3]OH!$C$17:$K$23,6,FALSE)</f>
        <v>349917891</v>
      </c>
      <c r="AO21" s="35">
        <f>VLOOKUP($AB21,[3]OH!$C$17:$K$23,8,FALSE)</f>
        <v>1</v>
      </c>
      <c r="AP21" s="35">
        <f>VLOOKUP($AB21,[3]OH!$C$17:$K$23,9,FALSE)</f>
        <v>1</v>
      </c>
      <c r="AQ21" s="8"/>
      <c r="AR21" s="23">
        <f>VLOOKUP($AB21,[4]OH!$C$17:$K$23,5,FALSE)</f>
        <v>44580</v>
      </c>
      <c r="AS21" s="23">
        <f>VLOOKUP($AB21,[4]OH!$C$17:$K$23,6,FALSE)</f>
        <v>1192659911.6499999</v>
      </c>
      <c r="AT21" s="35">
        <f>VLOOKUP($AB21,[4]OH!$C$17:$K$23,8,FALSE)</f>
        <v>0.99999999999999989</v>
      </c>
      <c r="AU21" s="35">
        <f>VLOOKUP($AB21,[4]OH!$C$17:$K$23,9,FALSE)</f>
        <v>0.99999999999999989</v>
      </c>
      <c r="AV21" s="8"/>
      <c r="AW21" s="23">
        <f>VLOOKUP($AB21,[5]OH!$C$17:$K$23,5,FALSE)</f>
        <v>12895</v>
      </c>
      <c r="AX21" s="23">
        <f>VLOOKUP($AB21,[5]OH!$C$17:$K$23,6,FALSE)</f>
        <v>371984514.14999998</v>
      </c>
      <c r="AY21" s="35">
        <f>VLOOKUP($AB21,[5]OH!$C$17:$K$23,8,FALSE)</f>
        <v>1</v>
      </c>
      <c r="AZ21" s="35">
        <f>VLOOKUP($AB21,[5]OH!$C$17:$K$23,9,FALSE)</f>
        <v>1</v>
      </c>
      <c r="BB21" s="36">
        <f t="shared" si="1"/>
        <v>0</v>
      </c>
      <c r="BC21" s="36">
        <f t="shared" si="0"/>
        <v>0</v>
      </c>
      <c r="BD21" s="35">
        <f t="shared" si="0"/>
        <v>0</v>
      </c>
      <c r="BE21" s="35">
        <f t="shared" si="0"/>
        <v>0</v>
      </c>
      <c r="BF21" s="23"/>
      <c r="BG21" s="36">
        <f t="shared" si="0"/>
        <v>0</v>
      </c>
      <c r="BH21" s="36">
        <f t="shared" si="0"/>
        <v>-4.0000081062316895E-2</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-0.35000014305114746</v>
      </c>
      <c r="BS21" s="35">
        <f t="shared" si="3"/>
        <v>0</v>
      </c>
      <c r="BT21" s="35">
        <f t="shared" si="3"/>
        <v>0</v>
      </c>
      <c r="BU21" s="23"/>
      <c r="BV21" s="36">
        <f t="shared" ref="BV21:BY21" si="4">AW21-W21</f>
        <v>0</v>
      </c>
      <c r="BW21" s="36">
        <f t="shared" si="4"/>
        <v>0.14999997615814209</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H14" activePane="bottomRight" state="frozen"/>
      <selection pane="bottomRight" activeCell="B30" sqref="B30"/>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314" priority="21" operator="lessThan">
      <formula>-1</formula>
    </cfRule>
  </conditionalFormatting>
  <conditionalFormatting sqref="BD6:BE21">
    <cfRule type="cellIs" dxfId="313" priority="19" operator="lessThan">
      <formula>-0.01</formula>
    </cfRule>
    <cfRule type="cellIs" dxfId="312" priority="20" operator="greaterThan">
      <formula>0.01</formula>
    </cfRule>
  </conditionalFormatting>
  <conditionalFormatting sqref="BB6:BC21">
    <cfRule type="cellIs" dxfId="311" priority="17" operator="lessThan">
      <formula>-1</formula>
    </cfRule>
    <cfRule type="cellIs" dxfId="310" priority="18" operator="greaterThan">
      <formula>1</formula>
    </cfRule>
  </conditionalFormatting>
  <conditionalFormatting sqref="BI6:BJ21">
    <cfRule type="cellIs" dxfId="309" priority="15" operator="lessThan">
      <formula>-0.01</formula>
    </cfRule>
    <cfRule type="cellIs" dxfId="308" priority="16" operator="greaterThan">
      <formula>0.01</formula>
    </cfRule>
  </conditionalFormatting>
  <conditionalFormatting sqref="BG6:BH21">
    <cfRule type="cellIs" dxfId="307" priority="13" operator="lessThan">
      <formula>-1</formula>
    </cfRule>
    <cfRule type="cellIs" dxfId="306" priority="14" operator="greaterThan">
      <formula>1</formula>
    </cfRule>
  </conditionalFormatting>
  <conditionalFormatting sqref="BN6:BO21">
    <cfRule type="cellIs" dxfId="305" priority="11" operator="lessThan">
      <formula>-0.01</formula>
    </cfRule>
    <cfRule type="cellIs" dxfId="304" priority="12" operator="greaterThan">
      <formula>0.01</formula>
    </cfRule>
  </conditionalFormatting>
  <conditionalFormatting sqref="BL6:BM21">
    <cfRule type="cellIs" dxfId="303" priority="9" operator="lessThan">
      <formula>-1</formula>
    </cfRule>
    <cfRule type="cellIs" dxfId="302" priority="10" operator="greaterThan">
      <formula>1</formula>
    </cfRule>
  </conditionalFormatting>
  <conditionalFormatting sqref="BS6:BT21">
    <cfRule type="cellIs" dxfId="301" priority="7" operator="lessThan">
      <formula>-0.01</formula>
    </cfRule>
    <cfRule type="cellIs" dxfId="300" priority="8" operator="greaterThan">
      <formula>0.01</formula>
    </cfRule>
  </conditionalFormatting>
  <conditionalFormatting sqref="BQ6:BR21">
    <cfRule type="cellIs" dxfId="299" priority="5" operator="lessThan">
      <formula>-1</formula>
    </cfRule>
    <cfRule type="cellIs" dxfId="298" priority="6" operator="greaterThan">
      <formula>1</formula>
    </cfRule>
  </conditionalFormatting>
  <conditionalFormatting sqref="BX6:BY21">
    <cfRule type="cellIs" dxfId="297" priority="3" operator="lessThan">
      <formula>-0.01</formula>
    </cfRule>
    <cfRule type="cellIs" dxfId="296" priority="4" operator="greaterThan">
      <formula>0.01</formula>
    </cfRule>
  </conditionalFormatting>
  <conditionalFormatting sqref="BV6:BW21">
    <cfRule type="cellIs" dxfId="295" priority="1" operator="lessThan">
      <formula>-1</formula>
    </cfRule>
    <cfRule type="cellIs" dxfId="294" priority="2" operator="greaterThan">
      <formula>1</formula>
    </cfRule>
  </conditionalFormatting>
  <pageMargins left="0.7" right="0.7" top="0.75" bottom="0.75" header="0.3" footer="0.3"/>
  <pageSetup paperSize="5" scale="12"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BY37"/>
  <sheetViews>
    <sheetView zoomScale="80" zoomScaleNormal="80" workbookViewId="0">
      <pane xSplit="2" ySplit="3" topLeftCell="AY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66</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25923</v>
      </c>
      <c r="D6" s="28">
        <v>4555473492.5299997</v>
      </c>
      <c r="E6" s="17">
        <v>0.90429999999999999</v>
      </c>
      <c r="F6" s="17">
        <v>0.89480000000000004</v>
      </c>
      <c r="G6" s="8"/>
      <c r="H6" s="23">
        <v>108634</v>
      </c>
      <c r="I6" s="28">
        <v>17544314654</v>
      </c>
      <c r="J6" s="17">
        <v>0.90259999999999996</v>
      </c>
      <c r="K6" s="17">
        <v>0.88029999999999997</v>
      </c>
      <c r="L6" s="8"/>
      <c r="M6" s="23">
        <v>24433</v>
      </c>
      <c r="N6" s="28">
        <v>3660871698</v>
      </c>
      <c r="O6" s="17">
        <v>0.90700000000000003</v>
      </c>
      <c r="P6" s="17">
        <v>0.8871</v>
      </c>
      <c r="Q6" s="8"/>
      <c r="R6" s="23">
        <v>84920</v>
      </c>
      <c r="S6" s="28">
        <v>12431299910</v>
      </c>
      <c r="T6" s="17">
        <v>0.91</v>
      </c>
      <c r="U6" s="17">
        <v>0.88360000000000005</v>
      </c>
      <c r="V6" s="8"/>
      <c r="W6" s="23">
        <v>174383</v>
      </c>
      <c r="X6" s="28">
        <v>30621923809</v>
      </c>
      <c r="Y6" s="17">
        <v>0.94410000000000005</v>
      </c>
      <c r="Z6" s="17">
        <v>0.93779999999999997</v>
      </c>
      <c r="AA6" s="8"/>
      <c r="AB6" s="34" t="s">
        <v>80</v>
      </c>
      <c r="AC6" s="23">
        <f>VLOOKUP($AB6,[1]OR!$C$8:$K$14,5,FALSE)</f>
        <v>25923</v>
      </c>
      <c r="AD6" s="23">
        <f>VLOOKUP($AB6,[1]OR!$C$8:$K$14,6,FALSE)</f>
        <v>4555473492.5299997</v>
      </c>
      <c r="AE6" s="35">
        <f>VLOOKUP($AB6,[1]OR!$C$8:$K$14,8,FALSE)</f>
        <v>0.90434327577184725</v>
      </c>
      <c r="AF6" s="35">
        <f>VLOOKUP($AB6,[1]OR!$C$8:$K$14,9,FALSE)</f>
        <v>0.89479879386636552</v>
      </c>
      <c r="AG6" s="8"/>
      <c r="AH6" s="23">
        <f>VLOOKUP($AB6,[2]OR!$C$8:$K$23,5,FALSE)</f>
        <v>108634</v>
      </c>
      <c r="AI6" s="23">
        <f>VLOOKUP($AB6,[2]OR!$C$8:$K$23,6,FALSE)</f>
        <v>17544314654.220001</v>
      </c>
      <c r="AJ6" s="35">
        <f>VLOOKUP($AB6,[2]OR!$C$8:$K$23,8,FALSE)</f>
        <v>0.90263560223344852</v>
      </c>
      <c r="AK6" s="35">
        <f>VLOOKUP($AB6,[2]OR!$C$8:$K$23,9,FALSE)</f>
        <v>0.88034711012868505</v>
      </c>
      <c r="AL6" s="8"/>
      <c r="AM6" s="23">
        <f>VLOOKUP($AB6,[3]OR!$C$8:$K$14,5,FALSE)</f>
        <v>24433</v>
      </c>
      <c r="AN6" s="23">
        <f>VLOOKUP($AB6,[3]OR!$C$8:$K$14,6,FALSE)</f>
        <v>3660871698</v>
      </c>
      <c r="AO6" s="35">
        <f>VLOOKUP($AB6,[3]OR!$C$8:$K$14,8,FALSE)</f>
        <v>0.90697501763242883</v>
      </c>
      <c r="AP6" s="35">
        <f>VLOOKUP($AB6,[3]OR!$C$8:$K$14,9,FALSE)</f>
        <v>0.88712727530337387</v>
      </c>
      <c r="AQ6" s="8"/>
      <c r="AR6" s="23">
        <f>VLOOKUP($AB6,[4]OR!$C$8:$K$14,5,FALSE)</f>
        <v>84920</v>
      </c>
      <c r="AS6" s="23">
        <f>VLOOKUP($AB6,[4]OR!$C$8:$K$14,6,FALSE)</f>
        <v>12431299909.889999</v>
      </c>
      <c r="AT6" s="35">
        <f>VLOOKUP($AB6,[4]OR!$C$8:$K$14,8,FALSE)</f>
        <v>0.90996763892758403</v>
      </c>
      <c r="AU6" s="35">
        <f>VLOOKUP($AB6,[4]OR!$C$8:$K$14,9,FALSE)</f>
        <v>0.88356035392019983</v>
      </c>
      <c r="AV6" s="8"/>
      <c r="AW6" s="23">
        <f>VLOOKUP($AB6,[5]OR!$C$8:$K$14,5,FALSE)</f>
        <v>174383</v>
      </c>
      <c r="AX6" s="23">
        <f>VLOOKUP($AB6,[5]OR!$C$8:$K$14,6,FALSE)</f>
        <v>30621923809.389999</v>
      </c>
      <c r="AY6" s="35">
        <f>VLOOKUP($AB6,[5]OR!$C$8:$K$14,8,FALSE)</f>
        <v>0.94407540346375185</v>
      </c>
      <c r="AZ6" s="35">
        <f>VLOOKUP($AB6,[5]OR!$C$8:$K$14,9,FALSE)</f>
        <v>0.93778506200972067</v>
      </c>
      <c r="BB6" s="36">
        <f>AC6-C6</f>
        <v>0</v>
      </c>
      <c r="BC6" s="36">
        <f t="shared" ref="BC6:BY21" si="0">AD6-D6</f>
        <v>0</v>
      </c>
      <c r="BD6" s="35">
        <f t="shared" si="0"/>
        <v>4.3275771847262057E-5</v>
      </c>
      <c r="BE6" s="35">
        <f t="shared" si="0"/>
        <v>-1.2061336345237095E-6</v>
      </c>
      <c r="BF6" s="23"/>
      <c r="BG6" s="36">
        <f t="shared" si="0"/>
        <v>0</v>
      </c>
      <c r="BH6" s="36">
        <f t="shared" si="0"/>
        <v>0.220001220703125</v>
      </c>
      <c r="BI6" s="35">
        <f t="shared" si="0"/>
        <v>3.5602233448561726E-5</v>
      </c>
      <c r="BJ6" s="35">
        <f t="shared" si="0"/>
        <v>4.7110128685079466E-5</v>
      </c>
      <c r="BK6" s="23"/>
      <c r="BL6" s="36">
        <f t="shared" si="0"/>
        <v>0</v>
      </c>
      <c r="BM6" s="36">
        <f t="shared" si="0"/>
        <v>0</v>
      </c>
      <c r="BN6" s="35">
        <f t="shared" si="0"/>
        <v>-2.4982367571202424E-5</v>
      </c>
      <c r="BO6" s="35">
        <f t="shared" si="0"/>
        <v>2.7275303373874848E-5</v>
      </c>
      <c r="BP6" s="23"/>
      <c r="BQ6" s="36">
        <f t="shared" si="0"/>
        <v>0</v>
      </c>
      <c r="BR6" s="36">
        <f t="shared" si="0"/>
        <v>-0.1100006103515625</v>
      </c>
      <c r="BS6" s="35">
        <f t="shared" si="0"/>
        <v>-3.2361072415998393E-5</v>
      </c>
      <c r="BT6" s="35">
        <f t="shared" si="0"/>
        <v>-3.9646079800226275E-5</v>
      </c>
      <c r="BU6" s="23"/>
      <c r="BV6" s="36">
        <f t="shared" si="0"/>
        <v>0</v>
      </c>
      <c r="BW6" s="36">
        <f t="shared" si="0"/>
        <v>0.3899993896484375</v>
      </c>
      <c r="BX6" s="35">
        <f t="shared" si="0"/>
        <v>-2.4596536248200351E-5</v>
      </c>
      <c r="BY6" s="35">
        <f t="shared" si="0"/>
        <v>-1.4937990279295654E-5</v>
      </c>
    </row>
    <row r="7" spans="1:77" x14ac:dyDescent="0.2">
      <c r="A7" s="1" t="s">
        <v>22</v>
      </c>
      <c r="B7" s="2" t="s">
        <v>8</v>
      </c>
      <c r="C7" s="23">
        <v>547</v>
      </c>
      <c r="D7" s="28">
        <v>94272974.769999996</v>
      </c>
      <c r="E7" s="17">
        <v>1.9099999999999999E-2</v>
      </c>
      <c r="F7" s="17">
        <v>1.8499999999999999E-2</v>
      </c>
      <c r="G7" s="8"/>
      <c r="H7" s="23">
        <v>2289</v>
      </c>
      <c r="I7" s="28">
        <v>399987706</v>
      </c>
      <c r="J7" s="17">
        <v>1.9E-2</v>
      </c>
      <c r="K7" s="17">
        <v>2.01E-2</v>
      </c>
      <c r="L7" s="8"/>
      <c r="M7" s="23">
        <v>482</v>
      </c>
      <c r="N7" s="28">
        <v>79055359</v>
      </c>
      <c r="O7" s="17">
        <v>1.7899999999999999E-2</v>
      </c>
      <c r="P7" s="17">
        <v>1.9199999999999998E-2</v>
      </c>
      <c r="Q7" s="8"/>
      <c r="R7" s="23">
        <v>1786</v>
      </c>
      <c r="S7" s="28">
        <v>284541436</v>
      </c>
      <c r="T7" s="17">
        <v>1.9099999999999999E-2</v>
      </c>
      <c r="U7" s="17">
        <v>2.0199999999999999E-2</v>
      </c>
      <c r="V7" s="8"/>
      <c r="W7" s="23">
        <v>2305</v>
      </c>
      <c r="X7" s="28">
        <v>404121418</v>
      </c>
      <c r="Y7" s="17">
        <v>1.2500000000000001E-2</v>
      </c>
      <c r="Z7" s="17">
        <v>1.24E-2</v>
      </c>
      <c r="AA7" s="8"/>
      <c r="AB7" s="34" t="s">
        <v>8</v>
      </c>
      <c r="AC7" s="23">
        <f>VLOOKUP($AB7,[1]OR!$C$8:$K$14,5,FALSE)</f>
        <v>547</v>
      </c>
      <c r="AD7" s="23">
        <f>VLOOKUP($AB7,[1]OR!$C$8:$K$14,6,FALSE)</f>
        <v>94272974.769999996</v>
      </c>
      <c r="AE7" s="35">
        <f>VLOOKUP($AB7,[1]OR!$C$8:$K$14,8,FALSE)</f>
        <v>1.9082504796790512E-2</v>
      </c>
      <c r="AF7" s="35">
        <f>VLOOKUP($AB7,[1]OR!$C$8:$K$14,9,FALSE)</f>
        <v>1.8517360326366732E-2</v>
      </c>
      <c r="AG7" s="8"/>
      <c r="AH7" s="23">
        <f>VLOOKUP($AB7,[2]OR!$C$8:$K$23,5,FALSE)</f>
        <v>2289</v>
      </c>
      <c r="AI7" s="23">
        <f>VLOOKUP($AB7,[2]OR!$C$8:$K$23,6,FALSE)</f>
        <v>399987705.94999999</v>
      </c>
      <c r="AJ7" s="35">
        <f>VLOOKUP($AB7,[2]OR!$C$8:$K$23,8,FALSE)</f>
        <v>1.9019210316405213E-2</v>
      </c>
      <c r="AK7" s="35">
        <f>VLOOKUP($AB7,[2]OR!$C$8:$K$23,9,FALSE)</f>
        <v>2.0070776656720871E-2</v>
      </c>
      <c r="AL7" s="8"/>
      <c r="AM7" s="23">
        <f>VLOOKUP($AB7,[3]OR!$C$8:$K$14,5,FALSE)</f>
        <v>482</v>
      </c>
      <c r="AN7" s="23">
        <f>VLOOKUP($AB7,[3]OR!$C$8:$K$14,6,FALSE)</f>
        <v>79055359</v>
      </c>
      <c r="AO7" s="35">
        <f>VLOOKUP($AB7,[3]OR!$C$8:$K$14,8,FALSE)</f>
        <v>1.7892275140131409E-2</v>
      </c>
      <c r="AP7" s="35">
        <f>VLOOKUP($AB7,[3]OR!$C$8:$K$14,9,FALSE)</f>
        <v>1.915723112233475E-2</v>
      </c>
      <c r="AQ7" s="8"/>
      <c r="AR7" s="23">
        <f>VLOOKUP($AB7,[4]OR!$C$8:$K$14,5,FALSE)</f>
        <v>1786</v>
      </c>
      <c r="AS7" s="23">
        <f>VLOOKUP($AB7,[4]OR!$C$8:$K$14,6,FALSE)</f>
        <v>284541436.22000003</v>
      </c>
      <c r="AT7" s="35">
        <f>VLOOKUP($AB7,[4]OR!$C$8:$K$14,8,FALSE)</f>
        <v>1.9138038190351685E-2</v>
      </c>
      <c r="AU7" s="35">
        <f>VLOOKUP($AB7,[4]OR!$C$8:$K$14,9,FALSE)</f>
        <v>2.0223913340831772E-2</v>
      </c>
      <c r="AV7" s="8"/>
      <c r="AW7" s="23">
        <f>VLOOKUP($AB7,[5]OR!$C$8:$K$14,5,FALSE)</f>
        <v>2305</v>
      </c>
      <c r="AX7" s="23">
        <f>VLOOKUP($AB7,[5]OR!$C$8:$K$14,6,FALSE)</f>
        <v>404121418.25</v>
      </c>
      <c r="AY7" s="35">
        <f>VLOOKUP($AB7,[5]OR!$C$8:$K$14,8,FALSE)</f>
        <v>1.2478818491389345E-2</v>
      </c>
      <c r="AZ7" s="35">
        <f>VLOOKUP($AB7,[5]OR!$C$8:$K$14,9,FALSE)</f>
        <v>1.2376068585110294E-2</v>
      </c>
      <c r="BB7" s="36">
        <f t="shared" ref="BB7:BB21" si="1">AC7-C7</f>
        <v>0</v>
      </c>
      <c r="BC7" s="36">
        <f t="shared" si="0"/>
        <v>0</v>
      </c>
      <c r="BD7" s="35">
        <f t="shared" si="0"/>
        <v>-1.7495203209486748E-5</v>
      </c>
      <c r="BE7" s="35">
        <f t="shared" si="0"/>
        <v>1.7360326366733236E-5</v>
      </c>
      <c r="BF7" s="23"/>
      <c r="BG7" s="36">
        <f t="shared" si="0"/>
        <v>0</v>
      </c>
      <c r="BH7" s="36">
        <f t="shared" si="0"/>
        <v>-5.0000011920928955E-2</v>
      </c>
      <c r="BI7" s="35">
        <f t="shared" si="0"/>
        <v>1.9210316405213201E-5</v>
      </c>
      <c r="BJ7" s="35">
        <f t="shared" si="0"/>
        <v>-2.9223343279129177E-5</v>
      </c>
      <c r="BK7" s="23"/>
      <c r="BL7" s="36">
        <f t="shared" si="0"/>
        <v>0</v>
      </c>
      <c r="BM7" s="36">
        <f t="shared" si="0"/>
        <v>0</v>
      </c>
      <c r="BN7" s="35">
        <f t="shared" si="0"/>
        <v>-7.7248598685901448E-6</v>
      </c>
      <c r="BO7" s="35">
        <f t="shared" si="0"/>
        <v>-4.276887766524809E-5</v>
      </c>
      <c r="BP7" s="23"/>
      <c r="BQ7" s="36">
        <f t="shared" si="0"/>
        <v>0</v>
      </c>
      <c r="BR7" s="36">
        <f t="shared" si="0"/>
        <v>0.22000002861022949</v>
      </c>
      <c r="BS7" s="35">
        <f t="shared" si="0"/>
        <v>3.8038190351686457E-5</v>
      </c>
      <c r="BT7" s="35">
        <f t="shared" si="0"/>
        <v>2.3913340831772933E-5</v>
      </c>
      <c r="BU7" s="23"/>
      <c r="BV7" s="36">
        <f t="shared" si="0"/>
        <v>0</v>
      </c>
      <c r="BW7" s="36">
        <f t="shared" si="0"/>
        <v>0.25</v>
      </c>
      <c r="BX7" s="35">
        <f t="shared" si="0"/>
        <v>-2.1181508610655653E-5</v>
      </c>
      <c r="BY7" s="35">
        <f t="shared" si="0"/>
        <v>-2.393141488970553E-5</v>
      </c>
    </row>
    <row r="8" spans="1:77" x14ac:dyDescent="0.2">
      <c r="A8" s="1" t="s">
        <v>23</v>
      </c>
      <c r="B8" s="2" t="s">
        <v>9</v>
      </c>
      <c r="C8" s="23">
        <v>464</v>
      </c>
      <c r="D8" s="28">
        <v>84710992.219999999</v>
      </c>
      <c r="E8" s="17">
        <v>1.6199999999999999E-2</v>
      </c>
      <c r="F8" s="17">
        <v>1.66E-2</v>
      </c>
      <c r="G8" s="8"/>
      <c r="H8" s="23">
        <v>1578</v>
      </c>
      <c r="I8" s="28">
        <v>298747483</v>
      </c>
      <c r="J8" s="17">
        <v>1.3100000000000001E-2</v>
      </c>
      <c r="K8" s="17">
        <v>1.4999999999999999E-2</v>
      </c>
      <c r="L8" s="8"/>
      <c r="M8" s="23">
        <v>424</v>
      </c>
      <c r="N8" s="28">
        <v>76502860</v>
      </c>
      <c r="O8" s="17">
        <v>1.5699999999999999E-2</v>
      </c>
      <c r="P8" s="17">
        <v>1.8499999999999999E-2</v>
      </c>
      <c r="Q8" s="8"/>
      <c r="R8" s="23">
        <v>1178</v>
      </c>
      <c r="S8" s="28">
        <v>201422860</v>
      </c>
      <c r="T8" s="17">
        <v>1.26E-2</v>
      </c>
      <c r="U8" s="17">
        <v>1.43E-2</v>
      </c>
      <c r="V8" s="8"/>
      <c r="W8" s="23">
        <v>1744</v>
      </c>
      <c r="X8" s="28">
        <v>328148349</v>
      </c>
      <c r="Y8" s="17">
        <v>9.4000000000000004E-3</v>
      </c>
      <c r="Z8" s="17">
        <v>1.01E-2</v>
      </c>
      <c r="AA8" s="8"/>
      <c r="AB8" s="34" t="s">
        <v>9</v>
      </c>
      <c r="AC8" s="23">
        <f>VLOOKUP($AB8,[1]OR!$C$8:$K$14,5,FALSE)</f>
        <v>464</v>
      </c>
      <c r="AD8" s="23">
        <f>VLOOKUP($AB8,[1]OR!$C$8:$K$14,6,FALSE)</f>
        <v>84710992.219999999</v>
      </c>
      <c r="AE8" s="35">
        <f>VLOOKUP($AB8,[1]OR!$C$8:$K$14,8,FALSE)</f>
        <v>1.6186987615559045E-2</v>
      </c>
      <c r="AF8" s="35">
        <f>VLOOKUP($AB8,[1]OR!$C$8:$K$14,9,FALSE)</f>
        <v>1.6639169076490878E-2</v>
      </c>
      <c r="AG8" s="8"/>
      <c r="AH8" s="23">
        <f>VLOOKUP($AB8,[2]OR!$C$8:$K$23,5,FALSE)</f>
        <v>1578</v>
      </c>
      <c r="AI8" s="23">
        <f>VLOOKUP($AB8,[2]OR!$C$8:$K$23,6,FALSE)</f>
        <v>298747482.73000002</v>
      </c>
      <c r="AJ8" s="35">
        <f>VLOOKUP($AB8,[2]OR!$C$8:$K$23,8,FALSE)</f>
        <v>1.311153948417974E-2</v>
      </c>
      <c r="AK8" s="35">
        <f>VLOOKUP($AB8,[2]OR!$C$8:$K$23,9,FALSE)</f>
        <v>1.4990695747486151E-2</v>
      </c>
      <c r="AL8" s="8"/>
      <c r="AM8" s="23">
        <f>VLOOKUP($AB8,[3]OR!$C$8:$K$14,5,FALSE)</f>
        <v>424</v>
      </c>
      <c r="AN8" s="23">
        <f>VLOOKUP($AB8,[3]OR!$C$8:$K$14,6,FALSE)</f>
        <v>76502860</v>
      </c>
      <c r="AO8" s="35">
        <f>VLOOKUP($AB8,[3]OR!$C$8:$K$14,8,FALSE)</f>
        <v>1.5739262778870781E-2</v>
      </c>
      <c r="AP8" s="35">
        <f>VLOOKUP($AB8,[3]OR!$C$8:$K$14,9,FALSE)</f>
        <v>1.8538692241466113E-2</v>
      </c>
      <c r="AQ8" s="8"/>
      <c r="AR8" s="23">
        <f>VLOOKUP($AB8,[4]OR!$C$8:$K$14,5,FALSE)</f>
        <v>1178</v>
      </c>
      <c r="AS8" s="23">
        <f>VLOOKUP($AB8,[4]OR!$C$8:$K$14,6,FALSE)</f>
        <v>201422859.55000001</v>
      </c>
      <c r="AT8" s="35">
        <f>VLOOKUP($AB8,[4]OR!$C$8:$K$14,8,FALSE)</f>
        <v>1.2622961359593664E-2</v>
      </c>
      <c r="AU8" s="35">
        <f>VLOOKUP($AB8,[4]OR!$C$8:$K$14,9,FALSE)</f>
        <v>1.4316222306729909E-2</v>
      </c>
      <c r="AV8" s="8"/>
      <c r="AW8" s="23">
        <f>VLOOKUP($AB8,[5]OR!$C$8:$K$14,5,FALSE)</f>
        <v>1744</v>
      </c>
      <c r="AX8" s="23">
        <f>VLOOKUP($AB8,[5]OR!$C$8:$K$14,6,FALSE)</f>
        <v>328148348.75</v>
      </c>
      <c r="AY8" s="35">
        <f>VLOOKUP($AB8,[5]OR!$C$8:$K$14,8,FALSE)</f>
        <v>9.4416743813375351E-3</v>
      </c>
      <c r="AZ8" s="35">
        <f>VLOOKUP($AB8,[5]OR!$C$8:$K$14,9,FALSE)</f>
        <v>1.0049421502594887E-2</v>
      </c>
      <c r="BB8" s="36">
        <f t="shared" si="1"/>
        <v>0</v>
      </c>
      <c r="BC8" s="36">
        <f t="shared" si="0"/>
        <v>0</v>
      </c>
      <c r="BD8" s="35">
        <f t="shared" si="0"/>
        <v>-1.3012384440954511E-5</v>
      </c>
      <c r="BE8" s="35">
        <f t="shared" si="0"/>
        <v>3.9169076490878224E-5</v>
      </c>
      <c r="BF8" s="23"/>
      <c r="BG8" s="36">
        <f t="shared" si="0"/>
        <v>0</v>
      </c>
      <c r="BH8" s="36">
        <f t="shared" si="0"/>
        <v>-0.26999998092651367</v>
      </c>
      <c r="BI8" s="35">
        <f t="shared" si="0"/>
        <v>1.1539484179739351E-5</v>
      </c>
      <c r="BJ8" s="35">
        <f t="shared" si="0"/>
        <v>-9.3042525138482823E-6</v>
      </c>
      <c r="BK8" s="23"/>
      <c r="BL8" s="36">
        <f t="shared" si="0"/>
        <v>0</v>
      </c>
      <c r="BM8" s="36">
        <f t="shared" si="0"/>
        <v>0</v>
      </c>
      <c r="BN8" s="35">
        <f t="shared" si="0"/>
        <v>3.9262778870782084E-5</v>
      </c>
      <c r="BO8" s="35">
        <f t="shared" si="0"/>
        <v>3.8692241466114358E-5</v>
      </c>
      <c r="BP8" s="23"/>
      <c r="BQ8" s="36">
        <f t="shared" si="0"/>
        <v>0</v>
      </c>
      <c r="BR8" s="36">
        <f t="shared" si="0"/>
        <v>-0.44999998807907104</v>
      </c>
      <c r="BS8" s="35">
        <f t="shared" si="0"/>
        <v>2.2961359593664035E-5</v>
      </c>
      <c r="BT8" s="35">
        <f t="shared" si="0"/>
        <v>1.6222306729908598E-5</v>
      </c>
      <c r="BU8" s="23"/>
      <c r="BV8" s="36">
        <f t="shared" si="0"/>
        <v>0</v>
      </c>
      <c r="BW8" s="36">
        <f t="shared" si="0"/>
        <v>-0.25</v>
      </c>
      <c r="BX8" s="35">
        <f t="shared" si="0"/>
        <v>4.1674381337534691E-5</v>
      </c>
      <c r="BY8" s="35">
        <f t="shared" si="0"/>
        <v>-5.0578497405112666E-5</v>
      </c>
    </row>
    <row r="9" spans="1:77" x14ac:dyDescent="0.2">
      <c r="A9" s="1" t="s">
        <v>24</v>
      </c>
      <c r="B9" s="2" t="s">
        <v>10</v>
      </c>
      <c r="C9" s="23">
        <v>65</v>
      </c>
      <c r="D9" s="28">
        <v>12176427.09</v>
      </c>
      <c r="E9" s="17">
        <v>2.3E-3</v>
      </c>
      <c r="F9" s="17">
        <v>2.3999999999999998E-3</v>
      </c>
      <c r="G9" s="8"/>
      <c r="H9" s="23">
        <v>4086</v>
      </c>
      <c r="I9" s="28">
        <v>898222764</v>
      </c>
      <c r="J9" s="17">
        <v>3.4000000000000002E-2</v>
      </c>
      <c r="K9" s="17">
        <v>4.5100000000000001E-2</v>
      </c>
      <c r="L9" s="8"/>
      <c r="M9" s="23">
        <v>207</v>
      </c>
      <c r="N9" s="28">
        <v>42712808</v>
      </c>
      <c r="O9" s="17">
        <v>7.7000000000000002E-3</v>
      </c>
      <c r="P9" s="17">
        <v>1.04E-2</v>
      </c>
      <c r="Q9" s="8"/>
      <c r="R9" s="23">
        <v>237</v>
      </c>
      <c r="S9" s="28">
        <v>56305438</v>
      </c>
      <c r="T9" s="17">
        <v>2.5000000000000001E-3</v>
      </c>
      <c r="U9" s="17">
        <v>4.0000000000000001E-3</v>
      </c>
      <c r="V9" s="8"/>
      <c r="W9" s="23">
        <v>789</v>
      </c>
      <c r="X9" s="28">
        <v>164366266</v>
      </c>
      <c r="Y9" s="17">
        <v>4.3E-3</v>
      </c>
      <c r="Z9" s="17">
        <v>5.0000000000000001E-3</v>
      </c>
      <c r="AA9" s="8"/>
      <c r="AB9" s="34" t="s">
        <v>10</v>
      </c>
      <c r="AC9" s="23">
        <f>VLOOKUP($AB9,[1]OR!$C$8:$K$14,5,FALSE)</f>
        <v>65</v>
      </c>
      <c r="AD9" s="23">
        <f>VLOOKUP($AB9,[1]OR!$C$8:$K$14,6,FALSE)</f>
        <v>12176427.09</v>
      </c>
      <c r="AE9" s="35">
        <f>VLOOKUP($AB9,[1]OR!$C$8:$K$14,8,FALSE)</f>
        <v>2.2675736961451248E-3</v>
      </c>
      <c r="AF9" s="35">
        <f>VLOOKUP($AB9,[1]OR!$C$8:$K$14,9,FALSE)</f>
        <v>2.3917277296421429E-3</v>
      </c>
      <c r="AG9" s="8"/>
      <c r="AH9" s="23">
        <f>VLOOKUP($AB9,[2]OR!$C$8:$K$23,5,FALSE)</f>
        <v>4086</v>
      </c>
      <c r="AI9" s="23">
        <f>VLOOKUP($AB9,[2]OR!$C$8:$K$23,6,FALSE)</f>
        <v>898222764.16000009</v>
      </c>
      <c r="AJ9" s="35">
        <f>VLOOKUP($AB9,[2]OR!$C$8:$K$23,8,FALSE)</f>
        <v>3.3950412124434989E-2</v>
      </c>
      <c r="AK9" s="35">
        <f>VLOOKUP($AB9,[2]OR!$C$8:$K$23,9,FALSE)</f>
        <v>4.507145649544389E-2</v>
      </c>
      <c r="AL9" s="8"/>
      <c r="AM9" s="23">
        <f>VLOOKUP($AB9,[3]OR!$C$8:$K$14,5,FALSE)</f>
        <v>207</v>
      </c>
      <c r="AN9" s="23">
        <f>VLOOKUP($AB9,[3]OR!$C$8:$K$14,6,FALSE)</f>
        <v>42712808</v>
      </c>
      <c r="AO9" s="35">
        <f>VLOOKUP($AB9,[3]OR!$C$8:$K$14,8,FALSE)</f>
        <v>7.6840268755336127E-3</v>
      </c>
      <c r="AP9" s="35">
        <f>VLOOKUP($AB9,[3]OR!$C$8:$K$14,9,FALSE)</f>
        <v>1.0350457515978248E-2</v>
      </c>
      <c r="AQ9" s="8"/>
      <c r="AR9" s="23">
        <f>VLOOKUP($AB9,[4]OR!$C$8:$K$14,5,FALSE)</f>
        <v>237</v>
      </c>
      <c r="AS9" s="23">
        <f>VLOOKUP($AB9,[4]OR!$C$8:$K$14,6,FALSE)</f>
        <v>56305437.789999999</v>
      </c>
      <c r="AT9" s="35">
        <f>VLOOKUP($AB9,[4]OR!$C$8:$K$14,8,FALSE)</f>
        <v>2.5395940935685046E-3</v>
      </c>
      <c r="AU9" s="35">
        <f>VLOOKUP($AB9,[4]OR!$C$8:$K$14,9,FALSE)</f>
        <v>4.0019348661828246E-3</v>
      </c>
      <c r="AV9" s="8"/>
      <c r="AW9" s="23">
        <f>VLOOKUP($AB9,[5]OR!$C$8:$K$14,5,FALSE)</f>
        <v>789</v>
      </c>
      <c r="AX9" s="23">
        <f>VLOOKUP($AB9,[5]OR!$C$8:$K$14,6,FALSE)</f>
        <v>164366265.62</v>
      </c>
      <c r="AY9" s="35">
        <f>VLOOKUP($AB9,[5]OR!$C$8:$K$14,8,FALSE)</f>
        <v>4.2714914488963963E-3</v>
      </c>
      <c r="AZ9" s="35">
        <f>VLOOKUP($AB9,[5]OR!$C$8:$K$14,9,FALSE)</f>
        <v>5.0336559373677196E-3</v>
      </c>
      <c r="BB9" s="36">
        <f t="shared" si="1"/>
        <v>0</v>
      </c>
      <c r="BC9" s="36">
        <f t="shared" si="0"/>
        <v>0</v>
      </c>
      <c r="BD9" s="35">
        <f t="shared" si="0"/>
        <v>-3.2426303854875185E-5</v>
      </c>
      <c r="BE9" s="35">
        <f t="shared" si="0"/>
        <v>-8.2722703578569021E-6</v>
      </c>
      <c r="BF9" s="23"/>
      <c r="BG9" s="36">
        <f t="shared" si="0"/>
        <v>0</v>
      </c>
      <c r="BH9" s="36">
        <f t="shared" si="0"/>
        <v>0.16000008583068848</v>
      </c>
      <c r="BI9" s="35">
        <f t="shared" si="0"/>
        <v>-4.9587875565013095E-5</v>
      </c>
      <c r="BJ9" s="35">
        <f t="shared" si="0"/>
        <v>-2.8543504556111099E-5</v>
      </c>
      <c r="BK9" s="23"/>
      <c r="BL9" s="36">
        <f t="shared" si="0"/>
        <v>0</v>
      </c>
      <c r="BM9" s="36">
        <f t="shared" si="0"/>
        <v>0</v>
      </c>
      <c r="BN9" s="35">
        <f t="shared" si="0"/>
        <v>-1.5973124466387573E-5</v>
      </c>
      <c r="BO9" s="35">
        <f t="shared" si="0"/>
        <v>-4.954248402175114E-5</v>
      </c>
      <c r="BP9" s="23"/>
      <c r="BQ9" s="36">
        <f t="shared" si="0"/>
        <v>0</v>
      </c>
      <c r="BR9" s="36">
        <f t="shared" si="0"/>
        <v>-0.21000000089406967</v>
      </c>
      <c r="BS9" s="35">
        <f t="shared" si="0"/>
        <v>3.9594093568504508E-5</v>
      </c>
      <c r="BT9" s="35">
        <f t="shared" si="0"/>
        <v>1.9348661828245614E-6</v>
      </c>
      <c r="BU9" s="23"/>
      <c r="BV9" s="36">
        <f t="shared" si="0"/>
        <v>0</v>
      </c>
      <c r="BW9" s="36">
        <f t="shared" si="0"/>
        <v>-0.37999999523162842</v>
      </c>
      <c r="BX9" s="35">
        <f t="shared" si="0"/>
        <v>-2.850855110360373E-5</v>
      </c>
      <c r="BY9" s="35">
        <f t="shared" si="0"/>
        <v>3.3655937367719525E-5</v>
      </c>
    </row>
    <row r="10" spans="1:77" x14ac:dyDescent="0.2">
      <c r="A10" s="1" t="s">
        <v>25</v>
      </c>
      <c r="B10" s="2" t="s">
        <v>11</v>
      </c>
      <c r="C10" s="23">
        <v>352</v>
      </c>
      <c r="D10" s="28">
        <v>71273196.939999998</v>
      </c>
      <c r="E10" s="17">
        <v>1.23E-2</v>
      </c>
      <c r="F10" s="17">
        <v>1.4E-2</v>
      </c>
      <c r="G10" s="8"/>
      <c r="H10" s="23">
        <v>2097</v>
      </c>
      <c r="I10" s="28">
        <v>425041282</v>
      </c>
      <c r="J10" s="17">
        <v>1.7399999999999999E-2</v>
      </c>
      <c r="K10" s="17">
        <v>2.1299999999999999E-2</v>
      </c>
      <c r="L10" s="8"/>
      <c r="M10" s="23">
        <v>398</v>
      </c>
      <c r="N10" s="28">
        <v>72514549</v>
      </c>
      <c r="O10" s="17">
        <v>1.4800000000000001E-2</v>
      </c>
      <c r="P10" s="17">
        <v>1.7600000000000001E-2</v>
      </c>
      <c r="Q10" s="8"/>
      <c r="R10" s="23">
        <v>984</v>
      </c>
      <c r="S10" s="28">
        <v>181731186</v>
      </c>
      <c r="T10" s="17">
        <v>1.0500000000000001E-2</v>
      </c>
      <c r="U10" s="17">
        <v>1.29E-2</v>
      </c>
      <c r="V10" s="8"/>
      <c r="W10" s="23">
        <v>940</v>
      </c>
      <c r="X10" s="28">
        <v>188275496</v>
      </c>
      <c r="Y10" s="17">
        <v>5.1000000000000004E-3</v>
      </c>
      <c r="Z10" s="17">
        <v>5.7999999999999996E-3</v>
      </c>
      <c r="AA10" s="8"/>
      <c r="AB10" s="34" t="s">
        <v>11</v>
      </c>
      <c r="AC10" s="23">
        <f>VLOOKUP($AB10,[1]OR!$C$8:$K$14,5,FALSE)</f>
        <v>352</v>
      </c>
      <c r="AD10" s="23">
        <f>VLOOKUP($AB10,[1]OR!$C$8:$K$14,6,FALSE)</f>
        <v>71273196.939999998</v>
      </c>
      <c r="AE10" s="35">
        <f>VLOOKUP($AB10,[1]OR!$C$8:$K$14,8,FALSE)</f>
        <v>1.2279783708355137E-2</v>
      </c>
      <c r="AF10" s="35">
        <f>VLOOKUP($AB10,[1]OR!$C$8:$K$14,9,FALSE)</f>
        <v>1.399967989309773E-2</v>
      </c>
      <c r="AG10" s="8"/>
      <c r="AH10" s="23">
        <f>VLOOKUP($AB10,[2]OR!$C$8:$K$23,5,FALSE)</f>
        <v>2097</v>
      </c>
      <c r="AI10" s="23">
        <f>VLOOKUP($AB10,[2]OR!$C$8:$K$23,6,FALSE)</f>
        <v>425041281.86000001</v>
      </c>
      <c r="AJ10" s="35">
        <f>VLOOKUP($AB10,[2]OR!$C$8:$K$23,8,FALSE)</f>
        <v>1.7423889922892847E-2</v>
      </c>
      <c r="AK10" s="35">
        <f>VLOOKUP($AB10,[2]OR!$C$8:$K$23,9,FALSE)</f>
        <v>2.1327927111751785E-2</v>
      </c>
      <c r="AL10" s="8"/>
      <c r="AM10" s="23">
        <f>VLOOKUP($AB10,[3]OR!$C$8:$K$14,5,FALSE)</f>
        <v>398</v>
      </c>
      <c r="AN10" s="23">
        <f>VLOOKUP($AB10,[3]OR!$C$8:$K$14,6,FALSE)</f>
        <v>72514549</v>
      </c>
      <c r="AO10" s="35">
        <f>VLOOKUP($AB10,[3]OR!$C$8:$K$14,8,FALSE)</f>
        <v>1.4774119306581537E-2</v>
      </c>
      <c r="AP10" s="35">
        <f>VLOOKUP($AB10,[3]OR!$C$8:$K$14,9,FALSE)</f>
        <v>1.7572217652251355E-2</v>
      </c>
      <c r="AQ10" s="8"/>
      <c r="AR10" s="23">
        <f>VLOOKUP($AB10,[4]OR!$C$8:$K$14,5,FALSE)</f>
        <v>984</v>
      </c>
      <c r="AS10" s="23">
        <f>VLOOKUP($AB10,[4]OR!$C$8:$K$14,6,FALSE)</f>
        <v>181731186.08000001</v>
      </c>
      <c r="AT10" s="35">
        <f>VLOOKUP($AB10,[4]OR!$C$8:$K$14,8,FALSE)</f>
        <v>1.0544137502411007E-2</v>
      </c>
      <c r="AU10" s="35">
        <f>VLOOKUP($AB10,[4]OR!$C$8:$K$14,9,FALSE)</f>
        <v>1.2916627565508017E-2</v>
      </c>
      <c r="AV10" s="8"/>
      <c r="AW10" s="23">
        <f>VLOOKUP($AB10,[5]OR!$C$8:$K$14,5,FALSE)</f>
        <v>940</v>
      </c>
      <c r="AX10" s="23">
        <f>VLOOKUP($AB10,[5]OR!$C$8:$K$14,6,FALSE)</f>
        <v>188275496.03999999</v>
      </c>
      <c r="AY10" s="35">
        <f>VLOOKUP($AB10,[5]OR!$C$8:$K$14,8,FALSE)</f>
        <v>5.0889758706750476E-3</v>
      </c>
      <c r="AZ10" s="35">
        <f>VLOOKUP($AB10,[5]OR!$C$8:$K$14,9,FALSE)</f>
        <v>5.7658672534036158E-3</v>
      </c>
      <c r="BB10" s="36">
        <f t="shared" si="1"/>
        <v>0</v>
      </c>
      <c r="BC10" s="36">
        <f t="shared" si="0"/>
        <v>0</v>
      </c>
      <c r="BD10" s="35">
        <f t="shared" si="0"/>
        <v>-2.0216291644862758E-5</v>
      </c>
      <c r="BE10" s="35">
        <f t="shared" si="0"/>
        <v>-3.2010690226985661E-7</v>
      </c>
      <c r="BF10" s="23"/>
      <c r="BG10" s="36">
        <f t="shared" si="0"/>
        <v>0</v>
      </c>
      <c r="BH10" s="36">
        <f t="shared" si="0"/>
        <v>-0.13999998569488525</v>
      </c>
      <c r="BI10" s="35">
        <f t="shared" si="0"/>
        <v>2.3889922892848109E-5</v>
      </c>
      <c r="BJ10" s="35">
        <f t="shared" si="0"/>
        <v>2.7927111751785416E-5</v>
      </c>
      <c r="BK10" s="23"/>
      <c r="BL10" s="36">
        <f t="shared" si="0"/>
        <v>0</v>
      </c>
      <c r="BM10" s="36">
        <f t="shared" si="0"/>
        <v>0</v>
      </c>
      <c r="BN10" s="35">
        <f t="shared" si="0"/>
        <v>-2.5880693418463968E-5</v>
      </c>
      <c r="BO10" s="35">
        <f t="shared" si="0"/>
        <v>-2.7782347748646352E-5</v>
      </c>
      <c r="BP10" s="23"/>
      <c r="BQ10" s="36">
        <f t="shared" si="0"/>
        <v>0</v>
      </c>
      <c r="BR10" s="36">
        <f t="shared" si="0"/>
        <v>8.0000013113021851E-2</v>
      </c>
      <c r="BS10" s="35">
        <f t="shared" si="0"/>
        <v>4.4137502411006543E-5</v>
      </c>
      <c r="BT10" s="35">
        <f t="shared" si="0"/>
        <v>1.6627565508017111E-5</v>
      </c>
      <c r="BU10" s="23"/>
      <c r="BV10" s="36">
        <f t="shared" si="0"/>
        <v>0</v>
      </c>
      <c r="BW10" s="36">
        <f t="shared" si="0"/>
        <v>3.9999991655349731E-2</v>
      </c>
      <c r="BX10" s="35">
        <f t="shared" si="0"/>
        <v>-1.102412932495276E-5</v>
      </c>
      <c r="BY10" s="35">
        <f t="shared" si="0"/>
        <v>-3.413274659638376E-5</v>
      </c>
    </row>
    <row r="11" spans="1:77" x14ac:dyDescent="0.2">
      <c r="A11" s="1" t="s">
        <v>26</v>
      </c>
      <c r="B11" s="13" t="s">
        <v>12</v>
      </c>
      <c r="C11" s="23">
        <v>1314</v>
      </c>
      <c r="D11" s="28">
        <v>273151960.95999998</v>
      </c>
      <c r="E11" s="17">
        <v>4.58E-2</v>
      </c>
      <c r="F11" s="17">
        <v>5.3699999999999998E-2</v>
      </c>
      <c r="G11" s="8"/>
      <c r="H11" s="23">
        <v>1668</v>
      </c>
      <c r="I11" s="28">
        <v>362546503</v>
      </c>
      <c r="J11" s="17">
        <v>1.3899999999999999E-2</v>
      </c>
      <c r="K11" s="17">
        <v>1.8200000000000001E-2</v>
      </c>
      <c r="L11" s="8"/>
      <c r="M11" s="23">
        <v>995</v>
      </c>
      <c r="N11" s="28">
        <v>195001662</v>
      </c>
      <c r="O11" s="17">
        <v>3.6900000000000002E-2</v>
      </c>
      <c r="P11" s="17">
        <v>4.7300000000000002E-2</v>
      </c>
      <c r="Q11" s="8"/>
      <c r="R11" s="23">
        <v>4217</v>
      </c>
      <c r="S11" s="28">
        <v>914252942</v>
      </c>
      <c r="T11" s="17">
        <v>4.5199999999999997E-2</v>
      </c>
      <c r="U11" s="17">
        <v>6.5000000000000002E-2</v>
      </c>
      <c r="V11" s="8"/>
      <c r="W11" s="23">
        <v>4552</v>
      </c>
      <c r="X11" s="28">
        <v>946621248</v>
      </c>
      <c r="Y11" s="17">
        <v>2.46E-2</v>
      </c>
      <c r="Z11" s="17">
        <v>2.9000000000000001E-2</v>
      </c>
      <c r="AA11" s="8"/>
      <c r="AB11" s="34" t="s">
        <v>12</v>
      </c>
      <c r="AC11" s="23">
        <f>VLOOKUP($AB11,[1]OR!$C$8:$K$14,5,FALSE)</f>
        <v>1314</v>
      </c>
      <c r="AD11" s="23">
        <f>VLOOKUP($AB11,[1]OR!$C$8:$K$14,6,FALSE)</f>
        <v>273151960.96000004</v>
      </c>
      <c r="AE11" s="35">
        <f>VLOOKUP($AB11,[1]OR!$C$8:$K$14,8,FALSE)</f>
        <v>4.583987441130298E-2</v>
      </c>
      <c r="AF11" s="35">
        <f>VLOOKUP($AB11,[1]OR!$C$8:$K$14,9,FALSE)</f>
        <v>5.3653269108036861E-2</v>
      </c>
      <c r="AG11" s="8"/>
      <c r="AH11" s="23">
        <f>VLOOKUP($AB11,[2]OR!$C$8:$K$23,5,FALSE)</f>
        <v>1668</v>
      </c>
      <c r="AI11" s="23">
        <f>VLOOKUP($AB11,[2]OR!$C$8:$K$23,6,FALSE)</f>
        <v>362546503.04000002</v>
      </c>
      <c r="AJ11" s="35">
        <f>VLOOKUP($AB11,[2]OR!$C$8:$K$23,8,FALSE)</f>
        <v>1.385934591863866E-2</v>
      </c>
      <c r="AK11" s="35">
        <f>VLOOKUP($AB11,[2]OR!$C$8:$K$23,9,FALSE)</f>
        <v>1.8192033859912228E-2</v>
      </c>
      <c r="AL11" s="8"/>
      <c r="AM11" s="23">
        <f>VLOOKUP($AB11,[3]OR!$C$8:$K$14,5,FALSE)</f>
        <v>995</v>
      </c>
      <c r="AN11" s="23">
        <f>VLOOKUP($AB11,[3]OR!$C$8:$K$14,6,FALSE)</f>
        <v>195001662</v>
      </c>
      <c r="AO11" s="35">
        <f>VLOOKUP($AB11,[3]OR!$C$8:$K$14,8,FALSE)</f>
        <v>3.6935298266453843E-2</v>
      </c>
      <c r="AP11" s="35">
        <f>VLOOKUP($AB11,[3]OR!$C$8:$K$14,9,FALSE)</f>
        <v>4.7254126164595636E-2</v>
      </c>
      <c r="AQ11" s="8"/>
      <c r="AR11" s="23">
        <f>VLOOKUP($AB11,[4]OR!$C$8:$K$14,5,FALSE)</f>
        <v>4217</v>
      </c>
      <c r="AS11" s="23">
        <f>VLOOKUP($AB11,[4]OR!$C$8:$K$14,6,FALSE)</f>
        <v>914252942.01999998</v>
      </c>
      <c r="AT11" s="35">
        <f>VLOOKUP($AB11,[4]OR!$C$8:$K$14,8,FALSE)</f>
        <v>4.5187629926491071E-2</v>
      </c>
      <c r="AU11" s="35">
        <f>VLOOKUP($AB11,[4]OR!$C$8:$K$14,9,FALSE)</f>
        <v>6.4980948000547684E-2</v>
      </c>
      <c r="AV11" s="8"/>
      <c r="AW11" s="23">
        <f>VLOOKUP($AB11,[5]OR!$C$8:$K$14,5,FALSE)</f>
        <v>4552</v>
      </c>
      <c r="AX11" s="23">
        <f>VLOOKUP($AB11,[5]OR!$C$8:$K$14,6,FALSE)</f>
        <v>946621248.00999999</v>
      </c>
      <c r="AY11" s="35">
        <f>VLOOKUP($AB11,[5]OR!$C$8:$K$14,8,FALSE)</f>
        <v>2.4643636343949803E-2</v>
      </c>
      <c r="AZ11" s="35">
        <f>VLOOKUP($AB11,[5]OR!$C$8:$K$14,9,FALSE)</f>
        <v>2.8989924711802777E-2</v>
      </c>
      <c r="BB11" s="36">
        <f t="shared" si="1"/>
        <v>0</v>
      </c>
      <c r="BC11" s="36">
        <f t="shared" si="0"/>
        <v>0</v>
      </c>
      <c r="BD11" s="35">
        <f t="shared" si="0"/>
        <v>3.9874411302980028E-5</v>
      </c>
      <c r="BE11" s="35">
        <f t="shared" si="0"/>
        <v>-4.6730891963137067E-5</v>
      </c>
      <c r="BF11" s="23"/>
      <c r="BG11" s="36">
        <f t="shared" si="0"/>
        <v>0</v>
      </c>
      <c r="BH11" s="36">
        <f t="shared" si="0"/>
        <v>4.0000021457672119E-2</v>
      </c>
      <c r="BI11" s="35">
        <f t="shared" si="0"/>
        <v>-4.0654081361338884E-5</v>
      </c>
      <c r="BJ11" s="35">
        <f t="shared" si="0"/>
        <v>-7.966140087772855E-6</v>
      </c>
      <c r="BK11" s="23"/>
      <c r="BL11" s="36">
        <f t="shared" si="0"/>
        <v>0</v>
      </c>
      <c r="BM11" s="36">
        <f t="shared" si="0"/>
        <v>0</v>
      </c>
      <c r="BN11" s="35">
        <f t="shared" si="0"/>
        <v>3.5298266453841209E-5</v>
      </c>
      <c r="BO11" s="35">
        <f t="shared" si="0"/>
        <v>-4.5873835404365571E-5</v>
      </c>
      <c r="BP11" s="23"/>
      <c r="BQ11" s="36">
        <f t="shared" si="0"/>
        <v>0</v>
      </c>
      <c r="BR11" s="36">
        <f t="shared" si="0"/>
        <v>1.9999980926513672E-2</v>
      </c>
      <c r="BS11" s="35">
        <f t="shared" si="0"/>
        <v>-1.2370073508925772E-5</v>
      </c>
      <c r="BT11" s="35">
        <f t="shared" si="0"/>
        <v>-1.9051999452318613E-5</v>
      </c>
      <c r="BU11" s="23"/>
      <c r="BV11" s="36">
        <f t="shared" si="0"/>
        <v>0</v>
      </c>
      <c r="BW11" s="36">
        <f t="shared" si="0"/>
        <v>9.9999904632568359E-3</v>
      </c>
      <c r="BX11" s="35">
        <f t="shared" si="0"/>
        <v>4.3636343949802342E-5</v>
      </c>
      <c r="BY11" s="35">
        <f t="shared" si="0"/>
        <v>-1.007528819722478E-5</v>
      </c>
    </row>
    <row r="12" spans="1:77" x14ac:dyDescent="0.2">
      <c r="A12" s="1" t="s">
        <v>27</v>
      </c>
      <c r="B12" s="13" t="s">
        <v>13</v>
      </c>
      <c r="C12" s="23">
        <v>28665</v>
      </c>
      <c r="D12" s="28">
        <v>5091059044.5100002</v>
      </c>
      <c r="E12" s="17">
        <v>1</v>
      </c>
      <c r="F12" s="17">
        <v>1</v>
      </c>
      <c r="G12" s="8"/>
      <c r="H12" s="23">
        <v>120352</v>
      </c>
      <c r="I12" s="28">
        <v>19928860392</v>
      </c>
      <c r="J12" s="17">
        <v>1</v>
      </c>
      <c r="K12" s="17">
        <v>1</v>
      </c>
      <c r="L12" s="8"/>
      <c r="M12" s="23">
        <v>26939</v>
      </c>
      <c r="N12" s="28">
        <v>4126658936</v>
      </c>
      <c r="O12" s="17">
        <v>1</v>
      </c>
      <c r="P12" s="17">
        <v>1</v>
      </c>
      <c r="Q12" s="8"/>
      <c r="R12" s="23">
        <v>93322</v>
      </c>
      <c r="S12" s="28">
        <v>14069553772</v>
      </c>
      <c r="T12" s="17">
        <v>1</v>
      </c>
      <c r="U12" s="17">
        <v>1</v>
      </c>
      <c r="V12" s="8"/>
      <c r="W12" s="23">
        <v>184713</v>
      </c>
      <c r="X12" s="28">
        <v>32653456586</v>
      </c>
      <c r="Y12" s="17">
        <v>1</v>
      </c>
      <c r="Z12" s="17">
        <v>1</v>
      </c>
      <c r="AA12" s="8"/>
      <c r="AB12" s="34" t="s">
        <v>13</v>
      </c>
      <c r="AC12" s="23">
        <f>VLOOKUP($AB12,[1]OR!$C$8:$K$14,5,FALSE)</f>
        <v>28665</v>
      </c>
      <c r="AD12" s="23">
        <f>VLOOKUP($AB12,[1]OR!$C$8:$K$14,6,FALSE)</f>
        <v>5091059044.5100002</v>
      </c>
      <c r="AE12" s="35">
        <f>VLOOKUP($AB12,[1]OR!$C$8:$K$14,8,FALSE)</f>
        <v>1</v>
      </c>
      <c r="AF12" s="35">
        <f>VLOOKUP($AB12,[1]OR!$C$8:$K$14,9,FALSE)</f>
        <v>0.99999999999999978</v>
      </c>
      <c r="AG12" s="8"/>
      <c r="AH12" s="23">
        <f>VLOOKUP($AB12,[2]OR!$C$8:$K$23,5,FALSE)</f>
        <v>120352</v>
      </c>
      <c r="AI12" s="23">
        <f>VLOOKUP($AB12,[2]OR!$C$8:$K$23,6,FALSE)</f>
        <v>19928860391.960003</v>
      </c>
      <c r="AJ12" s="35">
        <f>VLOOKUP($AB12,[2]OR!$C$8:$K$23,8,FALSE)</f>
        <v>1</v>
      </c>
      <c r="AK12" s="35">
        <f>VLOOKUP($AB12,[2]OR!$C$8:$K$23,9,FALSE)</f>
        <v>0.99999999999999989</v>
      </c>
      <c r="AL12" s="8"/>
      <c r="AM12" s="23">
        <f>VLOOKUP($AB12,[3]OR!$C$8:$K$14,5,FALSE)</f>
        <v>26939</v>
      </c>
      <c r="AN12" s="23">
        <f>VLOOKUP($AB12,[3]OR!$C$8:$K$14,6,FALSE)</f>
        <v>4126658936</v>
      </c>
      <c r="AO12" s="35">
        <f>VLOOKUP($AB12,[3]OR!$C$8:$K$14,8,FALSE)</f>
        <v>1</v>
      </c>
      <c r="AP12" s="35">
        <f>VLOOKUP($AB12,[3]OR!$C$8:$K$14,9,FALSE)</f>
        <v>1</v>
      </c>
      <c r="AQ12" s="8"/>
      <c r="AR12" s="23">
        <f>VLOOKUP($AB12,[4]OR!$C$8:$K$14,5,FALSE)</f>
        <v>93322</v>
      </c>
      <c r="AS12" s="23">
        <f>VLOOKUP($AB12,[4]OR!$C$8:$K$14,6,FALSE)</f>
        <v>14069553771.549999</v>
      </c>
      <c r="AT12" s="35">
        <f>VLOOKUP($AB12,[4]OR!$C$8:$K$14,8,FALSE)</f>
        <v>0.99999999999999989</v>
      </c>
      <c r="AU12" s="35">
        <f>VLOOKUP($AB12,[4]OR!$C$8:$K$14,9,FALSE)</f>
        <v>1</v>
      </c>
      <c r="AV12" s="8"/>
      <c r="AW12" s="23">
        <f>VLOOKUP($AB12,[5]OR!$C$8:$K$14,5,FALSE)</f>
        <v>184713</v>
      </c>
      <c r="AX12" s="23">
        <f>VLOOKUP($AB12,[5]OR!$C$8:$K$14,6,FALSE)</f>
        <v>32653456586.060001</v>
      </c>
      <c r="AY12" s="35">
        <f>VLOOKUP($AB12,[5]OR!$C$8:$K$14,8,FALSE)</f>
        <v>1</v>
      </c>
      <c r="AZ12" s="35">
        <f>VLOOKUP($AB12,[5]OR!$C$8:$K$14,9,FALSE)</f>
        <v>1</v>
      </c>
      <c r="BB12" s="36">
        <f t="shared" si="1"/>
        <v>0</v>
      </c>
      <c r="BC12" s="36">
        <f t="shared" si="0"/>
        <v>0</v>
      </c>
      <c r="BD12" s="35">
        <f t="shared" si="0"/>
        <v>0</v>
      </c>
      <c r="BE12" s="35">
        <f t="shared" si="0"/>
        <v>0</v>
      </c>
      <c r="BF12" s="23"/>
      <c r="BG12" s="36">
        <f t="shared" si="0"/>
        <v>0</v>
      </c>
      <c r="BH12" s="36">
        <f t="shared" si="0"/>
        <v>-3.9997100830078125E-2</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-0.45000076293945313</v>
      </c>
      <c r="BS12" s="35">
        <f t="shared" si="0"/>
        <v>0</v>
      </c>
      <c r="BT12" s="35">
        <f t="shared" si="0"/>
        <v>0</v>
      </c>
      <c r="BU12" s="23"/>
      <c r="BV12" s="36">
        <f t="shared" si="0"/>
        <v>0</v>
      </c>
      <c r="BW12" s="36">
        <f t="shared" si="0"/>
        <v>6.0001373291015625E-2</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3022</v>
      </c>
      <c r="D15" s="30">
        <v>133497572.39</v>
      </c>
      <c r="E15" s="19">
        <v>0.94940000000000002</v>
      </c>
      <c r="F15" s="19">
        <v>0.9466</v>
      </c>
      <c r="H15" s="25">
        <v>25078</v>
      </c>
      <c r="I15" s="30">
        <v>1146106804</v>
      </c>
      <c r="J15" s="19">
        <v>0.93420000000000003</v>
      </c>
      <c r="K15" s="19">
        <v>0.92320000000000002</v>
      </c>
      <c r="M15" s="25">
        <v>6709</v>
      </c>
      <c r="N15" s="30">
        <v>367249683</v>
      </c>
      <c r="O15" s="19">
        <v>0.93530000000000002</v>
      </c>
      <c r="P15" s="19">
        <v>0.92759999999999998</v>
      </c>
      <c r="R15" s="25">
        <v>21415</v>
      </c>
      <c r="S15" s="30">
        <v>1043555812</v>
      </c>
      <c r="T15" s="19">
        <v>0.96260000000000001</v>
      </c>
      <c r="U15" s="19">
        <v>0.94740000000000002</v>
      </c>
      <c r="W15" s="25">
        <v>22111</v>
      </c>
      <c r="X15" s="30">
        <v>1066727798</v>
      </c>
      <c r="Y15" s="19">
        <v>0.95979999999999999</v>
      </c>
      <c r="Z15" s="19">
        <v>0.94850000000000001</v>
      </c>
      <c r="AB15" s="34" t="s">
        <v>80</v>
      </c>
      <c r="AC15" s="23">
        <f>VLOOKUP($AB15,[1]OR!$C$17:$K$24,5,FALSE)</f>
        <v>3022</v>
      </c>
      <c r="AD15" s="23">
        <f>VLOOKUP($AB15,[1]OR!$C$17:$K$24,6,FALSE)</f>
        <v>133497572.39</v>
      </c>
      <c r="AE15" s="35">
        <f>VLOOKUP($AB15,[1]OR!$C$17:$K$24,8,FALSE)</f>
        <v>0.94941878730757145</v>
      </c>
      <c r="AF15" s="35">
        <f>VLOOKUP($AB15,[1]OR!$C$17:$K$24,9,FALSE)</f>
        <v>0.94659345209076395</v>
      </c>
      <c r="AH15" s="23">
        <f>VLOOKUP($AB15,[2]OR!$C$17:$K$23,5,FALSE)</f>
        <v>25078</v>
      </c>
      <c r="AI15" s="23">
        <f>VLOOKUP($AB15,[2]OR!$C$17:$K$23,6,FALSE)</f>
        <v>1146106804.3299999</v>
      </c>
      <c r="AJ15" s="35">
        <f>VLOOKUP($AB15,[2]OR!$C$17:$K$23,8,FALSE)</f>
        <v>0.93424728979622251</v>
      </c>
      <c r="AK15" s="35">
        <f>VLOOKUP($AB15,[2]OR!$C$17:$K$23,9,FALSE)</f>
        <v>0.92318436092708611</v>
      </c>
      <c r="AM15" s="23">
        <f>VLOOKUP($AB15,[3]OR!$C$17:$K$23,5,FALSE)</f>
        <v>6709</v>
      </c>
      <c r="AN15" s="23">
        <f>VLOOKUP($AB15,[3]OR!$C$17:$K$23,6,FALSE)</f>
        <v>367249683</v>
      </c>
      <c r="AO15" s="35">
        <f>VLOOKUP($AB15,[3]OR!$C$17:$K$23,8,FALSE)</f>
        <v>0.93531297922765932</v>
      </c>
      <c r="AP15" s="35">
        <f>VLOOKUP($AB15,[3]OR!$C$17:$K$23,9,FALSE)</f>
        <v>0.92763121457154529</v>
      </c>
      <c r="AQ15" s="23"/>
      <c r="AR15" s="23">
        <f>VLOOKUP($AB15,[4]OR!$C$17:$K$23,5,FALSE)</f>
        <v>21415</v>
      </c>
      <c r="AS15" s="23">
        <f>VLOOKUP($AB15,[4]OR!$C$17:$K$23,6,FALSE)</f>
        <v>1043555811.9400001</v>
      </c>
      <c r="AT15" s="35">
        <f>VLOOKUP($AB15,[4]OR!$C$17:$K$23,8,FALSE)</f>
        <v>0.96260169910549742</v>
      </c>
      <c r="AU15" s="35">
        <f>VLOOKUP($AB15,[4]OR!$C$17:$K$23,9,FALSE)</f>
        <v>0.94744330163388646</v>
      </c>
      <c r="AW15" s="23">
        <f>VLOOKUP($AB15,[5]OR!$C$17:$K$23,5,FALSE)</f>
        <v>22111</v>
      </c>
      <c r="AX15" s="23">
        <f>VLOOKUP($AB15,[5]OR!$C$17:$K$23,6,FALSE)</f>
        <v>1066727798.4299999</v>
      </c>
      <c r="AY15" s="35">
        <f>VLOOKUP($AB15,[5]OR!$C$17:$K$23,8,FALSE)</f>
        <v>0.95980379389677473</v>
      </c>
      <c r="AZ15" s="35">
        <f>VLOOKUP($AB15,[5]OR!$C$17:$K$23,9,FALSE)</f>
        <v>0.94848684839478803</v>
      </c>
      <c r="BB15" s="36">
        <f t="shared" si="1"/>
        <v>0</v>
      </c>
      <c r="BC15" s="36">
        <f t="shared" si="0"/>
        <v>0</v>
      </c>
      <c r="BD15" s="35">
        <f t="shared" si="0"/>
        <v>1.8787307571432876E-5</v>
      </c>
      <c r="BE15" s="35">
        <f t="shared" si="0"/>
        <v>-6.5479092360432034E-6</v>
      </c>
      <c r="BF15" s="23"/>
      <c r="BG15" s="36">
        <f t="shared" si="0"/>
        <v>0</v>
      </c>
      <c r="BH15" s="36">
        <f t="shared" si="0"/>
        <v>0.32999992370605469</v>
      </c>
      <c r="BI15" s="35">
        <f t="shared" si="0"/>
        <v>4.7289796222482749E-5</v>
      </c>
      <c r="BJ15" s="35">
        <f t="shared" si="0"/>
        <v>-1.5639072913908869E-5</v>
      </c>
      <c r="BK15" s="23"/>
      <c r="BL15" s="36">
        <f t="shared" si="0"/>
        <v>0</v>
      </c>
      <c r="BM15" s="36">
        <f t="shared" si="0"/>
        <v>0</v>
      </c>
      <c r="BN15" s="35">
        <f t="shared" si="0"/>
        <v>1.2979227659304371E-5</v>
      </c>
      <c r="BO15" s="35">
        <f t="shared" si="0"/>
        <v>3.1214571545312708E-5</v>
      </c>
      <c r="BP15" s="23"/>
      <c r="BQ15" s="36">
        <f t="shared" si="0"/>
        <v>0</v>
      </c>
      <c r="BR15" s="36">
        <f t="shared" si="0"/>
        <v>-5.9999942779541016E-2</v>
      </c>
      <c r="BS15" s="35">
        <f t="shared" si="0"/>
        <v>1.6991054974102582E-6</v>
      </c>
      <c r="BT15" s="35">
        <f t="shared" si="0"/>
        <v>4.3301633886438928E-5</v>
      </c>
      <c r="BU15" s="23"/>
      <c r="BV15" s="36">
        <f t="shared" si="0"/>
        <v>0</v>
      </c>
      <c r="BW15" s="36">
        <f t="shared" si="0"/>
        <v>0.4299999475479126</v>
      </c>
      <c r="BX15" s="35">
        <f t="shared" si="0"/>
        <v>3.7938967747397356E-6</v>
      </c>
      <c r="BY15" s="35">
        <f t="shared" si="0"/>
        <v>-1.3151605211980666E-5</v>
      </c>
    </row>
    <row r="16" spans="1:77" x14ac:dyDescent="0.2">
      <c r="A16" s="1" t="s">
        <v>22</v>
      </c>
      <c r="B16" s="13" t="s">
        <v>8</v>
      </c>
      <c r="C16" s="25">
        <v>41</v>
      </c>
      <c r="D16" s="30">
        <v>2129986.34</v>
      </c>
      <c r="E16" s="19">
        <v>1.29E-2</v>
      </c>
      <c r="F16" s="19">
        <v>1.5100000000000001E-2</v>
      </c>
      <c r="H16" s="25">
        <v>366</v>
      </c>
      <c r="I16" s="30">
        <v>16853237</v>
      </c>
      <c r="J16" s="19">
        <v>1.3599999999999999E-2</v>
      </c>
      <c r="K16" s="19">
        <v>1.3599999999999999E-2</v>
      </c>
      <c r="M16" s="25">
        <v>98</v>
      </c>
      <c r="N16" s="30">
        <v>5282878</v>
      </c>
      <c r="O16" s="19">
        <v>1.37E-2</v>
      </c>
      <c r="P16" s="19">
        <v>1.3299999999999999E-2</v>
      </c>
      <c r="R16" s="25">
        <v>180</v>
      </c>
      <c r="S16" s="30">
        <v>10261840</v>
      </c>
      <c r="T16" s="19">
        <v>8.0999999999999996E-3</v>
      </c>
      <c r="U16" s="19">
        <v>9.2999999999999992E-3</v>
      </c>
      <c r="W16" s="25">
        <v>121</v>
      </c>
      <c r="X16" s="30">
        <v>8086829</v>
      </c>
      <c r="Y16" s="19">
        <v>5.3E-3</v>
      </c>
      <c r="Z16" s="19">
        <v>7.1999999999999998E-3</v>
      </c>
      <c r="AB16" s="34" t="s">
        <v>8</v>
      </c>
      <c r="AC16" s="23">
        <f>VLOOKUP($AB16,[1]OR!$C$17:$K$24,5,FALSE)</f>
        <v>41</v>
      </c>
      <c r="AD16" s="23">
        <f>VLOOKUP($AB16,[1]OR!$C$17:$K$24,6,FALSE)</f>
        <v>2129986.34</v>
      </c>
      <c r="AE16" s="35">
        <f>VLOOKUP($AB16,[1]OR!$C$17:$K$24,8,FALSE)</f>
        <v>1.2880929940307886E-2</v>
      </c>
      <c r="AF16" s="35">
        <f>VLOOKUP($AB16,[1]OR!$C$17:$K$24,9,FALSE)</f>
        <v>1.5103129490598907E-2</v>
      </c>
      <c r="AH16" s="23">
        <f>VLOOKUP($AB16,[2]OR!$C$17:$K$23,5,FALSE)</f>
        <v>366</v>
      </c>
      <c r="AI16" s="23">
        <f>VLOOKUP($AB16,[2]OR!$C$17:$K$23,6,FALSE)</f>
        <v>16853237.02</v>
      </c>
      <c r="AJ16" s="35">
        <f>VLOOKUP($AB16,[2]OR!$C$17:$K$23,8,FALSE)</f>
        <v>1.3634839622992959E-2</v>
      </c>
      <c r="AK16" s="35">
        <f>VLOOKUP($AB16,[2]OR!$C$17:$K$23,9,FALSE)</f>
        <v>1.35752137489113E-2</v>
      </c>
      <c r="AM16" s="23">
        <f>VLOOKUP($AB16,[3]OR!$C$17:$K$23,5,FALSE)</f>
        <v>98</v>
      </c>
      <c r="AN16" s="23">
        <f>VLOOKUP($AB16,[3]OR!$C$17:$K$23,6,FALSE)</f>
        <v>5282878</v>
      </c>
      <c r="AO16" s="35">
        <f>VLOOKUP($AB16,[3]OR!$C$17:$K$23,8,FALSE)</f>
        <v>1.3662344904502997E-2</v>
      </c>
      <c r="AP16" s="35">
        <f>VLOOKUP($AB16,[3]OR!$C$17:$K$23,9,FALSE)</f>
        <v>1.334395307176697E-2</v>
      </c>
      <c r="AR16" s="23">
        <f>VLOOKUP($AB16,[4]OR!$C$17:$K$23,5,FALSE)</f>
        <v>180</v>
      </c>
      <c r="AS16" s="23">
        <f>VLOOKUP($AB16,[4]OR!$C$17:$K$23,6,FALSE)</f>
        <v>10261839.67</v>
      </c>
      <c r="AT16" s="35">
        <f>VLOOKUP($AB16,[4]OR!$C$17:$K$23,8,FALSE)</f>
        <v>8.0909785589068188E-3</v>
      </c>
      <c r="AU16" s="35">
        <f>VLOOKUP($AB16,[4]OR!$C$17:$K$23,9,FALSE)</f>
        <v>9.3167142059301707E-3</v>
      </c>
      <c r="AW16" s="23">
        <f>VLOOKUP($AB16,[5]OR!$C$17:$K$23,5,FALSE)</f>
        <v>121</v>
      </c>
      <c r="AX16" s="23">
        <f>VLOOKUP($AB16,[5]OR!$C$17:$K$23,6,FALSE)</f>
        <v>8086829.1900000004</v>
      </c>
      <c r="AY16" s="35">
        <f>VLOOKUP($AB16,[5]OR!$C$17:$K$23,8,FALSE)</f>
        <v>5.2524200199678779E-3</v>
      </c>
      <c r="AZ16" s="35">
        <f>VLOOKUP($AB16,[5]OR!$C$17:$K$23,9,FALSE)</f>
        <v>7.1904483441971615E-3</v>
      </c>
      <c r="BB16" s="36">
        <f t="shared" si="1"/>
        <v>0</v>
      </c>
      <c r="BC16" s="36">
        <f t="shared" si="0"/>
        <v>0</v>
      </c>
      <c r="BD16" s="35">
        <f t="shared" si="0"/>
        <v>-1.9070059692113603E-5</v>
      </c>
      <c r="BE16" s="35">
        <f t="shared" si="0"/>
        <v>3.1294905989062705E-6</v>
      </c>
      <c r="BF16" s="23"/>
      <c r="BG16" s="36">
        <f t="shared" si="0"/>
        <v>0</v>
      </c>
      <c r="BH16" s="36">
        <f t="shared" si="0"/>
        <v>1.9999999552965164E-2</v>
      </c>
      <c r="BI16" s="35">
        <f t="shared" si="0"/>
        <v>3.4839622992959354E-5</v>
      </c>
      <c r="BJ16" s="35">
        <f t="shared" si="0"/>
        <v>-2.4786251088699043E-5</v>
      </c>
      <c r="BK16" s="23"/>
      <c r="BL16" s="36">
        <f t="shared" si="0"/>
        <v>0</v>
      </c>
      <c r="BM16" s="36">
        <f t="shared" si="0"/>
        <v>0</v>
      </c>
      <c r="BN16" s="35">
        <f t="shared" si="0"/>
        <v>-3.7655095497003688E-5</v>
      </c>
      <c r="BO16" s="35">
        <f t="shared" si="0"/>
        <v>4.3953071766970192E-5</v>
      </c>
      <c r="BP16" s="23"/>
      <c r="BQ16" s="36">
        <f t="shared" si="0"/>
        <v>0</v>
      </c>
      <c r="BR16" s="36">
        <f t="shared" si="0"/>
        <v>-0.33000000007450581</v>
      </c>
      <c r="BS16" s="35">
        <f t="shared" si="0"/>
        <v>-9.0214410931807598E-6</v>
      </c>
      <c r="BT16" s="35">
        <f t="shared" si="0"/>
        <v>1.6714205930171491E-5</v>
      </c>
      <c r="BU16" s="23"/>
      <c r="BV16" s="36">
        <f t="shared" si="0"/>
        <v>0</v>
      </c>
      <c r="BW16" s="36">
        <f t="shared" si="0"/>
        <v>0.19000000040978193</v>
      </c>
      <c r="BX16" s="35">
        <f t="shared" si="0"/>
        <v>-4.7579980032122146E-5</v>
      </c>
      <c r="BY16" s="35">
        <f t="shared" si="0"/>
        <v>-9.5516558028382534E-6</v>
      </c>
    </row>
    <row r="17" spans="1:77" x14ac:dyDescent="0.2">
      <c r="A17" s="1" t="s">
        <v>23</v>
      </c>
      <c r="B17" s="13" t="s">
        <v>9</v>
      </c>
      <c r="C17" s="25">
        <v>49</v>
      </c>
      <c r="D17" s="30">
        <v>2213985.7000000002</v>
      </c>
      <c r="E17" s="19">
        <v>1.54E-2</v>
      </c>
      <c r="F17" s="19">
        <v>1.5699999999999999E-2</v>
      </c>
      <c r="H17" s="25">
        <v>395</v>
      </c>
      <c r="I17" s="30">
        <v>21321039</v>
      </c>
      <c r="J17" s="19">
        <v>1.47E-2</v>
      </c>
      <c r="K17" s="19">
        <v>1.72E-2</v>
      </c>
      <c r="M17" s="25">
        <v>160</v>
      </c>
      <c r="N17" s="30">
        <v>8629914</v>
      </c>
      <c r="O17" s="19">
        <v>2.23E-2</v>
      </c>
      <c r="P17" s="19">
        <v>2.18E-2</v>
      </c>
      <c r="R17" s="25">
        <v>186</v>
      </c>
      <c r="S17" s="30">
        <v>11835506</v>
      </c>
      <c r="T17" s="19">
        <v>8.3999999999999995E-3</v>
      </c>
      <c r="U17" s="19">
        <v>1.0800000000000001E-2</v>
      </c>
      <c r="W17" s="25">
        <v>199</v>
      </c>
      <c r="X17" s="30">
        <v>13808831</v>
      </c>
      <c r="Y17" s="19">
        <v>8.6E-3</v>
      </c>
      <c r="Z17" s="19">
        <v>1.23E-2</v>
      </c>
      <c r="AB17" s="34" t="s">
        <v>9</v>
      </c>
      <c r="AC17" s="23">
        <f>VLOOKUP($AB17,[1]OR!$C$17:$K$24,5,FALSE)</f>
        <v>49</v>
      </c>
      <c r="AD17" s="23">
        <f>VLOOKUP($AB17,[1]OR!$C$17:$K$24,6,FALSE)</f>
        <v>2213985.7000000002</v>
      </c>
      <c r="AE17" s="35">
        <f>VLOOKUP($AB17,[1]OR!$C$17:$K$24,8,FALSE)</f>
        <v>1.5394282123782596E-2</v>
      </c>
      <c r="AF17" s="35">
        <f>VLOOKUP($AB17,[1]OR!$C$17:$K$24,9,FALSE)</f>
        <v>1.569874514661642E-2</v>
      </c>
      <c r="AH17" s="23">
        <f>VLOOKUP($AB17,[2]OR!$C$17:$K$23,5,FALSE)</f>
        <v>395</v>
      </c>
      <c r="AI17" s="23">
        <f>VLOOKUP($AB17,[2]OR!$C$17:$K$23,6,FALSE)</f>
        <v>21321038.84</v>
      </c>
      <c r="AJ17" s="35">
        <f>VLOOKUP($AB17,[2]OR!$C$17:$K$23,8,FALSE)</f>
        <v>1.4715195767984204E-2</v>
      </c>
      <c r="AK17" s="35">
        <f>VLOOKUP($AB17,[2]OR!$C$17:$K$23,9,FALSE)</f>
        <v>1.7174009910283682E-2</v>
      </c>
      <c r="AM17" s="23">
        <f>VLOOKUP($AB17,[3]OR!$C$17:$K$23,5,FALSE)</f>
        <v>160</v>
      </c>
      <c r="AN17" s="23">
        <f>VLOOKUP($AB17,[3]OR!$C$17:$K$23,6,FALSE)</f>
        <v>8629914</v>
      </c>
      <c r="AO17" s="35">
        <f>VLOOKUP($AB17,[3]OR!$C$17:$K$23,8,FALSE)</f>
        <v>2.2305869231841628E-2</v>
      </c>
      <c r="AP17" s="35">
        <f>VLOOKUP($AB17,[3]OR!$C$17:$K$23,9,FALSE)</f>
        <v>2.1798187925101579E-2</v>
      </c>
      <c r="AR17" s="23">
        <f>VLOOKUP($AB17,[4]OR!$C$17:$K$23,5,FALSE)</f>
        <v>186</v>
      </c>
      <c r="AS17" s="23">
        <f>VLOOKUP($AB17,[4]OR!$C$17:$K$23,6,FALSE)</f>
        <v>11835505.76</v>
      </c>
      <c r="AT17" s="35">
        <f>VLOOKUP($AB17,[4]OR!$C$17:$K$23,8,FALSE)</f>
        <v>8.3606778442037125E-3</v>
      </c>
      <c r="AU17" s="35">
        <f>VLOOKUP($AB17,[4]OR!$C$17:$K$23,9,FALSE)</f>
        <v>1.0745444110857011E-2</v>
      </c>
      <c r="AW17" s="23">
        <f>VLOOKUP($AB17,[5]OR!$C$17:$K$23,5,FALSE)</f>
        <v>199</v>
      </c>
      <c r="AX17" s="23">
        <f>VLOOKUP($AB17,[5]OR!$C$17:$K$23,6,FALSE)</f>
        <v>13808831.34</v>
      </c>
      <c r="AY17" s="35">
        <f>VLOOKUP($AB17,[5]OR!$C$17:$K$23,8,FALSE)</f>
        <v>8.6382775535008907E-3</v>
      </c>
      <c r="AZ17" s="35">
        <f>VLOOKUP($AB17,[5]OR!$C$17:$K$23,9,FALSE)</f>
        <v>1.2278197809196074E-2</v>
      </c>
      <c r="BB17" s="36">
        <f t="shared" si="1"/>
        <v>0</v>
      </c>
      <c r="BC17" s="36">
        <f t="shared" si="0"/>
        <v>0</v>
      </c>
      <c r="BD17" s="35">
        <f t="shared" si="0"/>
        <v>-5.7178762174047576E-6</v>
      </c>
      <c r="BE17" s="35">
        <f t="shared" si="0"/>
        <v>-1.254853383578225E-6</v>
      </c>
      <c r="BF17" s="23"/>
      <c r="BG17" s="36">
        <f t="shared" si="0"/>
        <v>0</v>
      </c>
      <c r="BH17" s="36">
        <f t="shared" si="0"/>
        <v>-0.16000000014901161</v>
      </c>
      <c r="BI17" s="35">
        <f t="shared" si="0"/>
        <v>1.5195767984204842E-5</v>
      </c>
      <c r="BJ17" s="35">
        <f t="shared" si="0"/>
        <v>-2.5990089716317749E-5</v>
      </c>
      <c r="BK17" s="23"/>
      <c r="BL17" s="36">
        <f t="shared" si="0"/>
        <v>0</v>
      </c>
      <c r="BM17" s="36">
        <f t="shared" si="0"/>
        <v>0</v>
      </c>
      <c r="BN17" s="35">
        <f t="shared" si="0"/>
        <v>5.8692318416278533E-6</v>
      </c>
      <c r="BO17" s="35">
        <f t="shared" si="0"/>
        <v>-1.8120748984211399E-6</v>
      </c>
      <c r="BP17" s="23"/>
      <c r="BQ17" s="36">
        <f t="shared" si="0"/>
        <v>0</v>
      </c>
      <c r="BR17" s="36">
        <f t="shared" si="0"/>
        <v>-0.24000000022351742</v>
      </c>
      <c r="BS17" s="35">
        <f t="shared" si="0"/>
        <v>-3.9322155796286951E-5</v>
      </c>
      <c r="BT17" s="35">
        <f t="shared" si="0"/>
        <v>-5.4555889142989672E-5</v>
      </c>
      <c r="BU17" s="23"/>
      <c r="BV17" s="36">
        <f t="shared" si="0"/>
        <v>0</v>
      </c>
      <c r="BW17" s="36">
        <f t="shared" si="0"/>
        <v>0.33999999985098839</v>
      </c>
      <c r="BX17" s="35">
        <f t="shared" si="0"/>
        <v>3.827755350089071E-5</v>
      </c>
      <c r="BY17" s="35">
        <f t="shared" si="0"/>
        <v>-2.1802190803926064E-5</v>
      </c>
    </row>
    <row r="18" spans="1:77" x14ac:dyDescent="0.2">
      <c r="A18" s="1" t="s">
        <v>24</v>
      </c>
      <c r="B18" s="13" t="s">
        <v>10</v>
      </c>
      <c r="C18" s="25">
        <v>16</v>
      </c>
      <c r="D18" s="30">
        <v>835364.78</v>
      </c>
      <c r="E18" s="19">
        <v>5.0000000000000001E-3</v>
      </c>
      <c r="F18" s="19">
        <v>5.8999999999999999E-3</v>
      </c>
      <c r="H18" s="25">
        <v>393</v>
      </c>
      <c r="I18" s="30">
        <v>22368242</v>
      </c>
      <c r="J18" s="19">
        <v>1.46E-2</v>
      </c>
      <c r="K18" s="19">
        <v>1.7999999999999999E-2</v>
      </c>
      <c r="M18" s="25">
        <v>59</v>
      </c>
      <c r="N18" s="30">
        <v>4961911</v>
      </c>
      <c r="O18" s="19">
        <v>8.2000000000000007E-3</v>
      </c>
      <c r="P18" s="19">
        <v>1.2500000000000001E-2</v>
      </c>
      <c r="R18" s="25">
        <v>30</v>
      </c>
      <c r="S18" s="30">
        <v>2284401</v>
      </c>
      <c r="T18" s="19">
        <v>1.2999999999999999E-3</v>
      </c>
      <c r="U18" s="19">
        <v>2.0999999999999999E-3</v>
      </c>
      <c r="W18" s="25">
        <v>46</v>
      </c>
      <c r="X18" s="30">
        <v>2450226</v>
      </c>
      <c r="Y18" s="19">
        <v>2E-3</v>
      </c>
      <c r="Z18" s="19">
        <v>2.2000000000000001E-3</v>
      </c>
      <c r="AB18" s="34" t="s">
        <v>10</v>
      </c>
      <c r="AC18" s="23">
        <f>VLOOKUP($AB18,[1]OR!$C$17:$K$24,5,FALSE)</f>
        <v>16</v>
      </c>
      <c r="AD18" s="23">
        <f>VLOOKUP($AB18,[1]OR!$C$17:$K$24,6,FALSE)</f>
        <v>835364.78</v>
      </c>
      <c r="AE18" s="35">
        <f>VLOOKUP($AB18,[1]OR!$C$17:$K$24,8,FALSE)</f>
        <v>5.0267043669494187E-3</v>
      </c>
      <c r="AF18" s="35">
        <f>VLOOKUP($AB18,[1]OR!$C$17:$K$24,9,FALSE)</f>
        <v>5.9233349093805315E-3</v>
      </c>
      <c r="AH18" s="23">
        <f>VLOOKUP($AB18,[2]OR!$C$17:$K$23,5,FALSE)</f>
        <v>393</v>
      </c>
      <c r="AI18" s="23">
        <f>VLOOKUP($AB18,[2]OR!$C$17:$K$23,6,FALSE)</f>
        <v>22368241.899999999</v>
      </c>
      <c r="AJ18" s="35">
        <f>VLOOKUP($AB18,[2]OR!$C$17:$K$23,8,FALSE)</f>
        <v>1.4640688447639981E-2</v>
      </c>
      <c r="AK18" s="35">
        <f>VLOOKUP($AB18,[2]OR!$C$17:$K$23,9,FALSE)</f>
        <v>1.801752770814908E-2</v>
      </c>
      <c r="AM18" s="23">
        <f>VLOOKUP($AB18,[3]OR!$C$17:$K$23,5,FALSE)</f>
        <v>59</v>
      </c>
      <c r="AN18" s="23">
        <f>VLOOKUP($AB18,[3]OR!$C$17:$K$23,6,FALSE)</f>
        <v>4961911</v>
      </c>
      <c r="AO18" s="35">
        <f>VLOOKUP($AB18,[3]OR!$C$17:$K$23,8,FALSE)</f>
        <v>8.2252892792416005E-3</v>
      </c>
      <c r="AP18" s="35">
        <f>VLOOKUP($AB18,[3]OR!$C$17:$K$23,9,FALSE)</f>
        <v>1.2533226686341103E-2</v>
      </c>
      <c r="AR18" s="23">
        <f>VLOOKUP($AB18,[4]OR!$C$17:$K$23,5,FALSE)</f>
        <v>30</v>
      </c>
      <c r="AS18" s="23">
        <f>VLOOKUP($AB18,[4]OR!$C$17:$K$23,6,FALSE)</f>
        <v>2284401.11</v>
      </c>
      <c r="AT18" s="35">
        <f>VLOOKUP($AB18,[4]OR!$C$17:$K$23,8,FALSE)</f>
        <v>1.3484964264844697E-3</v>
      </c>
      <c r="AU18" s="35">
        <f>VLOOKUP($AB18,[4]OR!$C$17:$K$23,9,FALSE)</f>
        <v>2.074005534874981E-3</v>
      </c>
      <c r="AW18" s="23">
        <f>VLOOKUP($AB18,[5]OR!$C$17:$K$23,5,FALSE)</f>
        <v>46</v>
      </c>
      <c r="AX18" s="23">
        <f>VLOOKUP($AB18,[5]OR!$C$17:$K$23,6,FALSE)</f>
        <v>2450226.08</v>
      </c>
      <c r="AY18" s="35">
        <f>VLOOKUP($AB18,[5]OR!$C$17:$K$23,8,FALSE)</f>
        <v>1.9967877761861352E-3</v>
      </c>
      <c r="AZ18" s="35">
        <f>VLOOKUP($AB18,[5]OR!$C$17:$K$23,9,FALSE)</f>
        <v>2.1786319020600832E-3</v>
      </c>
      <c r="BB18" s="36">
        <f t="shared" si="1"/>
        <v>0</v>
      </c>
      <c r="BC18" s="36">
        <f t="shared" si="0"/>
        <v>0</v>
      </c>
      <c r="BD18" s="35">
        <f t="shared" si="0"/>
        <v>2.6704366949418558E-5</v>
      </c>
      <c r="BE18" s="35">
        <f t="shared" si="0"/>
        <v>2.333490938053167E-5</v>
      </c>
      <c r="BF18" s="23"/>
      <c r="BG18" s="36">
        <f t="shared" si="0"/>
        <v>0</v>
      </c>
      <c r="BH18" s="36">
        <f t="shared" si="0"/>
        <v>-0.10000000149011612</v>
      </c>
      <c r="BI18" s="35">
        <f t="shared" si="0"/>
        <v>4.0688447639981168E-5</v>
      </c>
      <c r="BJ18" s="35">
        <f t="shared" si="0"/>
        <v>1.7527708149080862E-5</v>
      </c>
      <c r="BK18" s="23"/>
      <c r="BL18" s="36">
        <f t="shared" si="0"/>
        <v>0</v>
      </c>
      <c r="BM18" s="36">
        <f t="shared" si="0"/>
        <v>0</v>
      </c>
      <c r="BN18" s="35">
        <f t="shared" si="0"/>
        <v>2.5289279241599849E-5</v>
      </c>
      <c r="BO18" s="35">
        <f t="shared" si="0"/>
        <v>3.322668634110279E-5</v>
      </c>
      <c r="BP18" s="23"/>
      <c r="BQ18" s="36">
        <f t="shared" si="0"/>
        <v>0</v>
      </c>
      <c r="BR18" s="36">
        <f t="shared" si="0"/>
        <v>0.10999999986961484</v>
      </c>
      <c r="BS18" s="35">
        <f t="shared" si="0"/>
        <v>4.8496426484469788E-5</v>
      </c>
      <c r="BT18" s="35">
        <f t="shared" si="0"/>
        <v>-2.5994465125018899E-5</v>
      </c>
      <c r="BU18" s="23"/>
      <c r="BV18" s="36">
        <f t="shared" si="0"/>
        <v>0</v>
      </c>
      <c r="BW18" s="36">
        <f t="shared" si="0"/>
        <v>8.0000000074505806E-2</v>
      </c>
      <c r="BX18" s="35">
        <f t="shared" si="0"/>
        <v>-3.2122238138648437E-6</v>
      </c>
      <c r="BY18" s="35">
        <f t="shared" si="0"/>
        <v>-2.1368097939916935E-5</v>
      </c>
    </row>
    <row r="19" spans="1:77" x14ac:dyDescent="0.2">
      <c r="A19" s="1" t="s">
        <v>25</v>
      </c>
      <c r="B19" s="13" t="s">
        <v>11</v>
      </c>
      <c r="C19" s="25">
        <v>53</v>
      </c>
      <c r="D19" s="30">
        <v>2261737.67</v>
      </c>
      <c r="E19" s="19">
        <v>1.67E-2</v>
      </c>
      <c r="F19" s="19">
        <v>1.6E-2</v>
      </c>
      <c r="H19" s="25">
        <v>565</v>
      </c>
      <c r="I19" s="30">
        <v>30914403</v>
      </c>
      <c r="J19" s="19">
        <v>2.1100000000000001E-2</v>
      </c>
      <c r="K19" s="19">
        <v>2.4899999999999999E-2</v>
      </c>
      <c r="M19" s="25">
        <v>134</v>
      </c>
      <c r="N19" s="30">
        <v>8495857</v>
      </c>
      <c r="O19" s="19">
        <v>1.8700000000000001E-2</v>
      </c>
      <c r="P19" s="19">
        <v>2.1499999999999998E-2</v>
      </c>
      <c r="R19" s="25">
        <v>347</v>
      </c>
      <c r="S19" s="30">
        <v>24477231</v>
      </c>
      <c r="T19" s="19">
        <v>1.5599999999999999E-2</v>
      </c>
      <c r="U19" s="19">
        <v>2.2200000000000001E-2</v>
      </c>
      <c r="W19" s="25">
        <v>472</v>
      </c>
      <c r="X19" s="30">
        <v>24261293</v>
      </c>
      <c r="Y19" s="19">
        <v>2.0500000000000001E-2</v>
      </c>
      <c r="Z19" s="19">
        <v>2.1600000000000001E-2</v>
      </c>
      <c r="AB19" s="34" t="s">
        <v>11</v>
      </c>
      <c r="AC19" s="23">
        <f>VLOOKUP($AB19,[1]OR!$C$17:$K$24,5,FALSE)</f>
        <v>53</v>
      </c>
      <c r="AD19" s="23">
        <f>VLOOKUP($AB19,[1]OR!$C$17:$K$24,6,FALSE)</f>
        <v>2261737.67</v>
      </c>
      <c r="AE19" s="35">
        <f>VLOOKUP($AB19,[1]OR!$C$17:$K$24,8,FALSE)</f>
        <v>1.665095821551995E-2</v>
      </c>
      <c r="AF19" s="35">
        <f>VLOOKUP($AB19,[1]OR!$C$17:$K$24,9,FALSE)</f>
        <v>1.6037340832794008E-2</v>
      </c>
      <c r="AH19" s="23">
        <f>VLOOKUP($AB19,[2]OR!$C$17:$K$23,5,FALSE)</f>
        <v>565</v>
      </c>
      <c r="AI19" s="23">
        <f>VLOOKUP($AB19,[2]OR!$C$17:$K$23,6,FALSE)</f>
        <v>30914403.440000001</v>
      </c>
      <c r="AJ19" s="35">
        <f>VLOOKUP($AB19,[2]OR!$C$17:$K$23,8,FALSE)</f>
        <v>2.1048317997243229E-2</v>
      </c>
      <c r="AK19" s="35">
        <f>VLOOKUP($AB19,[2]OR!$C$17:$K$23,9,FALSE)</f>
        <v>2.4901426006176161E-2</v>
      </c>
      <c r="AM19" s="23">
        <f>VLOOKUP($AB19,[3]OR!$C$17:$K$23,5,FALSE)</f>
        <v>134</v>
      </c>
      <c r="AN19" s="23">
        <f>VLOOKUP($AB19,[3]OR!$C$17:$K$23,6,FALSE)</f>
        <v>8495857</v>
      </c>
      <c r="AO19" s="35">
        <f>VLOOKUP($AB19,[3]OR!$C$17:$K$23,8,FALSE)</f>
        <v>1.8681165481667365E-2</v>
      </c>
      <c r="AP19" s="35">
        <f>VLOOKUP($AB19,[3]OR!$C$17:$K$23,9,FALSE)</f>
        <v>2.1459575086239531E-2</v>
      </c>
      <c r="AR19" s="23">
        <f>VLOOKUP($AB19,[4]OR!$C$17:$K$23,5,FALSE)</f>
        <v>347</v>
      </c>
      <c r="AS19" s="23">
        <f>VLOOKUP($AB19,[4]OR!$C$17:$K$23,6,FALSE)</f>
        <v>24477231.140000001</v>
      </c>
      <c r="AT19" s="35">
        <f>VLOOKUP($AB19,[4]OR!$C$17:$K$23,8,FALSE)</f>
        <v>1.5597608666337035E-2</v>
      </c>
      <c r="AU19" s="35">
        <f>VLOOKUP($AB19,[4]OR!$C$17:$K$23,9,FALSE)</f>
        <v>2.2222854226670485E-2</v>
      </c>
      <c r="AW19" s="23">
        <f>VLOOKUP($AB19,[5]OR!$C$17:$K$23,5,FALSE)</f>
        <v>472</v>
      </c>
      <c r="AX19" s="23">
        <f>VLOOKUP($AB19,[5]OR!$C$17:$K$23,6,FALSE)</f>
        <v>24261292.780000001</v>
      </c>
      <c r="AY19" s="35">
        <f>VLOOKUP($AB19,[5]OR!$C$17:$K$23,8,FALSE)</f>
        <v>2.0488778920866431E-2</v>
      </c>
      <c r="AZ19" s="35">
        <f>VLOOKUP($AB19,[5]OR!$C$17:$K$23,9,FALSE)</f>
        <v>2.1572060989461007E-2</v>
      </c>
      <c r="BB19" s="36">
        <f t="shared" si="1"/>
        <v>0</v>
      </c>
      <c r="BC19" s="36">
        <f t="shared" si="0"/>
        <v>0</v>
      </c>
      <c r="BD19" s="35">
        <f t="shared" si="0"/>
        <v>-4.9041784480050032E-5</v>
      </c>
      <c r="BE19" s="35">
        <f t="shared" si="0"/>
        <v>3.7340832794007656E-5</v>
      </c>
      <c r="BF19" s="23"/>
      <c r="BG19" s="36">
        <f t="shared" si="0"/>
        <v>0</v>
      </c>
      <c r="BH19" s="36">
        <f t="shared" si="0"/>
        <v>0.44000000134110451</v>
      </c>
      <c r="BI19" s="35">
        <f t="shared" si="0"/>
        <v>-5.1682002756771317E-5</v>
      </c>
      <c r="BJ19" s="35">
        <f t="shared" si="0"/>
        <v>1.4260061761625642E-6</v>
      </c>
      <c r="BK19" s="23"/>
      <c r="BL19" s="36">
        <f t="shared" si="0"/>
        <v>0</v>
      </c>
      <c r="BM19" s="36">
        <f t="shared" si="0"/>
        <v>0</v>
      </c>
      <c r="BN19" s="35">
        <f t="shared" si="0"/>
        <v>-1.8834518332636052E-5</v>
      </c>
      <c r="BO19" s="35">
        <f t="shared" si="0"/>
        <v>-4.0424913760467307E-5</v>
      </c>
      <c r="BP19" s="23"/>
      <c r="BQ19" s="36">
        <f t="shared" si="0"/>
        <v>0</v>
      </c>
      <c r="BR19" s="36">
        <f t="shared" si="0"/>
        <v>0.14000000059604645</v>
      </c>
      <c r="BS19" s="35">
        <f t="shared" si="0"/>
        <v>-2.3913336629644705E-6</v>
      </c>
      <c r="BT19" s="35">
        <f t="shared" si="0"/>
        <v>2.2854226670483702E-5</v>
      </c>
      <c r="BU19" s="23"/>
      <c r="BV19" s="36">
        <f t="shared" si="0"/>
        <v>0</v>
      </c>
      <c r="BW19" s="36">
        <f t="shared" si="0"/>
        <v>-0.2199999988079071</v>
      </c>
      <c r="BX19" s="35">
        <f t="shared" si="0"/>
        <v>-1.1221079133569983E-5</v>
      </c>
      <c r="BY19" s="35">
        <f t="shared" si="0"/>
        <v>-2.7939010538994419E-5</v>
      </c>
    </row>
    <row r="20" spans="1:77" x14ac:dyDescent="0.2">
      <c r="A20" s="1" t="s">
        <v>26</v>
      </c>
      <c r="B20" s="13" t="s">
        <v>12</v>
      </c>
      <c r="C20" s="23">
        <v>2</v>
      </c>
      <c r="D20" s="28">
        <v>90822.63</v>
      </c>
      <c r="E20" s="17">
        <v>5.9999999999999995E-4</v>
      </c>
      <c r="F20" s="17">
        <v>5.9999999999999995E-4</v>
      </c>
      <c r="G20" s="8"/>
      <c r="H20" s="23">
        <v>46</v>
      </c>
      <c r="I20" s="28">
        <v>3907483</v>
      </c>
      <c r="J20" s="17">
        <v>1.6999999999999999E-3</v>
      </c>
      <c r="K20" s="17">
        <v>3.0999999999999999E-3</v>
      </c>
      <c r="L20" s="8"/>
      <c r="M20" s="23">
        <v>13</v>
      </c>
      <c r="N20" s="28">
        <v>1280280</v>
      </c>
      <c r="O20" s="17">
        <v>1.8E-3</v>
      </c>
      <c r="P20" s="17">
        <v>3.2000000000000002E-3</v>
      </c>
      <c r="Q20" s="8"/>
      <c r="R20" s="23">
        <v>89</v>
      </c>
      <c r="S20" s="28">
        <v>9029286</v>
      </c>
      <c r="T20" s="17">
        <v>4.0000000000000001E-3</v>
      </c>
      <c r="U20" s="17">
        <v>8.2000000000000007E-3</v>
      </c>
      <c r="V20" s="8"/>
      <c r="W20" s="23">
        <v>88</v>
      </c>
      <c r="X20" s="28">
        <v>9327742</v>
      </c>
      <c r="Y20" s="17">
        <v>3.8E-3</v>
      </c>
      <c r="Z20" s="17">
        <v>8.3000000000000001E-3</v>
      </c>
      <c r="AA20" s="8"/>
      <c r="AB20" s="34" t="s">
        <v>12</v>
      </c>
      <c r="AC20" s="23">
        <f>VLOOKUP($AB20,[1]OR!$C$17:$K$24,5,FALSE)</f>
        <v>2</v>
      </c>
      <c r="AD20" s="23">
        <f>VLOOKUP($AB20,[1]OR!$C$17:$K$24,6,FALSE)</f>
        <v>90822.63</v>
      </c>
      <c r="AE20" s="35">
        <f>VLOOKUP($AB20,[1]OR!$C$17:$K$24,8,FALSE)</f>
        <v>6.2833804586867733E-4</v>
      </c>
      <c r="AF20" s="35">
        <f>VLOOKUP($AB20,[1]OR!$C$17:$K$24,9,FALSE)</f>
        <v>6.4399752984648396E-4</v>
      </c>
      <c r="AG20" s="8"/>
      <c r="AH20" s="23">
        <f>VLOOKUP($AB20,[2]OR!$C$17:$K$23,5,FALSE)</f>
        <v>46</v>
      </c>
      <c r="AI20" s="23">
        <f>VLOOKUP($AB20,[2]OR!$C$17:$K$23,6,FALSE)</f>
        <v>3907483.08</v>
      </c>
      <c r="AJ20" s="35">
        <f>VLOOKUP($AB20,[2]OR!$C$17:$K$23,8,FALSE)</f>
        <v>1.7136683679171479E-3</v>
      </c>
      <c r="AK20" s="35">
        <f>VLOOKUP($AB20,[2]OR!$C$17:$K$23,9,FALSE)</f>
        <v>3.1474616993937155E-3</v>
      </c>
      <c r="AL20" s="8"/>
      <c r="AM20" s="23">
        <f>VLOOKUP($AB20,[3]OR!$C$17:$K$23,5,FALSE)</f>
        <v>13</v>
      </c>
      <c r="AN20" s="23">
        <f>VLOOKUP($AB20,[3]OR!$C$17:$K$23,6,FALSE)</f>
        <v>1280280</v>
      </c>
      <c r="AO20" s="35">
        <f>VLOOKUP($AB20,[3]OR!$C$17:$K$23,8,FALSE)</f>
        <v>1.8123518750871323E-3</v>
      </c>
      <c r="AP20" s="35">
        <f>VLOOKUP($AB20,[3]OR!$C$17:$K$23,9,FALSE)</f>
        <v>3.2338426590055301E-3</v>
      </c>
      <c r="AQ20" s="8"/>
      <c r="AR20" s="23">
        <f>VLOOKUP($AB20,[4]OR!$C$17:$K$23,5,FALSE)</f>
        <v>89</v>
      </c>
      <c r="AS20" s="23">
        <f>VLOOKUP($AB20,[4]OR!$C$17:$K$23,6,FALSE)</f>
        <v>9029286.3900000006</v>
      </c>
      <c r="AT20" s="35">
        <f>VLOOKUP($AB20,[4]OR!$C$17:$K$23,8,FALSE)</f>
        <v>4.0005393985705941E-3</v>
      </c>
      <c r="AU20" s="35">
        <f>VLOOKUP($AB20,[4]OR!$C$17:$K$23,9,FALSE)</f>
        <v>8.1976802877806957E-3</v>
      </c>
      <c r="AV20" s="8"/>
      <c r="AW20" s="23">
        <f>VLOOKUP($AB20,[5]OR!$C$17:$K$23,5,FALSE)</f>
        <v>88</v>
      </c>
      <c r="AX20" s="23">
        <f>VLOOKUP($AB20,[5]OR!$C$17:$K$23,6,FALSE)</f>
        <v>9327741.7899999991</v>
      </c>
      <c r="AY20" s="35">
        <f>VLOOKUP($AB20,[5]OR!$C$17:$K$23,8,FALSE)</f>
        <v>3.8199418327039109E-3</v>
      </c>
      <c r="AZ20" s="35">
        <f>VLOOKUP($AB20,[5]OR!$C$17:$K$23,9,FALSE)</f>
        <v>8.2938125602977104E-3</v>
      </c>
      <c r="BB20" s="36">
        <f t="shared" si="1"/>
        <v>0</v>
      </c>
      <c r="BC20" s="36">
        <f t="shared" si="0"/>
        <v>0</v>
      </c>
      <c r="BD20" s="35">
        <f t="shared" si="0"/>
        <v>2.8338045868677385E-5</v>
      </c>
      <c r="BE20" s="35">
        <f t="shared" si="0"/>
        <v>4.3997529846484008E-5</v>
      </c>
      <c r="BF20" s="23"/>
      <c r="BG20" s="36">
        <f t="shared" si="0"/>
        <v>0</v>
      </c>
      <c r="BH20" s="36">
        <f t="shared" si="0"/>
        <v>8.0000000074505806E-2</v>
      </c>
      <c r="BI20" s="35">
        <f t="shared" si="0"/>
        <v>1.366836791714802E-5</v>
      </c>
      <c r="BJ20" s="35">
        <f t="shared" si="0"/>
        <v>4.7461699393715629E-5</v>
      </c>
      <c r="BK20" s="23"/>
      <c r="BL20" s="36">
        <f t="shared" si="0"/>
        <v>0</v>
      </c>
      <c r="BM20" s="36">
        <f t="shared" si="0"/>
        <v>0</v>
      </c>
      <c r="BN20" s="35">
        <f t="shared" si="0"/>
        <v>1.2351875087132386E-5</v>
      </c>
      <c r="BO20" s="35">
        <f t="shared" si="0"/>
        <v>3.3842659005529907E-5</v>
      </c>
      <c r="BP20" s="23"/>
      <c r="BQ20" s="36">
        <f t="shared" si="0"/>
        <v>0</v>
      </c>
      <c r="BR20" s="36">
        <f t="shared" si="0"/>
        <v>0.39000000059604645</v>
      </c>
      <c r="BS20" s="35">
        <f t="shared" si="0"/>
        <v>5.3939857059398522E-7</v>
      </c>
      <c r="BT20" s="35">
        <f t="shared" si="0"/>
        <v>-2.3197122193049924E-6</v>
      </c>
      <c r="BU20" s="23"/>
      <c r="BV20" s="36">
        <f t="shared" si="0"/>
        <v>0</v>
      </c>
      <c r="BW20" s="36">
        <f t="shared" si="0"/>
        <v>-0.21000000089406967</v>
      </c>
      <c r="BX20" s="35">
        <f t="shared" si="0"/>
        <v>1.9941832703910915E-5</v>
      </c>
      <c r="BY20" s="35">
        <f t="shared" si="0"/>
        <v>-6.1874397022897154E-6</v>
      </c>
    </row>
    <row r="21" spans="1:77" x14ac:dyDescent="0.2">
      <c r="A21" s="1" t="s">
        <v>27</v>
      </c>
      <c r="B21" s="13" t="s">
        <v>13</v>
      </c>
      <c r="C21" s="23">
        <v>3183</v>
      </c>
      <c r="D21" s="28">
        <v>141029469.50999999</v>
      </c>
      <c r="E21" s="17">
        <v>1</v>
      </c>
      <c r="F21" s="17">
        <v>1</v>
      </c>
      <c r="G21" s="8"/>
      <c r="H21" s="23">
        <v>26843</v>
      </c>
      <c r="I21" s="28">
        <v>1241471209</v>
      </c>
      <c r="J21" s="17">
        <v>1</v>
      </c>
      <c r="K21" s="17">
        <v>1</v>
      </c>
      <c r="L21" s="8"/>
      <c r="M21" s="23">
        <v>7173</v>
      </c>
      <c r="N21" s="28">
        <v>395900523</v>
      </c>
      <c r="O21" s="17">
        <v>1</v>
      </c>
      <c r="P21" s="17">
        <v>1</v>
      </c>
      <c r="Q21" s="8"/>
      <c r="R21" s="23">
        <v>22247</v>
      </c>
      <c r="S21" s="28">
        <v>1101444076</v>
      </c>
      <c r="T21" s="17">
        <v>1</v>
      </c>
      <c r="U21" s="17">
        <v>1</v>
      </c>
      <c r="V21" s="8"/>
      <c r="W21" s="23">
        <v>23037</v>
      </c>
      <c r="X21" s="28">
        <v>1124662720</v>
      </c>
      <c r="Y21" s="17">
        <v>1</v>
      </c>
      <c r="Z21" s="17">
        <v>1</v>
      </c>
      <c r="AA21" s="8"/>
      <c r="AB21" s="34" t="s">
        <v>13</v>
      </c>
      <c r="AC21" s="23">
        <f>VLOOKUP($AB21,[1]OR!$C$17:$K$24,5,FALSE)</f>
        <v>3183</v>
      </c>
      <c r="AD21" s="23">
        <f>VLOOKUP($AB21,[1]OR!$C$17:$K$24,6,FALSE)</f>
        <v>141029469.50999996</v>
      </c>
      <c r="AE21" s="35">
        <f>VLOOKUP($AB21,[1]OR!$C$17:$K$24,8,FALSE)</f>
        <v>1</v>
      </c>
      <c r="AF21" s="35">
        <f>VLOOKUP($AB21,[1]OR!$C$17:$K$24,9,FALSE)</f>
        <v>1.0000000000000002</v>
      </c>
      <c r="AG21" s="8"/>
      <c r="AH21" s="23">
        <f>VLOOKUP($AB21,[2]OR!$C$17:$K$23,5,FALSE)</f>
        <v>26843</v>
      </c>
      <c r="AI21" s="23">
        <f>VLOOKUP($AB21,[2]OR!$C$17:$K$23,6,FALSE)</f>
        <v>1241471208.6099999</v>
      </c>
      <c r="AJ21" s="35">
        <f>VLOOKUP($AB21,[2]OR!$C$17:$K$23,8,FALSE)</f>
        <v>1</v>
      </c>
      <c r="AK21" s="35">
        <f>VLOOKUP($AB21,[2]OR!$C$17:$K$23,9,FALSE)</f>
        <v>1.0000000000000002</v>
      </c>
      <c r="AL21" s="8"/>
      <c r="AM21" s="23">
        <f>VLOOKUP($AB21,[3]OR!$C$17:$K$23,5,FALSE)</f>
        <v>7173</v>
      </c>
      <c r="AN21" s="23">
        <f>VLOOKUP($AB21,[3]OR!$C$17:$K$23,6,FALSE)</f>
        <v>395900523</v>
      </c>
      <c r="AO21" s="35">
        <f>VLOOKUP($AB21,[3]OR!$C$17:$K$23,8,FALSE)</f>
        <v>1</v>
      </c>
      <c r="AP21" s="35">
        <f>VLOOKUP($AB21,[3]OR!$C$17:$K$23,9,FALSE)</f>
        <v>1</v>
      </c>
      <c r="AQ21" s="8"/>
      <c r="AR21" s="23">
        <f>VLOOKUP($AB21,[4]OR!$C$17:$K$23,5,FALSE)</f>
        <v>22247</v>
      </c>
      <c r="AS21" s="23">
        <f>VLOOKUP($AB21,[4]OR!$C$17:$K$23,6,FALSE)</f>
        <v>1101444076.0100002</v>
      </c>
      <c r="AT21" s="35">
        <f>VLOOKUP($AB21,[4]OR!$C$17:$K$23,8,FALSE)</f>
        <v>1.0000000000000002</v>
      </c>
      <c r="AU21" s="35">
        <f>VLOOKUP($AB21,[4]OR!$C$17:$K$23,9,FALSE)</f>
        <v>0.99999999999999978</v>
      </c>
      <c r="AV21" s="8"/>
      <c r="AW21" s="23">
        <f>VLOOKUP($AB21,[5]OR!$C$17:$K$23,5,FALSE)</f>
        <v>23037</v>
      </c>
      <c r="AX21" s="23">
        <f>VLOOKUP($AB21,[5]OR!$C$17:$K$23,6,FALSE)</f>
        <v>1124662719.6099999</v>
      </c>
      <c r="AY21" s="35">
        <f>VLOOKUP($AB21,[5]OR!$C$17:$K$23,8,FALSE)</f>
        <v>1</v>
      </c>
      <c r="AZ21" s="35">
        <f>VLOOKUP($AB21,[5]OR!$C$17:$K$23,9,FALSE)</f>
        <v>1</v>
      </c>
      <c r="BB21" s="36">
        <f t="shared" si="1"/>
        <v>0</v>
      </c>
      <c r="BC21" s="36">
        <f t="shared" si="0"/>
        <v>0</v>
      </c>
      <c r="BD21" s="35">
        <f t="shared" si="0"/>
        <v>0</v>
      </c>
      <c r="BE21" s="35">
        <f t="shared" si="0"/>
        <v>0</v>
      </c>
      <c r="BF21" s="23"/>
      <c r="BG21" s="36">
        <f t="shared" si="0"/>
        <v>0</v>
      </c>
      <c r="BH21" s="36">
        <f t="shared" si="0"/>
        <v>-0.3900001049041748</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1.0000228881835937E-2</v>
      </c>
      <c r="BS21" s="35">
        <f t="shared" si="3"/>
        <v>0</v>
      </c>
      <c r="BT21" s="35">
        <f t="shared" si="3"/>
        <v>0</v>
      </c>
      <c r="BU21" s="23"/>
      <c r="BV21" s="36">
        <f t="shared" ref="BV21:BY21" si="4">AW21-W21</f>
        <v>0</v>
      </c>
      <c r="BW21" s="36">
        <f t="shared" si="4"/>
        <v>-0.3900001049041748</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H14" activePane="bottomRight" state="frozen"/>
      <selection pane="bottomRight" activeCell="A21" sqref="A21:XFD21"/>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293" priority="21" operator="lessThan">
      <formula>-1</formula>
    </cfRule>
  </conditionalFormatting>
  <conditionalFormatting sqref="BD6:BE21">
    <cfRule type="cellIs" dxfId="292" priority="19" operator="lessThan">
      <formula>-0.01</formula>
    </cfRule>
    <cfRule type="cellIs" dxfId="291" priority="20" operator="greaterThan">
      <formula>0.01</formula>
    </cfRule>
  </conditionalFormatting>
  <conditionalFormatting sqref="BB6:BC21">
    <cfRule type="cellIs" dxfId="290" priority="17" operator="lessThan">
      <formula>-1</formula>
    </cfRule>
    <cfRule type="cellIs" dxfId="289" priority="18" operator="greaterThan">
      <formula>1</formula>
    </cfRule>
  </conditionalFormatting>
  <conditionalFormatting sqref="BI6:BJ21">
    <cfRule type="cellIs" dxfId="288" priority="15" operator="lessThan">
      <formula>-0.01</formula>
    </cfRule>
    <cfRule type="cellIs" dxfId="287" priority="16" operator="greaterThan">
      <formula>0.01</formula>
    </cfRule>
  </conditionalFormatting>
  <conditionalFormatting sqref="BG6:BH21">
    <cfRule type="cellIs" dxfId="286" priority="13" operator="lessThan">
      <formula>-1</formula>
    </cfRule>
    <cfRule type="cellIs" dxfId="285" priority="14" operator="greaterThan">
      <formula>1</formula>
    </cfRule>
  </conditionalFormatting>
  <conditionalFormatting sqref="BN6:BO21">
    <cfRule type="cellIs" dxfId="284" priority="11" operator="lessThan">
      <formula>-0.01</formula>
    </cfRule>
    <cfRule type="cellIs" dxfId="283" priority="12" operator="greaterThan">
      <formula>0.01</formula>
    </cfRule>
  </conditionalFormatting>
  <conditionalFormatting sqref="BL6:BM21">
    <cfRule type="cellIs" dxfId="282" priority="9" operator="lessThan">
      <formula>-1</formula>
    </cfRule>
    <cfRule type="cellIs" dxfId="281" priority="10" operator="greaterThan">
      <formula>1</formula>
    </cfRule>
  </conditionalFormatting>
  <conditionalFormatting sqref="BS6:BT21">
    <cfRule type="cellIs" dxfId="280" priority="7" operator="lessThan">
      <formula>-0.01</formula>
    </cfRule>
    <cfRule type="cellIs" dxfId="279" priority="8" operator="greaterThan">
      <formula>0.01</formula>
    </cfRule>
  </conditionalFormatting>
  <conditionalFormatting sqref="BQ6:BR21">
    <cfRule type="cellIs" dxfId="278" priority="5" operator="lessThan">
      <formula>-1</formula>
    </cfRule>
    <cfRule type="cellIs" dxfId="277" priority="6" operator="greaterThan">
      <formula>1</formula>
    </cfRule>
  </conditionalFormatting>
  <conditionalFormatting sqref="BX6:BY21">
    <cfRule type="cellIs" dxfId="276" priority="3" operator="lessThan">
      <formula>-0.01</formula>
    </cfRule>
    <cfRule type="cellIs" dxfId="275" priority="4" operator="greaterThan">
      <formula>0.01</formula>
    </cfRule>
  </conditionalFormatting>
  <conditionalFormatting sqref="BV6:BW21">
    <cfRule type="cellIs" dxfId="274" priority="1" operator="lessThan">
      <formula>-1</formula>
    </cfRule>
    <cfRule type="cellIs" dxfId="273" priority="2" operator="greaterThan">
      <formula>1</formula>
    </cfRule>
  </conditionalFormatting>
  <pageMargins left="0.7" right="0.7" top="0.75" bottom="0.75" header="0.3" footer="0.3"/>
  <pageSetup paperSize="5" scale="12"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BY37"/>
  <sheetViews>
    <sheetView zoomScale="80" zoomScaleNormal="80" workbookViewId="0">
      <pane xSplit="2" ySplit="3" topLeftCell="AW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67</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57300</v>
      </c>
      <c r="D6" s="28">
        <v>8266227808.0200005</v>
      </c>
      <c r="E6" s="17">
        <v>0.88829999999999998</v>
      </c>
      <c r="F6" s="17">
        <v>0.89780000000000004</v>
      </c>
      <c r="G6" s="8"/>
      <c r="H6" s="23">
        <v>184364</v>
      </c>
      <c r="I6" s="28">
        <v>24252619296</v>
      </c>
      <c r="J6" s="17">
        <v>0.83740000000000003</v>
      </c>
      <c r="K6" s="17">
        <v>0.83079999999999998</v>
      </c>
      <c r="L6" s="8"/>
      <c r="M6" s="23">
        <v>88621</v>
      </c>
      <c r="N6" s="28">
        <v>9777546804</v>
      </c>
      <c r="O6" s="17">
        <v>0.89349999999999996</v>
      </c>
      <c r="P6" s="17">
        <v>0.89090000000000003</v>
      </c>
      <c r="Q6" s="8"/>
      <c r="R6" s="23">
        <v>161866</v>
      </c>
      <c r="S6" s="28">
        <v>20664136057</v>
      </c>
      <c r="T6" s="17">
        <v>0.85570000000000002</v>
      </c>
      <c r="U6" s="17">
        <v>0.8599</v>
      </c>
      <c r="V6" s="8"/>
      <c r="W6" s="23">
        <v>418740</v>
      </c>
      <c r="X6" s="28">
        <v>57897770456</v>
      </c>
      <c r="Y6" s="17">
        <v>0.92479999999999996</v>
      </c>
      <c r="Z6" s="17">
        <v>0.93020000000000003</v>
      </c>
      <c r="AA6" s="8"/>
      <c r="AB6" s="34" t="s">
        <v>80</v>
      </c>
      <c r="AC6" s="23">
        <f>VLOOKUP($AB6,[1]PA!$C$8:$K$14,5,FALSE)</f>
        <v>57300</v>
      </c>
      <c r="AD6" s="23">
        <f>VLOOKUP($AB6,[1]PA!$C$8:$K$14,6,FALSE)</f>
        <v>8266227808.0200005</v>
      </c>
      <c r="AE6" s="35">
        <f>VLOOKUP($AB6,[1]PA!$C$8:$K$14,8,FALSE)</f>
        <v>0.88834454745589286</v>
      </c>
      <c r="AF6" s="35">
        <f>VLOOKUP($AB6,[1]PA!$C$8:$K$14,9,FALSE)</f>
        <v>0.89780405229831506</v>
      </c>
      <c r="AG6" s="8"/>
      <c r="AH6" s="23">
        <f>VLOOKUP($AB6,[2]PA!$C$8:$K$23,5,FALSE)</f>
        <v>184364</v>
      </c>
      <c r="AI6" s="23">
        <f>VLOOKUP($AB6,[2]PA!$C$8:$K$23,6,FALSE)</f>
        <v>24252619296.470001</v>
      </c>
      <c r="AJ6" s="35">
        <f>VLOOKUP($AB6,[2]PA!$C$8:$K$23,8,FALSE)</f>
        <v>0.83744719509425392</v>
      </c>
      <c r="AK6" s="35">
        <f>VLOOKUP($AB6,[2]PA!$C$8:$K$23,9,FALSE)</f>
        <v>0.83075350329509279</v>
      </c>
      <c r="AL6" s="8"/>
      <c r="AM6" s="23">
        <f>VLOOKUP($AB6,[3]PA!$C$8:$K$14,5,FALSE)</f>
        <v>88621</v>
      </c>
      <c r="AN6" s="23">
        <f>VLOOKUP($AB6,[3]PA!$C$8:$K$14,6,FALSE)</f>
        <v>9777546804</v>
      </c>
      <c r="AO6" s="35">
        <f>VLOOKUP($AB6,[3]PA!$C$8:$K$14,8,FALSE)</f>
        <v>0.89350997650807096</v>
      </c>
      <c r="AP6" s="35">
        <f>VLOOKUP($AB6,[3]PA!$C$8:$K$14,9,FALSE)</f>
        <v>0.89085581756461119</v>
      </c>
      <c r="AQ6" s="8"/>
      <c r="AR6" s="23">
        <f>VLOOKUP($AB6,[4]PA!$C$8:$K$14,5,FALSE)</f>
        <v>161866</v>
      </c>
      <c r="AS6" s="23">
        <f>VLOOKUP($AB6,[4]PA!$C$8:$K$14,6,FALSE)</f>
        <v>20664136056.630001</v>
      </c>
      <c r="AT6" s="35">
        <f>VLOOKUP($AB6,[4]PA!$C$8:$K$14,8,FALSE)</f>
        <v>0.85571397607303912</v>
      </c>
      <c r="AU6" s="35">
        <f>VLOOKUP($AB6,[4]PA!$C$8:$K$14,9,FALSE)</f>
        <v>0.85987957799903469</v>
      </c>
      <c r="AV6" s="8"/>
      <c r="AW6" s="23">
        <f>VLOOKUP($AB6,[5]PA!$C$8:$K$14,5,FALSE)</f>
        <v>418740</v>
      </c>
      <c r="AX6" s="23">
        <f>VLOOKUP($AB6,[5]PA!$C$8:$K$14,6,FALSE)</f>
        <v>57897770456.150002</v>
      </c>
      <c r="AY6" s="35">
        <f>VLOOKUP($AB6,[5]PA!$C$8:$K$14,8,FALSE)</f>
        <v>0.92484451197964523</v>
      </c>
      <c r="AZ6" s="35">
        <f>VLOOKUP($AB6,[5]PA!$C$8:$K$14,9,FALSE)</f>
        <v>0.93024997651267549</v>
      </c>
      <c r="BB6" s="36">
        <f>AC6-C6</f>
        <v>0</v>
      </c>
      <c r="BC6" s="36">
        <f t="shared" ref="BC6:BY21" si="0">AD6-D6</f>
        <v>0</v>
      </c>
      <c r="BD6" s="35">
        <f t="shared" si="0"/>
        <v>4.4547455892884891E-5</v>
      </c>
      <c r="BE6" s="35">
        <f t="shared" si="0"/>
        <v>4.0522983150159675E-6</v>
      </c>
      <c r="BF6" s="23"/>
      <c r="BG6" s="36">
        <f t="shared" si="0"/>
        <v>0</v>
      </c>
      <c r="BH6" s="36">
        <f t="shared" si="0"/>
        <v>0.470001220703125</v>
      </c>
      <c r="BI6" s="35">
        <f t="shared" si="0"/>
        <v>4.7195094253882353E-5</v>
      </c>
      <c r="BJ6" s="35">
        <f t="shared" si="0"/>
        <v>-4.6496704907195152E-5</v>
      </c>
      <c r="BK6" s="23"/>
      <c r="BL6" s="36">
        <f t="shared" si="0"/>
        <v>0</v>
      </c>
      <c r="BM6" s="36">
        <f t="shared" si="0"/>
        <v>0</v>
      </c>
      <c r="BN6" s="35">
        <f t="shared" si="0"/>
        <v>9.9765080709968146E-6</v>
      </c>
      <c r="BO6" s="35">
        <f t="shared" si="0"/>
        <v>-4.4182435388839814E-5</v>
      </c>
      <c r="BP6" s="23"/>
      <c r="BQ6" s="36">
        <f t="shared" si="0"/>
        <v>0</v>
      </c>
      <c r="BR6" s="36">
        <f t="shared" si="0"/>
        <v>-0.36999893188476563</v>
      </c>
      <c r="BS6" s="35">
        <f t="shared" si="0"/>
        <v>1.3976073039101422E-5</v>
      </c>
      <c r="BT6" s="35">
        <f t="shared" si="0"/>
        <v>-2.0422000965303333E-5</v>
      </c>
      <c r="BU6" s="23"/>
      <c r="BV6" s="36">
        <f t="shared" si="0"/>
        <v>0</v>
      </c>
      <c r="BW6" s="36">
        <f t="shared" si="0"/>
        <v>0.15000152587890625</v>
      </c>
      <c r="BX6" s="35">
        <f t="shared" si="0"/>
        <v>4.4511979645278643E-5</v>
      </c>
      <c r="BY6" s="35">
        <f t="shared" si="0"/>
        <v>4.9976512675464768E-5</v>
      </c>
    </row>
    <row r="7" spans="1:77" x14ac:dyDescent="0.2">
      <c r="A7" s="1" t="s">
        <v>22</v>
      </c>
      <c r="B7" s="2" t="s">
        <v>8</v>
      </c>
      <c r="C7" s="23">
        <v>2451</v>
      </c>
      <c r="D7" s="28">
        <v>291160196.98000002</v>
      </c>
      <c r="E7" s="17">
        <v>3.7999999999999999E-2</v>
      </c>
      <c r="F7" s="17">
        <v>3.1600000000000003E-2</v>
      </c>
      <c r="G7" s="8"/>
      <c r="H7" s="23">
        <v>8934</v>
      </c>
      <c r="I7" s="28">
        <v>1104563424</v>
      </c>
      <c r="J7" s="17">
        <v>4.0599999999999997E-2</v>
      </c>
      <c r="K7" s="17">
        <v>3.78E-2</v>
      </c>
      <c r="L7" s="8"/>
      <c r="M7" s="23">
        <v>3246</v>
      </c>
      <c r="N7" s="28">
        <v>335133268</v>
      </c>
      <c r="O7" s="17">
        <v>3.27E-2</v>
      </c>
      <c r="P7" s="17">
        <v>3.0499999999999999E-2</v>
      </c>
      <c r="Q7" s="8"/>
      <c r="R7" s="23">
        <v>8676</v>
      </c>
      <c r="S7" s="28">
        <v>983257518</v>
      </c>
      <c r="T7" s="17">
        <v>4.5900000000000003E-2</v>
      </c>
      <c r="U7" s="17">
        <v>4.0899999999999999E-2</v>
      </c>
      <c r="V7" s="8"/>
      <c r="W7" s="23">
        <v>10533</v>
      </c>
      <c r="X7" s="28">
        <v>1222883657</v>
      </c>
      <c r="Y7" s="17">
        <v>2.3300000000000001E-2</v>
      </c>
      <c r="Z7" s="17">
        <v>1.9699999999999999E-2</v>
      </c>
      <c r="AA7" s="8"/>
      <c r="AB7" s="34" t="s">
        <v>8</v>
      </c>
      <c r="AC7" s="23">
        <f>VLOOKUP($AB7,[1]PA!$C$8:$K$14,5,FALSE)</f>
        <v>2451</v>
      </c>
      <c r="AD7" s="23">
        <f>VLOOKUP($AB7,[1]PA!$C$8:$K$14,6,FALSE)</f>
        <v>291160196.98000002</v>
      </c>
      <c r="AE7" s="35">
        <f>VLOOKUP($AB7,[1]PA!$C$8:$K$14,8,FALSE)</f>
        <v>3.7998821741961487E-2</v>
      </c>
      <c r="AF7" s="35">
        <f>VLOOKUP($AB7,[1]PA!$C$8:$K$14,9,FALSE)</f>
        <v>3.1623227763333761E-2</v>
      </c>
      <c r="AG7" s="8"/>
      <c r="AH7" s="23">
        <f>VLOOKUP($AB7,[2]PA!$C$8:$K$23,5,FALSE)</f>
        <v>8934</v>
      </c>
      <c r="AI7" s="23">
        <f>VLOOKUP($AB7,[2]PA!$C$8:$K$23,6,FALSE)</f>
        <v>1104563423.7</v>
      </c>
      <c r="AJ7" s="35">
        <f>VLOOKUP($AB7,[2]PA!$C$8:$K$23,8,FALSE)</f>
        <v>4.0581421757892346E-2</v>
      </c>
      <c r="AK7" s="35">
        <f>VLOOKUP($AB7,[2]PA!$C$8:$K$23,9,FALSE)</f>
        <v>3.783591053127848E-2</v>
      </c>
      <c r="AL7" s="8"/>
      <c r="AM7" s="23">
        <f>VLOOKUP($AB7,[3]PA!$C$8:$K$14,5,FALSE)</f>
        <v>3246</v>
      </c>
      <c r="AN7" s="23">
        <f>VLOOKUP($AB7,[3]PA!$C$8:$K$14,6,FALSE)</f>
        <v>335133268</v>
      </c>
      <c r="AO7" s="35">
        <f>VLOOKUP($AB7,[3]PA!$C$8:$K$14,8,FALSE)</f>
        <v>3.2727382716796226E-2</v>
      </c>
      <c r="AP7" s="35">
        <f>VLOOKUP($AB7,[3]PA!$C$8:$K$14,9,FALSE)</f>
        <v>3.0534798497216169E-2</v>
      </c>
      <c r="AQ7" s="8"/>
      <c r="AR7" s="23">
        <f>VLOOKUP($AB7,[4]PA!$C$8:$K$14,5,FALSE)</f>
        <v>8676</v>
      </c>
      <c r="AS7" s="23">
        <f>VLOOKUP($AB7,[4]PA!$C$8:$K$14,6,FALSE)</f>
        <v>983257517.75999999</v>
      </c>
      <c r="AT7" s="35">
        <f>VLOOKUP($AB7,[4]PA!$C$8:$K$14,8,FALSE)</f>
        <v>4.5866176074096397E-2</v>
      </c>
      <c r="AU7" s="35">
        <f>VLOOKUP($AB7,[4]PA!$C$8:$K$14,9,FALSE)</f>
        <v>4.091548067234959E-2</v>
      </c>
      <c r="AV7" s="8"/>
      <c r="AW7" s="23">
        <f>VLOOKUP($AB7,[5]PA!$C$8:$K$14,5,FALSE)</f>
        <v>10533</v>
      </c>
      <c r="AX7" s="23">
        <f>VLOOKUP($AB7,[5]PA!$C$8:$K$14,6,FALSE)</f>
        <v>1222883657.3</v>
      </c>
      <c r="AY7" s="35">
        <f>VLOOKUP($AB7,[5]PA!$C$8:$K$14,8,FALSE)</f>
        <v>2.32635698635946E-2</v>
      </c>
      <c r="AZ7" s="35">
        <f>VLOOKUP($AB7,[5]PA!$C$8:$K$14,9,FALSE)</f>
        <v>1.9648208981425865E-2</v>
      </c>
      <c r="BB7" s="36">
        <f t="shared" ref="BB7:BB21" si="1">AC7-C7</f>
        <v>0</v>
      </c>
      <c r="BC7" s="36">
        <f t="shared" si="0"/>
        <v>0</v>
      </c>
      <c r="BD7" s="35">
        <f t="shared" si="0"/>
        <v>-1.1782580385116814E-6</v>
      </c>
      <c r="BE7" s="35">
        <f t="shared" si="0"/>
        <v>2.3227763333757978E-5</v>
      </c>
      <c r="BF7" s="23"/>
      <c r="BG7" s="36">
        <f t="shared" si="0"/>
        <v>0</v>
      </c>
      <c r="BH7" s="36">
        <f t="shared" si="0"/>
        <v>-0.29999995231628418</v>
      </c>
      <c r="BI7" s="35">
        <f t="shared" si="0"/>
        <v>-1.8578242107651632E-5</v>
      </c>
      <c r="BJ7" s="35">
        <f t="shared" si="0"/>
        <v>3.5910531278479652E-5</v>
      </c>
      <c r="BK7" s="23"/>
      <c r="BL7" s="36">
        <f t="shared" si="0"/>
        <v>0</v>
      </c>
      <c r="BM7" s="36">
        <f t="shared" si="0"/>
        <v>0</v>
      </c>
      <c r="BN7" s="35">
        <f t="shared" si="0"/>
        <v>2.7382716796225948E-5</v>
      </c>
      <c r="BO7" s="35">
        <f t="shared" si="0"/>
        <v>3.4798497216170093E-5</v>
      </c>
      <c r="BP7" s="23"/>
      <c r="BQ7" s="36">
        <f t="shared" si="0"/>
        <v>0</v>
      </c>
      <c r="BR7" s="36">
        <f t="shared" si="0"/>
        <v>-0.24000000953674316</v>
      </c>
      <c r="BS7" s="35">
        <f t="shared" si="0"/>
        <v>-3.3823925903606056E-5</v>
      </c>
      <c r="BT7" s="35">
        <f t="shared" si="0"/>
        <v>1.548067234959094E-5</v>
      </c>
      <c r="BU7" s="23"/>
      <c r="BV7" s="36">
        <f t="shared" si="0"/>
        <v>0</v>
      </c>
      <c r="BW7" s="36">
        <f t="shared" si="0"/>
        <v>0.29999995231628418</v>
      </c>
      <c r="BX7" s="35">
        <f t="shared" si="0"/>
        <v>-3.6430136405401353E-5</v>
      </c>
      <c r="BY7" s="35">
        <f t="shared" si="0"/>
        <v>-5.1791018574134234E-5</v>
      </c>
    </row>
    <row r="8" spans="1:77" x14ac:dyDescent="0.2">
      <c r="A8" s="1" t="s">
        <v>23</v>
      </c>
      <c r="B8" s="2" t="s">
        <v>9</v>
      </c>
      <c r="C8" s="23">
        <v>1922</v>
      </c>
      <c r="D8" s="28">
        <v>242867348.44999999</v>
      </c>
      <c r="E8" s="17">
        <v>2.98E-2</v>
      </c>
      <c r="F8" s="17">
        <v>2.64E-2</v>
      </c>
      <c r="G8" s="8"/>
      <c r="H8" s="23">
        <v>6351</v>
      </c>
      <c r="I8" s="28">
        <v>812511181</v>
      </c>
      <c r="J8" s="17">
        <v>2.8899999999999999E-2</v>
      </c>
      <c r="K8" s="17">
        <v>2.7799999999999998E-2</v>
      </c>
      <c r="L8" s="8"/>
      <c r="M8" s="23">
        <v>2945</v>
      </c>
      <c r="N8" s="28">
        <v>330875871</v>
      </c>
      <c r="O8" s="17">
        <v>2.9700000000000001E-2</v>
      </c>
      <c r="P8" s="17">
        <v>3.0200000000000001E-2</v>
      </c>
      <c r="Q8" s="8"/>
      <c r="R8" s="23">
        <v>5916</v>
      </c>
      <c r="S8" s="28">
        <v>693971505</v>
      </c>
      <c r="T8" s="17">
        <v>3.1300000000000001E-2</v>
      </c>
      <c r="U8" s="17">
        <v>2.8899999999999999E-2</v>
      </c>
      <c r="V8" s="8"/>
      <c r="W8" s="23">
        <v>7721</v>
      </c>
      <c r="X8" s="28">
        <v>966063748</v>
      </c>
      <c r="Y8" s="17">
        <v>1.7100000000000001E-2</v>
      </c>
      <c r="Z8" s="17">
        <v>1.55E-2</v>
      </c>
      <c r="AA8" s="8"/>
      <c r="AB8" s="34" t="s">
        <v>9</v>
      </c>
      <c r="AC8" s="23">
        <f>VLOOKUP($AB8,[1]PA!$C$8:$K$14,5,FALSE)</f>
        <v>1922</v>
      </c>
      <c r="AD8" s="23">
        <f>VLOOKUP($AB8,[1]PA!$C$8:$K$14,6,FALSE)</f>
        <v>242867348.44999999</v>
      </c>
      <c r="AE8" s="35">
        <f>VLOOKUP($AB8,[1]PA!$C$8:$K$14,8,FALSE)</f>
        <v>2.9797525658119127E-2</v>
      </c>
      <c r="AF8" s="35">
        <f>VLOOKUP($AB8,[1]PA!$C$8:$K$14,9,FALSE)</f>
        <v>2.6378088612293581E-2</v>
      </c>
      <c r="AG8" s="8"/>
      <c r="AH8" s="23">
        <f>VLOOKUP($AB8,[2]PA!$C$8:$K$23,5,FALSE)</f>
        <v>6351</v>
      </c>
      <c r="AI8" s="23">
        <f>VLOOKUP($AB8,[2]PA!$C$8:$K$23,6,FALSE)</f>
        <v>812511181.31000006</v>
      </c>
      <c r="AJ8" s="35">
        <f>VLOOKUP($AB8,[2]PA!$C$8:$K$23,8,FALSE)</f>
        <v>2.8848512377924143E-2</v>
      </c>
      <c r="AK8" s="35">
        <f>VLOOKUP($AB8,[2]PA!$C$8:$K$23,9,FALSE)</f>
        <v>2.7831901457256759E-2</v>
      </c>
      <c r="AL8" s="8"/>
      <c r="AM8" s="23">
        <f>VLOOKUP($AB8,[3]PA!$C$8:$K$14,5,FALSE)</f>
        <v>2945</v>
      </c>
      <c r="AN8" s="23">
        <f>VLOOKUP($AB8,[3]PA!$C$8:$K$14,6,FALSE)</f>
        <v>330875871</v>
      </c>
      <c r="AO8" s="35">
        <f>VLOOKUP($AB8,[3]PA!$C$8:$K$14,8,FALSE)</f>
        <v>2.9692588447617033E-2</v>
      </c>
      <c r="AP8" s="35">
        <f>VLOOKUP($AB8,[3]PA!$C$8:$K$14,9,FALSE)</f>
        <v>3.0146896811736074E-2</v>
      </c>
      <c r="AQ8" s="8"/>
      <c r="AR8" s="23">
        <f>VLOOKUP($AB8,[4]PA!$C$8:$K$14,5,FALSE)</f>
        <v>5916</v>
      </c>
      <c r="AS8" s="23">
        <f>VLOOKUP($AB8,[4]PA!$C$8:$K$14,6,FALSE)</f>
        <v>693971504.67999995</v>
      </c>
      <c r="AT8" s="35">
        <f>VLOOKUP($AB8,[4]PA!$C$8:$K$14,8,FALSE)</f>
        <v>3.1275276354812621E-2</v>
      </c>
      <c r="AU8" s="35">
        <f>VLOOKUP($AB8,[4]PA!$C$8:$K$14,9,FALSE)</f>
        <v>2.8877661420358997E-2</v>
      </c>
      <c r="AV8" s="8"/>
      <c r="AW8" s="23">
        <f>VLOOKUP($AB8,[5]PA!$C$8:$K$14,5,FALSE)</f>
        <v>7721</v>
      </c>
      <c r="AX8" s="23">
        <f>VLOOKUP($AB8,[5]PA!$C$8:$K$14,6,FALSE)</f>
        <v>966063747.70000005</v>
      </c>
      <c r="AY8" s="35">
        <f>VLOOKUP($AB8,[5]PA!$C$8:$K$14,8,FALSE)</f>
        <v>1.7052883596013854E-2</v>
      </c>
      <c r="AZ8" s="35">
        <f>VLOOKUP($AB8,[5]PA!$C$8:$K$14,9,FALSE)</f>
        <v>1.5521854667759712E-2</v>
      </c>
      <c r="BB8" s="36">
        <f t="shared" si="1"/>
        <v>0</v>
      </c>
      <c r="BC8" s="36">
        <f t="shared" si="0"/>
        <v>0</v>
      </c>
      <c r="BD8" s="35">
        <f t="shared" si="0"/>
        <v>-2.4743418808731432E-6</v>
      </c>
      <c r="BE8" s="35">
        <f t="shared" si="0"/>
        <v>-2.1911387706418511E-5</v>
      </c>
      <c r="BF8" s="23"/>
      <c r="BG8" s="36">
        <f t="shared" si="0"/>
        <v>0</v>
      </c>
      <c r="BH8" s="36">
        <f t="shared" si="0"/>
        <v>0.31000006198883057</v>
      </c>
      <c r="BI8" s="35">
        <f t="shared" si="0"/>
        <v>-5.1487622075855471E-5</v>
      </c>
      <c r="BJ8" s="35">
        <f t="shared" si="0"/>
        <v>3.1901457256761079E-5</v>
      </c>
      <c r="BK8" s="23"/>
      <c r="BL8" s="36">
        <f t="shared" si="0"/>
        <v>0</v>
      </c>
      <c r="BM8" s="36">
        <f t="shared" si="0"/>
        <v>0</v>
      </c>
      <c r="BN8" s="35">
        <f t="shared" si="0"/>
        <v>-7.4115523829680618E-6</v>
      </c>
      <c r="BO8" s="35">
        <f t="shared" si="0"/>
        <v>-5.3103188263927542E-5</v>
      </c>
      <c r="BP8" s="23"/>
      <c r="BQ8" s="36">
        <f t="shared" si="0"/>
        <v>0</v>
      </c>
      <c r="BR8" s="36">
        <f t="shared" si="0"/>
        <v>-0.3200000524520874</v>
      </c>
      <c r="BS8" s="35">
        <f t="shared" si="0"/>
        <v>-2.4723645187380017E-5</v>
      </c>
      <c r="BT8" s="35">
        <f t="shared" si="0"/>
        <v>-2.2338579641002082E-5</v>
      </c>
      <c r="BU8" s="23"/>
      <c r="BV8" s="36">
        <f t="shared" si="0"/>
        <v>0</v>
      </c>
      <c r="BW8" s="36">
        <f t="shared" si="0"/>
        <v>-0.29999995231628418</v>
      </c>
      <c r="BX8" s="35">
        <f t="shared" si="0"/>
        <v>-4.7116403986146443E-5</v>
      </c>
      <c r="BY8" s="35">
        <f t="shared" si="0"/>
        <v>2.1854667759712079E-5</v>
      </c>
    </row>
    <row r="9" spans="1:77" x14ac:dyDescent="0.2">
      <c r="A9" s="1" t="s">
        <v>24</v>
      </c>
      <c r="B9" s="2" t="s">
        <v>10</v>
      </c>
      <c r="C9" s="23">
        <v>248</v>
      </c>
      <c r="D9" s="28">
        <v>33501320.27</v>
      </c>
      <c r="E9" s="17">
        <v>3.8E-3</v>
      </c>
      <c r="F9" s="17">
        <v>3.5999999999999999E-3</v>
      </c>
      <c r="G9" s="8"/>
      <c r="H9" s="23">
        <v>6914</v>
      </c>
      <c r="I9" s="28">
        <v>1052040701</v>
      </c>
      <c r="J9" s="17">
        <v>3.1399999999999997E-2</v>
      </c>
      <c r="K9" s="17">
        <v>3.5999999999999997E-2</v>
      </c>
      <c r="L9" s="8"/>
      <c r="M9" s="23">
        <v>1007</v>
      </c>
      <c r="N9" s="28">
        <v>121849542</v>
      </c>
      <c r="O9" s="17">
        <v>1.0200000000000001E-2</v>
      </c>
      <c r="P9" s="17">
        <v>1.11E-2</v>
      </c>
      <c r="Q9" s="8"/>
      <c r="R9" s="23">
        <v>1347</v>
      </c>
      <c r="S9" s="28">
        <v>185909817</v>
      </c>
      <c r="T9" s="17">
        <v>7.1000000000000004E-3</v>
      </c>
      <c r="U9" s="17">
        <v>7.7000000000000002E-3</v>
      </c>
      <c r="V9" s="8"/>
      <c r="W9" s="23">
        <v>2231</v>
      </c>
      <c r="X9" s="28">
        <v>306700530</v>
      </c>
      <c r="Y9" s="17">
        <v>4.8999999999999998E-3</v>
      </c>
      <c r="Z9" s="17">
        <v>4.8999999999999998E-3</v>
      </c>
      <c r="AA9" s="8"/>
      <c r="AB9" s="34" t="s">
        <v>10</v>
      </c>
      <c r="AC9" s="23">
        <f>VLOOKUP($AB9,[1]PA!$C$8:$K$14,5,FALSE)</f>
        <v>248</v>
      </c>
      <c r="AD9" s="23">
        <f>VLOOKUP($AB9,[1]PA!$C$8:$K$14,6,FALSE)</f>
        <v>33501320.27</v>
      </c>
      <c r="AE9" s="35">
        <f>VLOOKUP($AB9,[1]PA!$C$8:$K$14,8,FALSE)</f>
        <v>3.8448420204024681E-3</v>
      </c>
      <c r="AF9" s="35">
        <f>VLOOKUP($AB9,[1]PA!$C$8:$K$14,9,FALSE)</f>
        <v>3.6386150725930865E-3</v>
      </c>
      <c r="AG9" s="8"/>
      <c r="AH9" s="23">
        <f>VLOOKUP($AB9,[2]PA!$C$8:$K$23,5,FALSE)</f>
        <v>6914</v>
      </c>
      <c r="AI9" s="23">
        <f>VLOOKUP($AB9,[2]PA!$C$8:$K$23,6,FALSE)</f>
        <v>1052040701.49</v>
      </c>
      <c r="AJ9" s="35">
        <f>VLOOKUP($AB9,[2]PA!$C$8:$K$23,8,FALSE)</f>
        <v>3.1405859641153756E-2</v>
      </c>
      <c r="AK9" s="35">
        <f>VLOOKUP($AB9,[2]PA!$C$8:$K$23,9,FALSE)</f>
        <v>3.6036787931563924E-2</v>
      </c>
      <c r="AL9" s="8"/>
      <c r="AM9" s="23">
        <f>VLOOKUP($AB9,[3]PA!$C$8:$K$14,5,FALSE)</f>
        <v>1007</v>
      </c>
      <c r="AN9" s="23">
        <f>VLOOKUP($AB9,[3]PA!$C$8:$K$14,6,FALSE)</f>
        <v>121849542</v>
      </c>
      <c r="AO9" s="35">
        <f>VLOOKUP($AB9,[3]PA!$C$8:$K$14,8,FALSE)</f>
        <v>1.0152949598217437E-2</v>
      </c>
      <c r="AP9" s="35">
        <f>VLOOKUP($AB9,[3]PA!$C$8:$K$14,9,FALSE)</f>
        <v>1.1102004984918652E-2</v>
      </c>
      <c r="AQ9" s="8"/>
      <c r="AR9" s="23">
        <f>VLOOKUP($AB9,[4]PA!$C$8:$K$14,5,FALSE)</f>
        <v>1347</v>
      </c>
      <c r="AS9" s="23">
        <f>VLOOKUP($AB9,[4]PA!$C$8:$K$14,6,FALSE)</f>
        <v>185909816.69</v>
      </c>
      <c r="AT9" s="35">
        <f>VLOOKUP($AB9,[4]PA!$C$8:$K$14,8,FALSE)</f>
        <v>7.1209934499547999E-3</v>
      </c>
      <c r="AU9" s="35">
        <f>VLOOKUP($AB9,[4]PA!$C$8:$K$14,9,FALSE)</f>
        <v>7.7361112162240469E-3</v>
      </c>
      <c r="AV9" s="8"/>
      <c r="AW9" s="23">
        <f>VLOOKUP($AB9,[5]PA!$C$8:$K$14,5,FALSE)</f>
        <v>2231</v>
      </c>
      <c r="AX9" s="23">
        <f>VLOOKUP($AB9,[5]PA!$C$8:$K$14,6,FALSE)</f>
        <v>306700530.10000002</v>
      </c>
      <c r="AY9" s="35">
        <f>VLOOKUP($AB9,[5]PA!$C$8:$K$14,8,FALSE)</f>
        <v>4.9274683723231323E-3</v>
      </c>
      <c r="AZ9" s="35">
        <f>VLOOKUP($AB9,[5]PA!$C$8:$K$14,9,FALSE)</f>
        <v>4.9277918419679701E-3</v>
      </c>
      <c r="BB9" s="36">
        <f t="shared" si="1"/>
        <v>0</v>
      </c>
      <c r="BC9" s="36">
        <f t="shared" si="0"/>
        <v>0</v>
      </c>
      <c r="BD9" s="35">
        <f t="shared" si="0"/>
        <v>4.4842020402468142E-5</v>
      </c>
      <c r="BE9" s="35">
        <f t="shared" si="0"/>
        <v>3.861507259308658E-5</v>
      </c>
      <c r="BF9" s="23"/>
      <c r="BG9" s="36">
        <f t="shared" si="0"/>
        <v>0</v>
      </c>
      <c r="BH9" s="36">
        <f t="shared" si="0"/>
        <v>0.49000000953674316</v>
      </c>
      <c r="BI9" s="35">
        <f t="shared" si="0"/>
        <v>5.8596411537589765E-6</v>
      </c>
      <c r="BJ9" s="35">
        <f t="shared" si="0"/>
        <v>3.6787931563926624E-5</v>
      </c>
      <c r="BK9" s="23"/>
      <c r="BL9" s="36">
        <f t="shared" si="0"/>
        <v>0</v>
      </c>
      <c r="BM9" s="36">
        <f t="shared" si="0"/>
        <v>0</v>
      </c>
      <c r="BN9" s="35">
        <f t="shared" si="0"/>
        <v>-4.7050401782563686E-5</v>
      </c>
      <c r="BO9" s="35">
        <f t="shared" si="0"/>
        <v>2.0049849186517393E-6</v>
      </c>
      <c r="BP9" s="23"/>
      <c r="BQ9" s="36">
        <f t="shared" si="0"/>
        <v>0</v>
      </c>
      <c r="BR9" s="36">
        <f t="shared" si="0"/>
        <v>-0.31000000238418579</v>
      </c>
      <c r="BS9" s="35">
        <f t="shared" si="0"/>
        <v>2.0993449954799515E-5</v>
      </c>
      <c r="BT9" s="35">
        <f t="shared" si="0"/>
        <v>3.6111216224046609E-5</v>
      </c>
      <c r="BU9" s="23"/>
      <c r="BV9" s="36">
        <f t="shared" si="0"/>
        <v>0</v>
      </c>
      <c r="BW9" s="36">
        <f t="shared" si="0"/>
        <v>0.10000002384185791</v>
      </c>
      <c r="BX9" s="35">
        <f t="shared" si="0"/>
        <v>2.7468372323132505E-5</v>
      </c>
      <c r="BY9" s="35">
        <f t="shared" si="0"/>
        <v>2.7791841967970271E-5</v>
      </c>
    </row>
    <row r="10" spans="1:77" x14ac:dyDescent="0.2">
      <c r="A10" s="1" t="s">
        <v>25</v>
      </c>
      <c r="B10" s="2" t="s">
        <v>11</v>
      </c>
      <c r="C10" s="23">
        <v>843</v>
      </c>
      <c r="D10" s="28">
        <v>116732097.7</v>
      </c>
      <c r="E10" s="17">
        <v>1.3100000000000001E-2</v>
      </c>
      <c r="F10" s="17">
        <v>1.2699999999999999E-2</v>
      </c>
      <c r="G10" s="8"/>
      <c r="H10" s="23">
        <v>4106</v>
      </c>
      <c r="I10" s="28">
        <v>552571579</v>
      </c>
      <c r="J10" s="17">
        <v>1.8700000000000001E-2</v>
      </c>
      <c r="K10" s="17">
        <v>1.89E-2</v>
      </c>
      <c r="L10" s="8"/>
      <c r="M10" s="23">
        <v>1482</v>
      </c>
      <c r="N10" s="28">
        <v>164875425</v>
      </c>
      <c r="O10" s="17">
        <v>1.49E-2</v>
      </c>
      <c r="P10" s="17">
        <v>1.4999999999999999E-2</v>
      </c>
      <c r="Q10" s="8"/>
      <c r="R10" s="23">
        <v>2346</v>
      </c>
      <c r="S10" s="28">
        <v>279569084</v>
      </c>
      <c r="T10" s="17">
        <v>1.24E-2</v>
      </c>
      <c r="U10" s="17">
        <v>1.1599999999999999E-2</v>
      </c>
      <c r="V10" s="8"/>
      <c r="W10" s="23">
        <v>3612</v>
      </c>
      <c r="X10" s="28">
        <v>428651989</v>
      </c>
      <c r="Y10" s="17">
        <v>8.0000000000000002E-3</v>
      </c>
      <c r="Z10" s="17">
        <v>6.8999999999999999E-3</v>
      </c>
      <c r="AA10" s="8"/>
      <c r="AB10" s="34" t="s">
        <v>11</v>
      </c>
      <c r="AC10" s="23">
        <f>VLOOKUP($AB10,[1]PA!$C$8:$K$14,5,FALSE)</f>
        <v>843</v>
      </c>
      <c r="AD10" s="23">
        <f>VLOOKUP($AB10,[1]PA!$C$8:$K$14,6,FALSE)</f>
        <v>116732097.70000002</v>
      </c>
      <c r="AE10" s="35">
        <f>VLOOKUP($AB10,[1]PA!$C$8:$K$14,8,FALSE)</f>
        <v>1.3069362190319679E-2</v>
      </c>
      <c r="AF10" s="35">
        <f>VLOOKUP($AB10,[1]PA!$C$8:$K$14,9,FALSE)</f>
        <v>1.267840093236507E-2</v>
      </c>
      <c r="AG10" s="8"/>
      <c r="AH10" s="23">
        <f>VLOOKUP($AB10,[2]PA!$C$8:$K$23,5,FALSE)</f>
        <v>4106</v>
      </c>
      <c r="AI10" s="23">
        <f>VLOOKUP($AB10,[2]PA!$C$8:$K$23,6,FALSE)</f>
        <v>552571578.66999996</v>
      </c>
      <c r="AJ10" s="35">
        <f>VLOOKUP($AB10,[2]PA!$C$8:$K$23,8,FALSE)</f>
        <v>1.8650919827390415E-2</v>
      </c>
      <c r="AK10" s="35">
        <f>VLOOKUP($AB10,[2]PA!$C$8:$K$23,9,FALSE)</f>
        <v>1.8927884414868864E-2</v>
      </c>
      <c r="AL10" s="8"/>
      <c r="AM10" s="23">
        <f>VLOOKUP($AB10,[3]PA!$C$8:$K$14,5,FALSE)</f>
        <v>1482</v>
      </c>
      <c r="AN10" s="23">
        <f>VLOOKUP($AB10,[3]PA!$C$8:$K$14,6,FALSE)</f>
        <v>164875425</v>
      </c>
      <c r="AO10" s="35">
        <f>VLOOKUP($AB10,[3]PA!$C$8:$K$14,8,FALSE)</f>
        <v>1.4942076767187925E-2</v>
      </c>
      <c r="AP10" s="35">
        <f>VLOOKUP($AB10,[3]PA!$C$8:$K$14,9,FALSE)</f>
        <v>1.502219672061288E-2</v>
      </c>
      <c r="AQ10" s="8"/>
      <c r="AR10" s="23">
        <f>VLOOKUP($AB10,[4]PA!$C$8:$K$14,5,FALSE)</f>
        <v>2346</v>
      </c>
      <c r="AS10" s="23">
        <f>VLOOKUP($AB10,[4]PA!$C$8:$K$14,6,FALSE)</f>
        <v>279569084.26999998</v>
      </c>
      <c r="AT10" s="35">
        <f>VLOOKUP($AB10,[4]PA!$C$8:$K$14,8,FALSE)</f>
        <v>1.240226476139121E-2</v>
      </c>
      <c r="AU10" s="35">
        <f>VLOOKUP($AB10,[4]PA!$C$8:$K$14,9,FALSE)</f>
        <v>1.1633476741774267E-2</v>
      </c>
      <c r="AV10" s="8"/>
      <c r="AW10" s="23">
        <f>VLOOKUP($AB10,[5]PA!$C$8:$K$14,5,FALSE)</f>
        <v>3612</v>
      </c>
      <c r="AX10" s="23">
        <f>VLOOKUP($AB10,[5]PA!$C$8:$K$14,6,FALSE)</f>
        <v>428651988.81</v>
      </c>
      <c r="AY10" s="35">
        <f>VLOOKUP($AB10,[5]PA!$C$8:$K$14,8,FALSE)</f>
        <v>7.9775955897943319E-3</v>
      </c>
      <c r="AZ10" s="35">
        <f>VLOOKUP($AB10,[5]PA!$C$8:$K$14,9,FALSE)</f>
        <v>6.8871996172049114E-3</v>
      </c>
      <c r="BB10" s="36">
        <f t="shared" si="1"/>
        <v>0</v>
      </c>
      <c r="BC10" s="36">
        <f t="shared" si="0"/>
        <v>0</v>
      </c>
      <c r="BD10" s="35">
        <f t="shared" si="0"/>
        <v>-3.0637809680321079E-5</v>
      </c>
      <c r="BE10" s="35">
        <f t="shared" si="0"/>
        <v>-2.1599067634929525E-5</v>
      </c>
      <c r="BF10" s="23"/>
      <c r="BG10" s="36">
        <f t="shared" si="0"/>
        <v>0</v>
      </c>
      <c r="BH10" s="36">
        <f t="shared" si="0"/>
        <v>-0.33000004291534424</v>
      </c>
      <c r="BI10" s="35">
        <f t="shared" si="0"/>
        <v>-4.9080172609586303E-5</v>
      </c>
      <c r="BJ10" s="35">
        <f t="shared" si="0"/>
        <v>2.788441486886381E-5</v>
      </c>
      <c r="BK10" s="23"/>
      <c r="BL10" s="36">
        <f t="shared" si="0"/>
        <v>0</v>
      </c>
      <c r="BM10" s="36">
        <f t="shared" si="0"/>
        <v>0</v>
      </c>
      <c r="BN10" s="35">
        <f t="shared" si="0"/>
        <v>4.2076767187924566E-5</v>
      </c>
      <c r="BO10" s="35">
        <f t="shared" si="0"/>
        <v>2.2196720612880499E-5</v>
      </c>
      <c r="BP10" s="23"/>
      <c r="BQ10" s="36">
        <f t="shared" si="0"/>
        <v>0</v>
      </c>
      <c r="BR10" s="36">
        <f t="shared" si="0"/>
        <v>0.26999998092651367</v>
      </c>
      <c r="BS10" s="35">
        <f t="shared" si="0"/>
        <v>2.2647613912105818E-6</v>
      </c>
      <c r="BT10" s="35">
        <f t="shared" si="0"/>
        <v>3.3476741774268043E-5</v>
      </c>
      <c r="BU10" s="23"/>
      <c r="BV10" s="36">
        <f t="shared" si="0"/>
        <v>0</v>
      </c>
      <c r="BW10" s="36">
        <f t="shared" si="0"/>
        <v>-0.18999999761581421</v>
      </c>
      <c r="BX10" s="35">
        <f t="shared" si="0"/>
        <v>-2.2404410205668218E-5</v>
      </c>
      <c r="BY10" s="35">
        <f t="shared" si="0"/>
        <v>-1.2800382795088473E-5</v>
      </c>
    </row>
    <row r="11" spans="1:77" x14ac:dyDescent="0.2">
      <c r="A11" s="1" t="s">
        <v>26</v>
      </c>
      <c r="B11" s="13" t="s">
        <v>12</v>
      </c>
      <c r="C11" s="23">
        <v>1738</v>
      </c>
      <c r="D11" s="28">
        <v>256673734.53999999</v>
      </c>
      <c r="E11" s="17">
        <v>2.69E-2</v>
      </c>
      <c r="F11" s="17">
        <v>2.7900000000000001E-2</v>
      </c>
      <c r="G11" s="8"/>
      <c r="H11" s="23">
        <v>9481</v>
      </c>
      <c r="I11" s="28">
        <v>1419214159</v>
      </c>
      <c r="J11" s="17">
        <v>4.3099999999999999E-2</v>
      </c>
      <c r="K11" s="17">
        <v>4.8599999999999997E-2</v>
      </c>
      <c r="L11" s="8"/>
      <c r="M11" s="23">
        <v>1882</v>
      </c>
      <c r="N11" s="28">
        <v>245172819</v>
      </c>
      <c r="O11" s="17">
        <v>1.9E-2</v>
      </c>
      <c r="P11" s="17">
        <v>2.23E-2</v>
      </c>
      <c r="Q11" s="8"/>
      <c r="R11" s="23">
        <v>9008</v>
      </c>
      <c r="S11" s="28">
        <v>1224586217</v>
      </c>
      <c r="T11" s="17">
        <v>4.7600000000000003E-2</v>
      </c>
      <c r="U11" s="17">
        <v>5.0999999999999997E-2</v>
      </c>
      <c r="V11" s="8"/>
      <c r="W11" s="23">
        <v>9931</v>
      </c>
      <c r="X11" s="28">
        <v>1416867452</v>
      </c>
      <c r="Y11" s="17">
        <v>2.1899999999999999E-2</v>
      </c>
      <c r="Z11" s="17">
        <v>2.2800000000000001E-2</v>
      </c>
      <c r="AA11" s="8"/>
      <c r="AB11" s="34" t="s">
        <v>12</v>
      </c>
      <c r="AC11" s="23">
        <f>VLOOKUP($AB11,[1]PA!$C$8:$K$14,5,FALSE)</f>
        <v>1738</v>
      </c>
      <c r="AD11" s="23">
        <f>VLOOKUP($AB11,[1]PA!$C$8:$K$14,6,FALSE)</f>
        <v>256673734.54000002</v>
      </c>
      <c r="AE11" s="35">
        <f>VLOOKUP($AB11,[1]PA!$C$8:$K$14,8,FALSE)</f>
        <v>2.6944900933304393E-2</v>
      </c>
      <c r="AF11" s="35">
        <f>VLOOKUP($AB11,[1]PA!$C$8:$K$14,9,FALSE)</f>
        <v>2.7877615321099128E-2</v>
      </c>
      <c r="AG11" s="8"/>
      <c r="AH11" s="23">
        <f>VLOOKUP($AB11,[2]PA!$C$8:$K$23,5,FALSE)</f>
        <v>9481</v>
      </c>
      <c r="AI11" s="23">
        <f>VLOOKUP($AB11,[2]PA!$C$8:$K$23,6,FALSE)</f>
        <v>1419214158.96</v>
      </c>
      <c r="AJ11" s="35">
        <f>VLOOKUP($AB11,[2]PA!$C$8:$K$23,8,FALSE)</f>
        <v>4.3066091301385417E-2</v>
      </c>
      <c r="AK11" s="35">
        <f>VLOOKUP($AB11,[2]PA!$C$8:$K$23,9,FALSE)</f>
        <v>4.8614012369939195E-2</v>
      </c>
      <c r="AL11" s="8"/>
      <c r="AM11" s="23">
        <f>VLOOKUP($AB11,[3]PA!$C$8:$K$14,5,FALSE)</f>
        <v>1882</v>
      </c>
      <c r="AN11" s="23">
        <f>VLOOKUP($AB11,[3]PA!$C$8:$K$14,6,FALSE)</f>
        <v>245172819</v>
      </c>
      <c r="AO11" s="35">
        <f>VLOOKUP($AB11,[3]PA!$C$8:$K$14,8,FALSE)</f>
        <v>1.8975025962110443E-2</v>
      </c>
      <c r="AP11" s="35">
        <f>VLOOKUP($AB11,[3]PA!$C$8:$K$14,9,FALSE)</f>
        <v>2.2338285512017421E-2</v>
      </c>
      <c r="AQ11" s="8"/>
      <c r="AR11" s="23">
        <f>VLOOKUP($AB11,[4]PA!$C$8:$K$14,5,FALSE)</f>
        <v>9008</v>
      </c>
      <c r="AS11" s="23">
        <f>VLOOKUP($AB11,[4]PA!$C$8:$K$14,6,FALSE)</f>
        <v>1224586217.1099999</v>
      </c>
      <c r="AT11" s="35">
        <f>VLOOKUP($AB11,[4]PA!$C$8:$K$14,8,FALSE)</f>
        <v>4.7621313286705894E-2</v>
      </c>
      <c r="AU11" s="35">
        <f>VLOOKUP($AB11,[4]PA!$C$8:$K$14,9,FALSE)</f>
        <v>5.0957691950258496E-2</v>
      </c>
      <c r="AV11" s="8"/>
      <c r="AW11" s="23">
        <f>VLOOKUP($AB11,[5]PA!$C$8:$K$14,5,FALSE)</f>
        <v>9931</v>
      </c>
      <c r="AX11" s="23">
        <f>VLOOKUP($AB11,[5]PA!$C$8:$K$14,6,FALSE)</f>
        <v>1416867451.6800001</v>
      </c>
      <c r="AY11" s="35">
        <f>VLOOKUP($AB11,[5]PA!$C$8:$K$14,8,FALSE)</f>
        <v>2.193397059862888E-2</v>
      </c>
      <c r="AZ11" s="35">
        <f>VLOOKUP($AB11,[5]PA!$C$8:$K$14,9,FALSE)</f>
        <v>2.2764968378966133E-2</v>
      </c>
      <c r="BB11" s="36">
        <f t="shared" si="1"/>
        <v>0</v>
      </c>
      <c r="BC11" s="36">
        <f t="shared" si="0"/>
        <v>0</v>
      </c>
      <c r="BD11" s="35">
        <f t="shared" si="0"/>
        <v>4.4900933304392598E-5</v>
      </c>
      <c r="BE11" s="35">
        <f t="shared" si="0"/>
        <v>-2.2384678900873312E-5</v>
      </c>
      <c r="BF11" s="23"/>
      <c r="BG11" s="36">
        <f t="shared" si="0"/>
        <v>0</v>
      </c>
      <c r="BH11" s="36">
        <f t="shared" si="0"/>
        <v>-3.9999961853027344E-2</v>
      </c>
      <c r="BI11" s="35">
        <f t="shared" si="0"/>
        <v>-3.3908698614582011E-5</v>
      </c>
      <c r="BJ11" s="35">
        <f t="shared" si="0"/>
        <v>1.4012369939198077E-5</v>
      </c>
      <c r="BK11" s="23"/>
      <c r="BL11" s="36">
        <f t="shared" si="0"/>
        <v>0</v>
      </c>
      <c r="BM11" s="36">
        <f t="shared" si="0"/>
        <v>0</v>
      </c>
      <c r="BN11" s="35">
        <f t="shared" si="0"/>
        <v>-2.49740378895566E-5</v>
      </c>
      <c r="BO11" s="35">
        <f t="shared" si="0"/>
        <v>3.8285512017420531E-5</v>
      </c>
      <c r="BP11" s="23"/>
      <c r="BQ11" s="36">
        <f t="shared" si="0"/>
        <v>0</v>
      </c>
      <c r="BR11" s="36">
        <f t="shared" si="0"/>
        <v>0.1099998950958252</v>
      </c>
      <c r="BS11" s="35">
        <f t="shared" si="0"/>
        <v>2.1313286705890166E-5</v>
      </c>
      <c r="BT11" s="35">
        <f t="shared" si="0"/>
        <v>-4.2308049741500431E-5</v>
      </c>
      <c r="BU11" s="23"/>
      <c r="BV11" s="36">
        <f t="shared" si="0"/>
        <v>0</v>
      </c>
      <c r="BW11" s="36">
        <f t="shared" si="0"/>
        <v>-0.31999993324279785</v>
      </c>
      <c r="BX11" s="35">
        <f t="shared" si="0"/>
        <v>3.3970598628880327E-5</v>
      </c>
      <c r="BY11" s="35">
        <f t="shared" si="0"/>
        <v>-3.5031621033868032E-5</v>
      </c>
    </row>
    <row r="12" spans="1:77" x14ac:dyDescent="0.2">
      <c r="A12" s="1" t="s">
        <v>27</v>
      </c>
      <c r="B12" s="13" t="s">
        <v>13</v>
      </c>
      <c r="C12" s="23">
        <v>64502</v>
      </c>
      <c r="D12" s="28">
        <v>9207162505.9599991</v>
      </c>
      <c r="E12" s="17">
        <v>1</v>
      </c>
      <c r="F12" s="17">
        <v>1</v>
      </c>
      <c r="G12" s="8"/>
      <c r="H12" s="23">
        <v>220150</v>
      </c>
      <c r="I12" s="28">
        <v>29193520341</v>
      </c>
      <c r="J12" s="17">
        <v>1</v>
      </c>
      <c r="K12" s="17">
        <v>1</v>
      </c>
      <c r="L12" s="8"/>
      <c r="M12" s="23">
        <v>99183</v>
      </c>
      <c r="N12" s="28">
        <v>10975453728</v>
      </c>
      <c r="O12" s="17">
        <v>1</v>
      </c>
      <c r="P12" s="17">
        <v>1</v>
      </c>
      <c r="Q12" s="8"/>
      <c r="R12" s="23">
        <v>189159</v>
      </c>
      <c r="S12" s="28">
        <v>24031430197</v>
      </c>
      <c r="T12" s="17">
        <v>1</v>
      </c>
      <c r="U12" s="17">
        <v>1</v>
      </c>
      <c r="V12" s="8"/>
      <c r="W12" s="23">
        <v>452768</v>
      </c>
      <c r="X12" s="28">
        <v>62238937832</v>
      </c>
      <c r="Y12" s="17">
        <v>1</v>
      </c>
      <c r="Z12" s="17">
        <v>1</v>
      </c>
      <c r="AA12" s="8"/>
      <c r="AB12" s="34" t="s">
        <v>13</v>
      </c>
      <c r="AC12" s="23">
        <f>VLOOKUP($AB12,[1]PA!$C$8:$K$14,5,FALSE)</f>
        <v>64502</v>
      </c>
      <c r="AD12" s="23">
        <f>VLOOKUP($AB12,[1]PA!$C$8:$K$14,6,FALSE)</f>
        <v>9207162505.9600029</v>
      </c>
      <c r="AE12" s="35">
        <f>VLOOKUP($AB12,[1]PA!$C$8:$K$14,8,FALSE)</f>
        <v>1</v>
      </c>
      <c r="AF12" s="35">
        <f>VLOOKUP($AB12,[1]PA!$C$8:$K$14,9,FALSE)</f>
        <v>0.99999999999999967</v>
      </c>
      <c r="AG12" s="8"/>
      <c r="AH12" s="23">
        <f>VLOOKUP($AB12,[2]PA!$C$8:$K$23,5,FALSE)</f>
        <v>220150</v>
      </c>
      <c r="AI12" s="23">
        <f>VLOOKUP($AB12,[2]PA!$C$8:$K$23,6,FALSE)</f>
        <v>29193520340.600002</v>
      </c>
      <c r="AJ12" s="35">
        <f>VLOOKUP($AB12,[2]PA!$C$8:$K$23,8,FALSE)</f>
        <v>1</v>
      </c>
      <c r="AK12" s="35">
        <f>VLOOKUP($AB12,[2]PA!$C$8:$K$23,9,FALSE)</f>
        <v>1</v>
      </c>
      <c r="AL12" s="8"/>
      <c r="AM12" s="23">
        <f>VLOOKUP($AB12,[3]PA!$C$8:$K$14,5,FALSE)</f>
        <v>99183</v>
      </c>
      <c r="AN12" s="23">
        <f>VLOOKUP($AB12,[3]PA!$C$8:$K$14,6,FALSE)</f>
        <v>10975453728</v>
      </c>
      <c r="AO12" s="35">
        <f>VLOOKUP($AB12,[3]PA!$C$8:$K$14,8,FALSE)</f>
        <v>1</v>
      </c>
      <c r="AP12" s="35">
        <f>VLOOKUP($AB12,[3]PA!$C$8:$K$14,9,FALSE)</f>
        <v>1</v>
      </c>
      <c r="AQ12" s="8"/>
      <c r="AR12" s="23">
        <f>VLOOKUP($AB12,[4]PA!$C$8:$K$14,5,FALSE)</f>
        <v>189159</v>
      </c>
      <c r="AS12" s="23">
        <f>VLOOKUP($AB12,[4]PA!$C$8:$K$14,6,FALSE)</f>
        <v>24031430197.139999</v>
      </c>
      <c r="AT12" s="35">
        <f>VLOOKUP($AB12,[4]PA!$C$8:$K$14,8,FALSE)</f>
        <v>1</v>
      </c>
      <c r="AU12" s="35">
        <f>VLOOKUP($AB12,[4]PA!$C$8:$K$14,9,FALSE)</f>
        <v>1.0000000000000002</v>
      </c>
      <c r="AV12" s="8"/>
      <c r="AW12" s="23">
        <f>VLOOKUP($AB12,[5]PA!$C$8:$K$14,5,FALSE)</f>
        <v>452768</v>
      </c>
      <c r="AX12" s="23">
        <f>VLOOKUP($AB12,[5]PA!$C$8:$K$14,6,FALSE)</f>
        <v>62238937831.739998</v>
      </c>
      <c r="AY12" s="35">
        <f>VLOOKUP($AB12,[5]PA!$C$8:$K$14,8,FALSE)</f>
        <v>1</v>
      </c>
      <c r="AZ12" s="35">
        <f>VLOOKUP($AB12,[5]PA!$C$8:$K$14,9,FALSE)</f>
        <v>1</v>
      </c>
      <c r="BB12" s="36">
        <f t="shared" si="1"/>
        <v>0</v>
      </c>
      <c r="BC12" s="36">
        <f t="shared" si="0"/>
        <v>0</v>
      </c>
      <c r="BD12" s="35">
        <f t="shared" si="0"/>
        <v>0</v>
      </c>
      <c r="BE12" s="35">
        <f t="shared" si="0"/>
        <v>0</v>
      </c>
      <c r="BF12" s="23"/>
      <c r="BG12" s="36">
        <f t="shared" si="0"/>
        <v>0</v>
      </c>
      <c r="BH12" s="36">
        <f t="shared" si="0"/>
        <v>-0.39999771118164063</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0.1399993896484375</v>
      </c>
      <c r="BS12" s="35">
        <f t="shared" si="0"/>
        <v>0</v>
      </c>
      <c r="BT12" s="35">
        <f t="shared" si="0"/>
        <v>0</v>
      </c>
      <c r="BU12" s="23"/>
      <c r="BV12" s="36">
        <f t="shared" si="0"/>
        <v>0</v>
      </c>
      <c r="BW12" s="36">
        <f t="shared" si="0"/>
        <v>-0.26000213623046875</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7519</v>
      </c>
      <c r="D15" s="30">
        <v>229111071.15000001</v>
      </c>
      <c r="E15" s="19">
        <v>0.9204</v>
      </c>
      <c r="F15" s="19">
        <v>0.90720000000000001</v>
      </c>
      <c r="H15" s="25">
        <v>33363</v>
      </c>
      <c r="I15" s="30">
        <v>1177587935</v>
      </c>
      <c r="J15" s="19">
        <v>0.91649999999999998</v>
      </c>
      <c r="K15" s="19">
        <v>0.90129999999999999</v>
      </c>
      <c r="M15" s="25">
        <v>12346</v>
      </c>
      <c r="N15" s="30">
        <v>563365671</v>
      </c>
      <c r="O15" s="19">
        <v>0.9224</v>
      </c>
      <c r="P15" s="19">
        <v>0.92259999999999998</v>
      </c>
      <c r="R15" s="25">
        <v>18903</v>
      </c>
      <c r="S15" s="30">
        <v>796120737</v>
      </c>
      <c r="T15" s="19">
        <v>0.94410000000000005</v>
      </c>
      <c r="U15" s="19">
        <v>0.93410000000000004</v>
      </c>
      <c r="W15" s="25">
        <v>86432</v>
      </c>
      <c r="X15" s="30">
        <v>3325804867</v>
      </c>
      <c r="Y15" s="19">
        <v>0.95789999999999997</v>
      </c>
      <c r="Z15" s="19">
        <v>0.94279999999999997</v>
      </c>
      <c r="AB15" s="34" t="s">
        <v>80</v>
      </c>
      <c r="AC15" s="23">
        <f>VLOOKUP($AB15,[1]PA!$C$17:$K$24,5,FALSE)</f>
        <v>7519</v>
      </c>
      <c r="AD15" s="23">
        <f>VLOOKUP($AB15,[1]PA!$C$17:$K$24,6,FALSE)</f>
        <v>229111071.15000001</v>
      </c>
      <c r="AE15" s="35">
        <f>VLOOKUP($AB15,[1]PA!$C$17:$K$24,8,FALSE)</f>
        <v>0.92043089729465055</v>
      </c>
      <c r="AF15" s="35">
        <f>VLOOKUP($AB15,[1]PA!$C$17:$K$24,9,FALSE)</f>
        <v>0.9071645245635892</v>
      </c>
      <c r="AH15" s="23">
        <f>VLOOKUP($AB15,[2]PA!$C$17:$K$23,5,FALSE)</f>
        <v>33363</v>
      </c>
      <c r="AI15" s="23">
        <f>VLOOKUP($AB15,[2]PA!$C$17:$K$23,6,FALSE)</f>
        <v>1177587934.79</v>
      </c>
      <c r="AJ15" s="35">
        <f>VLOOKUP($AB15,[2]PA!$C$17:$K$23,8,FALSE)</f>
        <v>0.91654075437487981</v>
      </c>
      <c r="AK15" s="35">
        <f>VLOOKUP($AB15,[2]PA!$C$17:$K$23,9,FALSE)</f>
        <v>0.90125956412575792</v>
      </c>
      <c r="AM15" s="23">
        <f>VLOOKUP($AB15,[3]PA!$C$17:$K$23,5,FALSE)</f>
        <v>12346</v>
      </c>
      <c r="AN15" s="23">
        <f>VLOOKUP($AB15,[3]PA!$C$17:$K$23,6,FALSE)</f>
        <v>563365671</v>
      </c>
      <c r="AO15" s="35">
        <f>VLOOKUP($AB15,[3]PA!$C$17:$K$23,8,FALSE)</f>
        <v>0.92237579379902879</v>
      </c>
      <c r="AP15" s="35">
        <f>VLOOKUP($AB15,[3]PA!$C$17:$K$23,9,FALSE)</f>
        <v>0.92263169460012617</v>
      </c>
      <c r="AQ15" s="23"/>
      <c r="AR15" s="23">
        <f>VLOOKUP($AB15,[4]PA!$C$17:$K$23,5,FALSE)</f>
        <v>18903</v>
      </c>
      <c r="AS15" s="23">
        <f>VLOOKUP($AB15,[4]PA!$C$17:$K$23,6,FALSE)</f>
        <v>796120736.88999999</v>
      </c>
      <c r="AT15" s="35">
        <f>VLOOKUP($AB15,[4]PA!$C$17:$K$23,8,FALSE)</f>
        <v>0.94411147737488765</v>
      </c>
      <c r="AU15" s="35">
        <f>VLOOKUP($AB15,[4]PA!$C$17:$K$23,9,FALSE)</f>
        <v>0.93414027947263978</v>
      </c>
      <c r="AW15" s="23">
        <f>VLOOKUP($AB15,[5]PA!$C$17:$K$23,5,FALSE)</f>
        <v>86432</v>
      </c>
      <c r="AX15" s="23">
        <f>VLOOKUP($AB15,[5]PA!$C$17:$K$23,6,FALSE)</f>
        <v>3325804867.4200001</v>
      </c>
      <c r="AY15" s="35">
        <f>VLOOKUP($AB15,[5]PA!$C$17:$K$23,8,FALSE)</f>
        <v>0.95790756954449741</v>
      </c>
      <c r="AZ15" s="35">
        <f>VLOOKUP($AB15,[5]PA!$C$17:$K$23,9,FALSE)</f>
        <v>0.94277328399765381</v>
      </c>
      <c r="BB15" s="36">
        <f t="shared" si="1"/>
        <v>0</v>
      </c>
      <c r="BC15" s="36">
        <f t="shared" si="0"/>
        <v>0</v>
      </c>
      <c r="BD15" s="35">
        <f t="shared" si="0"/>
        <v>3.0897294650555907E-5</v>
      </c>
      <c r="BE15" s="35">
        <f t="shared" si="0"/>
        <v>-3.5475436410803418E-5</v>
      </c>
      <c r="BF15" s="23"/>
      <c r="BG15" s="36">
        <f t="shared" si="0"/>
        <v>0</v>
      </c>
      <c r="BH15" s="36">
        <f t="shared" si="0"/>
        <v>-0.21000003814697266</v>
      </c>
      <c r="BI15" s="35">
        <f t="shared" si="0"/>
        <v>4.0754374879825583E-5</v>
      </c>
      <c r="BJ15" s="35">
        <f t="shared" si="0"/>
        <v>-4.0435874242072956E-5</v>
      </c>
      <c r="BK15" s="23"/>
      <c r="BL15" s="36">
        <f t="shared" si="0"/>
        <v>0</v>
      </c>
      <c r="BM15" s="36">
        <f t="shared" si="0"/>
        <v>0</v>
      </c>
      <c r="BN15" s="35">
        <f t="shared" si="0"/>
        <v>-2.4206200971210734E-5</v>
      </c>
      <c r="BO15" s="35">
        <f t="shared" si="0"/>
        <v>3.1694600126197514E-5</v>
      </c>
      <c r="BP15" s="23"/>
      <c r="BQ15" s="36">
        <f t="shared" si="0"/>
        <v>0</v>
      </c>
      <c r="BR15" s="36">
        <f t="shared" si="0"/>
        <v>-0.11000001430511475</v>
      </c>
      <c r="BS15" s="35">
        <f t="shared" si="0"/>
        <v>1.147737488760292E-5</v>
      </c>
      <c r="BT15" s="35">
        <f t="shared" si="0"/>
        <v>4.0279472639737079E-5</v>
      </c>
      <c r="BU15" s="23"/>
      <c r="BV15" s="36">
        <f t="shared" si="0"/>
        <v>0</v>
      </c>
      <c r="BW15" s="36">
        <f t="shared" si="0"/>
        <v>0.42000007629394531</v>
      </c>
      <c r="BX15" s="35">
        <f t="shared" si="0"/>
        <v>7.5695444974321902E-6</v>
      </c>
      <c r="BY15" s="35">
        <f t="shared" si="0"/>
        <v>-2.6716002346161005E-5</v>
      </c>
    </row>
    <row r="16" spans="1:77" x14ac:dyDescent="0.2">
      <c r="A16" s="1" t="s">
        <v>22</v>
      </c>
      <c r="B16" s="13" t="s">
        <v>8</v>
      </c>
      <c r="C16" s="25">
        <v>210</v>
      </c>
      <c r="D16" s="30">
        <v>6818155.5700000003</v>
      </c>
      <c r="E16" s="19">
        <v>2.5700000000000001E-2</v>
      </c>
      <c r="F16" s="19">
        <v>2.7E-2</v>
      </c>
      <c r="H16" s="25">
        <v>885</v>
      </c>
      <c r="I16" s="30">
        <v>31053436</v>
      </c>
      <c r="J16" s="19">
        <v>2.4299999999999999E-2</v>
      </c>
      <c r="K16" s="19">
        <v>2.3800000000000002E-2</v>
      </c>
      <c r="M16" s="25">
        <v>297</v>
      </c>
      <c r="N16" s="30">
        <v>12167159</v>
      </c>
      <c r="O16" s="19">
        <v>2.2200000000000001E-2</v>
      </c>
      <c r="P16" s="19">
        <v>1.9900000000000001E-2</v>
      </c>
      <c r="R16" s="25">
        <v>337</v>
      </c>
      <c r="S16" s="30">
        <v>16134351</v>
      </c>
      <c r="T16" s="19">
        <v>1.6799999999999999E-2</v>
      </c>
      <c r="U16" s="19">
        <v>1.89E-2</v>
      </c>
      <c r="W16" s="25">
        <v>631</v>
      </c>
      <c r="X16" s="30">
        <v>32163380</v>
      </c>
      <c r="Y16" s="19">
        <v>7.0000000000000001E-3</v>
      </c>
      <c r="Z16" s="19">
        <v>9.1000000000000004E-3</v>
      </c>
      <c r="AB16" s="34" t="s">
        <v>8</v>
      </c>
      <c r="AC16" s="23">
        <f>VLOOKUP($AB16,[1]PA!$C$17:$K$24,5,FALSE)</f>
        <v>210</v>
      </c>
      <c r="AD16" s="23">
        <f>VLOOKUP($AB16,[1]PA!$C$17:$K$24,6,FALSE)</f>
        <v>6818155.5700000003</v>
      </c>
      <c r="AE16" s="35">
        <f>VLOOKUP($AB16,[1]PA!$C$17:$K$24,8,FALSE)</f>
        <v>2.570694087403599E-2</v>
      </c>
      <c r="AF16" s="35">
        <f>VLOOKUP($AB16,[1]PA!$C$17:$K$24,9,FALSE)</f>
        <v>2.6996464313198413E-2</v>
      </c>
      <c r="AH16" s="23">
        <f>VLOOKUP($AB16,[2]PA!$C$17:$K$23,5,FALSE)</f>
        <v>885</v>
      </c>
      <c r="AI16" s="23">
        <f>VLOOKUP($AB16,[2]PA!$C$17:$K$23,6,FALSE)</f>
        <v>31053436.150000002</v>
      </c>
      <c r="AJ16" s="35">
        <f>VLOOKUP($AB16,[2]PA!$C$17:$K$23,8,FALSE)</f>
        <v>2.4312518886843767E-2</v>
      </c>
      <c r="AK16" s="35">
        <f>VLOOKUP($AB16,[2]PA!$C$17:$K$23,9,FALSE)</f>
        <v>2.376655322487406E-2</v>
      </c>
      <c r="AM16" s="23">
        <f>VLOOKUP($AB16,[3]PA!$C$17:$K$23,5,FALSE)</f>
        <v>297</v>
      </c>
      <c r="AN16" s="23">
        <f>VLOOKUP($AB16,[3]PA!$C$17:$K$23,6,FALSE)</f>
        <v>12167159</v>
      </c>
      <c r="AO16" s="35">
        <f>VLOOKUP($AB16,[3]PA!$C$17:$K$23,8,FALSE)</f>
        <v>2.2189017556966752E-2</v>
      </c>
      <c r="AP16" s="35">
        <f>VLOOKUP($AB16,[3]PA!$C$17:$K$23,9,FALSE)</f>
        <v>1.9926323353556232E-2</v>
      </c>
      <c r="AR16" s="23">
        <f>VLOOKUP($AB16,[4]PA!$C$17:$K$23,5,FALSE)</f>
        <v>337</v>
      </c>
      <c r="AS16" s="23">
        <f>VLOOKUP($AB16,[4]PA!$C$17:$K$23,6,FALSE)</f>
        <v>16134350.720000001</v>
      </c>
      <c r="AT16" s="35">
        <f>VLOOKUP($AB16,[4]PA!$C$17:$K$23,8,FALSE)</f>
        <v>1.6831485366097292E-2</v>
      </c>
      <c r="AU16" s="35">
        <f>VLOOKUP($AB16,[4]PA!$C$17:$K$23,9,FALSE)</f>
        <v>1.8931483872116312E-2</v>
      </c>
      <c r="AW16" s="23">
        <f>VLOOKUP($AB16,[5]PA!$C$17:$K$23,5,FALSE)</f>
        <v>631</v>
      </c>
      <c r="AX16" s="23">
        <f>VLOOKUP($AB16,[5]PA!$C$17:$K$23,6,FALSE)</f>
        <v>32163379.73</v>
      </c>
      <c r="AY16" s="35">
        <f>VLOOKUP($AB16,[5]PA!$C$17:$K$23,8,FALSE)</f>
        <v>6.9932394990579634E-3</v>
      </c>
      <c r="AZ16" s="35">
        <f>VLOOKUP($AB16,[5]PA!$C$17:$K$23,9,FALSE)</f>
        <v>9.1174246058634903E-3</v>
      </c>
      <c r="BB16" s="36">
        <f t="shared" si="1"/>
        <v>0</v>
      </c>
      <c r="BC16" s="36">
        <f t="shared" si="0"/>
        <v>0</v>
      </c>
      <c r="BD16" s="35">
        <f t="shared" si="0"/>
        <v>6.9408740359898358E-6</v>
      </c>
      <c r="BE16" s="35">
        <f t="shared" si="0"/>
        <v>-3.5356868015867793E-6</v>
      </c>
      <c r="BF16" s="23"/>
      <c r="BG16" s="36">
        <f t="shared" si="0"/>
        <v>0</v>
      </c>
      <c r="BH16" s="36">
        <f t="shared" si="0"/>
        <v>0.15000000223517418</v>
      </c>
      <c r="BI16" s="35">
        <f t="shared" si="0"/>
        <v>1.2518886843768118E-5</v>
      </c>
      <c r="BJ16" s="35">
        <f t="shared" si="0"/>
        <v>-3.3446775125942074E-5</v>
      </c>
      <c r="BK16" s="23"/>
      <c r="BL16" s="36">
        <f t="shared" si="0"/>
        <v>0</v>
      </c>
      <c r="BM16" s="36">
        <f t="shared" si="0"/>
        <v>0</v>
      </c>
      <c r="BN16" s="35">
        <f t="shared" si="0"/>
        <v>-1.0982443033248634E-5</v>
      </c>
      <c r="BO16" s="35">
        <f t="shared" si="0"/>
        <v>2.6323353556231138E-5</v>
      </c>
      <c r="BP16" s="23"/>
      <c r="BQ16" s="36">
        <f t="shared" si="0"/>
        <v>0</v>
      </c>
      <c r="BR16" s="36">
        <f t="shared" si="0"/>
        <v>-0.27999999932944775</v>
      </c>
      <c r="BS16" s="35">
        <f t="shared" si="0"/>
        <v>3.1485366097292605E-5</v>
      </c>
      <c r="BT16" s="35">
        <f t="shared" si="0"/>
        <v>3.1483872116312012E-5</v>
      </c>
      <c r="BU16" s="23"/>
      <c r="BV16" s="36">
        <f t="shared" si="0"/>
        <v>0</v>
      </c>
      <c r="BW16" s="36">
        <f t="shared" si="0"/>
        <v>-0.26999999955296516</v>
      </c>
      <c r="BX16" s="35">
        <f t="shared" si="0"/>
        <v>-6.760500942036736E-6</v>
      </c>
      <c r="BY16" s="35">
        <f t="shared" si="0"/>
        <v>1.7424605863489845E-5</v>
      </c>
    </row>
    <row r="17" spans="1:77" x14ac:dyDescent="0.2">
      <c r="A17" s="1" t="s">
        <v>23</v>
      </c>
      <c r="B17" s="13" t="s">
        <v>9</v>
      </c>
      <c r="C17" s="25">
        <v>165</v>
      </c>
      <c r="D17" s="30">
        <v>6224489.9400000004</v>
      </c>
      <c r="E17" s="19">
        <v>2.0199999999999999E-2</v>
      </c>
      <c r="F17" s="19">
        <v>2.47E-2</v>
      </c>
      <c r="H17" s="25">
        <v>753</v>
      </c>
      <c r="I17" s="30">
        <v>29871467</v>
      </c>
      <c r="J17" s="19">
        <v>2.07E-2</v>
      </c>
      <c r="K17" s="19">
        <v>2.29E-2</v>
      </c>
      <c r="M17" s="25">
        <v>319</v>
      </c>
      <c r="N17" s="30">
        <v>14487916</v>
      </c>
      <c r="O17" s="19">
        <v>2.3800000000000002E-2</v>
      </c>
      <c r="P17" s="19">
        <v>2.3699999999999999E-2</v>
      </c>
      <c r="R17" s="25">
        <v>327</v>
      </c>
      <c r="S17" s="30">
        <v>14794898</v>
      </c>
      <c r="T17" s="19">
        <v>1.6299999999999999E-2</v>
      </c>
      <c r="U17" s="19">
        <v>1.7399999999999999E-2</v>
      </c>
      <c r="W17" s="25">
        <v>798</v>
      </c>
      <c r="X17" s="30">
        <v>37368267</v>
      </c>
      <c r="Y17" s="19">
        <v>8.8000000000000005E-3</v>
      </c>
      <c r="Z17" s="19">
        <v>1.06E-2</v>
      </c>
      <c r="AB17" s="34" t="s">
        <v>9</v>
      </c>
      <c r="AC17" s="23">
        <f>VLOOKUP($AB17,[1]PA!$C$17:$K$24,5,FALSE)</f>
        <v>165</v>
      </c>
      <c r="AD17" s="23">
        <f>VLOOKUP($AB17,[1]PA!$C$17:$K$24,6,FALSE)</f>
        <v>6224489.9399999995</v>
      </c>
      <c r="AE17" s="35">
        <f>VLOOKUP($AB17,[1]PA!$C$17:$K$24,8,FALSE)</f>
        <v>2.0198310686742563E-2</v>
      </c>
      <c r="AF17" s="35">
        <f>VLOOKUP($AB17,[1]PA!$C$17:$K$24,9,FALSE)</f>
        <v>2.4645847224790223E-2</v>
      </c>
      <c r="AH17" s="23">
        <f>VLOOKUP($AB17,[2]PA!$C$17:$K$23,5,FALSE)</f>
        <v>753</v>
      </c>
      <c r="AI17" s="23">
        <f>VLOOKUP($AB17,[2]PA!$C$17:$K$23,6,FALSE)</f>
        <v>29871467.109999996</v>
      </c>
      <c r="AJ17" s="35">
        <f>VLOOKUP($AB17,[2]PA!$C$17:$K$23,8,FALSE)</f>
        <v>2.0686244883382325E-2</v>
      </c>
      <c r="AK17" s="35">
        <f>VLOOKUP($AB17,[2]PA!$C$17:$K$23,9,FALSE)</f>
        <v>2.286194060926458E-2</v>
      </c>
      <c r="AM17" s="23">
        <f>VLOOKUP($AB17,[3]PA!$C$17:$K$23,5,FALSE)</f>
        <v>319</v>
      </c>
      <c r="AN17" s="23">
        <f>VLOOKUP($AB17,[3]PA!$C$17:$K$23,6,FALSE)</f>
        <v>14487916</v>
      </c>
      <c r="AO17" s="35">
        <f>VLOOKUP($AB17,[3]PA!$C$17:$K$23,8,FALSE)</f>
        <v>2.3832648487112439E-2</v>
      </c>
      <c r="AP17" s="35">
        <f>VLOOKUP($AB17,[3]PA!$C$17:$K$23,9,FALSE)</f>
        <v>2.3727058957243922E-2</v>
      </c>
      <c r="AR17" s="23">
        <f>VLOOKUP($AB17,[4]PA!$C$17:$K$23,5,FALSE)</f>
        <v>327</v>
      </c>
      <c r="AS17" s="23">
        <f>VLOOKUP($AB17,[4]PA!$C$17:$K$23,6,FALSE)</f>
        <v>14794897.619999999</v>
      </c>
      <c r="AT17" s="35">
        <f>VLOOKUP($AB17,[4]PA!$C$17:$K$23,8,FALSE)</f>
        <v>1.6332034761762062E-2</v>
      </c>
      <c r="AU17" s="35">
        <f>VLOOKUP($AB17,[4]PA!$C$17:$K$23,9,FALSE)</f>
        <v>1.7359816365925752E-2</v>
      </c>
      <c r="AW17" s="23">
        <f>VLOOKUP($AB17,[5]PA!$C$17:$K$23,5,FALSE)</f>
        <v>798</v>
      </c>
      <c r="AX17" s="23">
        <f>VLOOKUP($AB17,[5]PA!$C$17:$K$23,6,FALSE)</f>
        <v>37368266.93</v>
      </c>
      <c r="AY17" s="35">
        <f>VLOOKUP($AB17,[5]PA!$C$17:$K$23,8,FALSE)</f>
        <v>8.8440651667959658E-3</v>
      </c>
      <c r="AZ17" s="35">
        <f>VLOOKUP($AB17,[5]PA!$C$17:$K$23,9,FALSE)</f>
        <v>1.0592865527383337E-2</v>
      </c>
      <c r="BB17" s="36">
        <f t="shared" si="1"/>
        <v>0</v>
      </c>
      <c r="BC17" s="36">
        <f t="shared" si="0"/>
        <v>0</v>
      </c>
      <c r="BD17" s="35">
        <f t="shared" si="0"/>
        <v>-1.6893132574365144E-6</v>
      </c>
      <c r="BE17" s="35">
        <f t="shared" si="0"/>
        <v>-5.4152775209776599E-5</v>
      </c>
      <c r="BF17" s="23"/>
      <c r="BG17" s="36">
        <f t="shared" si="0"/>
        <v>0</v>
      </c>
      <c r="BH17" s="36">
        <f t="shared" si="0"/>
        <v>0.10999999567866325</v>
      </c>
      <c r="BI17" s="35">
        <f t="shared" si="0"/>
        <v>-1.3755116617674562E-5</v>
      </c>
      <c r="BJ17" s="35">
        <f t="shared" si="0"/>
        <v>-3.8059390735419724E-5</v>
      </c>
      <c r="BK17" s="23"/>
      <c r="BL17" s="36">
        <f t="shared" si="0"/>
        <v>0</v>
      </c>
      <c r="BM17" s="36">
        <f t="shared" si="0"/>
        <v>0</v>
      </c>
      <c r="BN17" s="35">
        <f t="shared" si="0"/>
        <v>3.2648487112436897E-5</v>
      </c>
      <c r="BO17" s="35">
        <f t="shared" si="0"/>
        <v>2.705895724392296E-5</v>
      </c>
      <c r="BP17" s="23"/>
      <c r="BQ17" s="36">
        <f t="shared" si="0"/>
        <v>0</v>
      </c>
      <c r="BR17" s="36">
        <f t="shared" si="0"/>
        <v>-0.38000000081956387</v>
      </c>
      <c r="BS17" s="35">
        <f t="shared" si="0"/>
        <v>3.203476176206338E-5</v>
      </c>
      <c r="BT17" s="35">
        <f t="shared" si="0"/>
        <v>-4.018363407424716E-5</v>
      </c>
      <c r="BU17" s="23"/>
      <c r="BV17" s="36">
        <f t="shared" si="0"/>
        <v>0</v>
      </c>
      <c r="BW17" s="36">
        <f t="shared" si="0"/>
        <v>-7.0000000298023224E-2</v>
      </c>
      <c r="BX17" s="35">
        <f t="shared" si="0"/>
        <v>4.406516679596531E-5</v>
      </c>
      <c r="BY17" s="35">
        <f t="shared" si="0"/>
        <v>-7.1344726166634731E-6</v>
      </c>
    </row>
    <row r="18" spans="1:77" x14ac:dyDescent="0.2">
      <c r="A18" s="1" t="s">
        <v>24</v>
      </c>
      <c r="B18" s="13" t="s">
        <v>10</v>
      </c>
      <c r="C18" s="25">
        <v>30</v>
      </c>
      <c r="D18" s="30">
        <v>890012.17</v>
      </c>
      <c r="E18" s="19">
        <v>3.7000000000000002E-3</v>
      </c>
      <c r="F18" s="19">
        <v>3.5000000000000001E-3</v>
      </c>
      <c r="H18" s="25">
        <v>550</v>
      </c>
      <c r="I18" s="30">
        <v>27307729</v>
      </c>
      <c r="J18" s="19">
        <v>1.5100000000000001E-2</v>
      </c>
      <c r="K18" s="19">
        <v>2.0899999999999998E-2</v>
      </c>
      <c r="M18" s="25">
        <v>67</v>
      </c>
      <c r="N18" s="30">
        <v>4165931</v>
      </c>
      <c r="O18" s="19">
        <v>5.0000000000000001E-3</v>
      </c>
      <c r="P18" s="19">
        <v>6.7999999999999996E-3</v>
      </c>
      <c r="R18" s="25">
        <v>39</v>
      </c>
      <c r="S18" s="30">
        <v>1941999</v>
      </c>
      <c r="T18" s="19">
        <v>1.9E-3</v>
      </c>
      <c r="U18" s="19">
        <v>2.3E-3</v>
      </c>
      <c r="W18" s="25">
        <v>198</v>
      </c>
      <c r="X18" s="30">
        <v>10572137</v>
      </c>
      <c r="Y18" s="19">
        <v>2.2000000000000001E-3</v>
      </c>
      <c r="Z18" s="19">
        <v>3.0000000000000001E-3</v>
      </c>
      <c r="AB18" s="34" t="s">
        <v>10</v>
      </c>
      <c r="AC18" s="23">
        <f>VLOOKUP($AB18,[1]PA!$C$17:$K$24,5,FALSE)</f>
        <v>30</v>
      </c>
      <c r="AD18" s="23">
        <f>VLOOKUP($AB18,[1]PA!$C$17:$K$24,6,FALSE)</f>
        <v>890012.17</v>
      </c>
      <c r="AE18" s="35">
        <f>VLOOKUP($AB18,[1]PA!$C$17:$K$24,8,FALSE)</f>
        <v>3.6724201248622842E-3</v>
      </c>
      <c r="AF18" s="35">
        <f>VLOOKUP($AB18,[1]PA!$C$17:$K$24,9,FALSE)</f>
        <v>3.5240002283663469E-3</v>
      </c>
      <c r="AH18" s="23">
        <f>VLOOKUP($AB18,[2]PA!$C$17:$K$23,5,FALSE)</f>
        <v>550</v>
      </c>
      <c r="AI18" s="23">
        <f>VLOOKUP($AB18,[2]PA!$C$17:$K$23,6,FALSE)</f>
        <v>27307729.159999996</v>
      </c>
      <c r="AJ18" s="35">
        <f>VLOOKUP($AB18,[2]PA!$C$17:$K$23,8,FALSE)</f>
        <v>1.5109475014422681E-2</v>
      </c>
      <c r="AK18" s="35">
        <f>VLOOKUP($AB18,[2]PA!$C$17:$K$23,9,FALSE)</f>
        <v>2.0899799796602711E-2</v>
      </c>
      <c r="AM18" s="23">
        <f>VLOOKUP($AB18,[3]PA!$C$17:$K$23,5,FALSE)</f>
        <v>67</v>
      </c>
      <c r="AN18" s="23">
        <f>VLOOKUP($AB18,[3]PA!$C$17:$K$23,6,FALSE)</f>
        <v>4165931</v>
      </c>
      <c r="AO18" s="35">
        <f>VLOOKUP($AB18,[3]PA!$C$17:$K$23,8,FALSE)</f>
        <v>5.0056032872618601E-3</v>
      </c>
      <c r="AP18" s="35">
        <f>VLOOKUP($AB18,[3]PA!$C$17:$K$23,9,FALSE)</f>
        <v>6.8226023983580606E-3</v>
      </c>
      <c r="AR18" s="23">
        <f>VLOOKUP($AB18,[4]PA!$C$17:$K$23,5,FALSE)</f>
        <v>39</v>
      </c>
      <c r="AS18" s="23">
        <f>VLOOKUP($AB18,[4]PA!$C$17:$K$23,6,FALSE)</f>
        <v>1941999.39</v>
      </c>
      <c r="AT18" s="35">
        <f>VLOOKUP($AB18,[4]PA!$C$17:$K$23,8,FALSE)</f>
        <v>1.947857356907402E-3</v>
      </c>
      <c r="AU18" s="35">
        <f>VLOOKUP($AB18,[4]PA!$C$17:$K$23,9,FALSE)</f>
        <v>2.2786742875169574E-3</v>
      </c>
      <c r="AW18" s="23">
        <f>VLOOKUP($AB18,[5]PA!$C$17:$K$23,5,FALSE)</f>
        <v>198</v>
      </c>
      <c r="AX18" s="23">
        <f>VLOOKUP($AB18,[5]PA!$C$17:$K$23,6,FALSE)</f>
        <v>10572137.189999999</v>
      </c>
      <c r="AY18" s="35">
        <f>VLOOKUP($AB18,[5]PA!$C$17:$K$23,8,FALSE)</f>
        <v>2.194392109054638E-3</v>
      </c>
      <c r="AZ18" s="35">
        <f>VLOOKUP($AB18,[5]PA!$C$17:$K$23,9,FALSE)</f>
        <v>2.9969071833195215E-3</v>
      </c>
      <c r="BB18" s="36">
        <f t="shared" si="1"/>
        <v>0</v>
      </c>
      <c r="BC18" s="36">
        <f t="shared" si="0"/>
        <v>0</v>
      </c>
      <c r="BD18" s="35">
        <f t="shared" si="0"/>
        <v>-2.7579875137715999E-5</v>
      </c>
      <c r="BE18" s="35">
        <f t="shared" si="0"/>
        <v>2.4000228366346816E-5</v>
      </c>
      <c r="BF18" s="23"/>
      <c r="BG18" s="36">
        <f t="shared" si="0"/>
        <v>0</v>
      </c>
      <c r="BH18" s="36">
        <f t="shared" si="0"/>
        <v>0.15999999642372131</v>
      </c>
      <c r="BI18" s="35">
        <f t="shared" si="0"/>
        <v>9.4750144226801725E-6</v>
      </c>
      <c r="BJ18" s="35">
        <f t="shared" si="0"/>
        <v>-2.0020339728740733E-7</v>
      </c>
      <c r="BK18" s="23"/>
      <c r="BL18" s="36">
        <f t="shared" si="0"/>
        <v>0</v>
      </c>
      <c r="BM18" s="36">
        <f t="shared" si="0"/>
        <v>0</v>
      </c>
      <c r="BN18" s="35">
        <f t="shared" si="0"/>
        <v>5.6032872618599905E-6</v>
      </c>
      <c r="BO18" s="35">
        <f t="shared" si="0"/>
        <v>2.2602398358060986E-5</v>
      </c>
      <c r="BP18" s="23"/>
      <c r="BQ18" s="36">
        <f t="shared" si="0"/>
        <v>0</v>
      </c>
      <c r="BR18" s="36">
        <f t="shared" si="0"/>
        <v>0.38999999989755452</v>
      </c>
      <c r="BS18" s="35">
        <f t="shared" si="0"/>
        <v>4.7857356907401961E-5</v>
      </c>
      <c r="BT18" s="35">
        <f t="shared" si="0"/>
        <v>-2.1325712483042606E-5</v>
      </c>
      <c r="BU18" s="23"/>
      <c r="BV18" s="36">
        <f t="shared" si="0"/>
        <v>0</v>
      </c>
      <c r="BW18" s="36">
        <f t="shared" si="0"/>
        <v>0.18999999947845936</v>
      </c>
      <c r="BX18" s="35">
        <f t="shared" si="0"/>
        <v>-5.6078909453621123E-6</v>
      </c>
      <c r="BY18" s="35">
        <f t="shared" si="0"/>
        <v>-3.0928166804785641E-6</v>
      </c>
    </row>
    <row r="19" spans="1:77" x14ac:dyDescent="0.2">
      <c r="A19" s="1" t="s">
        <v>25</v>
      </c>
      <c r="B19" s="13" t="s">
        <v>11</v>
      </c>
      <c r="C19" s="25">
        <v>221</v>
      </c>
      <c r="D19" s="30">
        <v>8210729.5</v>
      </c>
      <c r="E19" s="19">
        <v>2.7099999999999999E-2</v>
      </c>
      <c r="F19" s="19">
        <v>3.2500000000000001E-2</v>
      </c>
      <c r="H19" s="25">
        <v>718</v>
      </c>
      <c r="I19" s="30">
        <v>30499076</v>
      </c>
      <c r="J19" s="19">
        <v>1.9699999999999999E-2</v>
      </c>
      <c r="K19" s="19">
        <v>2.3300000000000001E-2</v>
      </c>
      <c r="M19" s="25">
        <v>331</v>
      </c>
      <c r="N19" s="30">
        <v>14237183</v>
      </c>
      <c r="O19" s="19">
        <v>2.47E-2</v>
      </c>
      <c r="P19" s="19">
        <v>2.3300000000000001E-2</v>
      </c>
      <c r="R19" s="25">
        <v>312</v>
      </c>
      <c r="S19" s="30">
        <v>15485106</v>
      </c>
      <c r="T19" s="19">
        <v>1.5599999999999999E-2</v>
      </c>
      <c r="U19" s="19">
        <v>1.8200000000000001E-2</v>
      </c>
      <c r="W19" s="25">
        <v>1604</v>
      </c>
      <c r="X19" s="30">
        <v>73352911</v>
      </c>
      <c r="Y19" s="19">
        <v>1.78E-2</v>
      </c>
      <c r="Z19" s="19">
        <v>2.0799999999999999E-2</v>
      </c>
      <c r="AB19" s="34" t="s">
        <v>11</v>
      </c>
      <c r="AC19" s="23">
        <f>VLOOKUP($AB19,[1]PA!$C$17:$K$24,5,FALSE)</f>
        <v>221</v>
      </c>
      <c r="AD19" s="23">
        <f>VLOOKUP($AB19,[1]PA!$C$17:$K$24,6,FALSE)</f>
        <v>8210729.5</v>
      </c>
      <c r="AE19" s="35">
        <f>VLOOKUP($AB19,[1]PA!$C$17:$K$24,8,FALSE)</f>
        <v>2.7053494919818826E-2</v>
      </c>
      <c r="AF19" s="35">
        <f>VLOOKUP($AB19,[1]PA!$C$17:$K$24,9,FALSE)</f>
        <v>3.2510356159572852E-2</v>
      </c>
      <c r="AH19" s="23">
        <f>VLOOKUP($AB19,[2]PA!$C$17:$K$23,5,FALSE)</f>
        <v>718</v>
      </c>
      <c r="AI19" s="23">
        <f>VLOOKUP($AB19,[2]PA!$C$17:$K$23,6,FALSE)</f>
        <v>30499076.309999999</v>
      </c>
      <c r="AJ19" s="35">
        <f>VLOOKUP($AB19,[2]PA!$C$17:$K$23,8,FALSE)</f>
        <v>1.9724732837009974E-2</v>
      </c>
      <c r="AK19" s="35">
        <f>VLOOKUP($AB19,[2]PA!$C$17:$K$23,9,FALSE)</f>
        <v>2.3342277386945807E-2</v>
      </c>
      <c r="AM19" s="23">
        <f>VLOOKUP($AB19,[3]PA!$C$17:$K$23,5,FALSE)</f>
        <v>331</v>
      </c>
      <c r="AN19" s="23">
        <f>VLOOKUP($AB19,[3]PA!$C$17:$K$23,6,FALSE)</f>
        <v>14237183</v>
      </c>
      <c r="AO19" s="35">
        <f>VLOOKUP($AB19,[3]PA!$C$17:$K$23,8,FALSE)</f>
        <v>2.4729174449010086E-2</v>
      </c>
      <c r="AP19" s="35">
        <f>VLOOKUP($AB19,[3]PA!$C$17:$K$23,9,FALSE)</f>
        <v>2.3316430080494038E-2</v>
      </c>
      <c r="AR19" s="23">
        <f>VLOOKUP($AB19,[4]PA!$C$17:$K$23,5,FALSE)</f>
        <v>312</v>
      </c>
      <c r="AS19" s="23">
        <f>VLOOKUP($AB19,[4]PA!$C$17:$K$23,6,FALSE)</f>
        <v>15485106.029999999</v>
      </c>
      <c r="AT19" s="35">
        <f>VLOOKUP($AB19,[4]PA!$C$17:$K$23,8,FALSE)</f>
        <v>1.5582858855259216E-2</v>
      </c>
      <c r="AU19" s="35">
        <f>VLOOKUP($AB19,[4]PA!$C$17:$K$23,9,FALSE)</f>
        <v>1.8169682818507369E-2</v>
      </c>
      <c r="AW19" s="23">
        <f>VLOOKUP($AB19,[5]PA!$C$17:$K$23,5,FALSE)</f>
        <v>1604</v>
      </c>
      <c r="AX19" s="23">
        <f>VLOOKUP($AB19,[5]PA!$C$17:$K$23,6,FALSE)</f>
        <v>73352911.189999998</v>
      </c>
      <c r="AY19" s="35">
        <f>VLOOKUP($AB19,[5]PA!$C$17:$K$23,8,FALSE)</f>
        <v>1.7776792641028483E-2</v>
      </c>
      <c r="AZ19" s="35">
        <f>VLOOKUP($AB19,[5]PA!$C$17:$K$23,9,FALSE)</f>
        <v>2.0793512466963163E-2</v>
      </c>
      <c r="BB19" s="36">
        <f t="shared" si="1"/>
        <v>0</v>
      </c>
      <c r="BC19" s="36">
        <f t="shared" si="0"/>
        <v>0</v>
      </c>
      <c r="BD19" s="35">
        <f t="shared" si="0"/>
        <v>-4.650508018117297E-5</v>
      </c>
      <c r="BE19" s="35">
        <f t="shared" si="0"/>
        <v>1.035615957285102E-5</v>
      </c>
      <c r="BF19" s="23"/>
      <c r="BG19" s="36">
        <f t="shared" si="0"/>
        <v>0</v>
      </c>
      <c r="BH19" s="36">
        <f t="shared" si="0"/>
        <v>0.30999999865889549</v>
      </c>
      <c r="BI19" s="35">
        <f t="shared" si="0"/>
        <v>2.4732837009974751E-5</v>
      </c>
      <c r="BJ19" s="35">
        <f t="shared" si="0"/>
        <v>4.2277386945805545E-5</v>
      </c>
      <c r="BK19" s="23"/>
      <c r="BL19" s="36">
        <f t="shared" si="0"/>
        <v>0</v>
      </c>
      <c r="BM19" s="36">
        <f t="shared" si="0"/>
        <v>0</v>
      </c>
      <c r="BN19" s="35">
        <f t="shared" si="0"/>
        <v>2.9174449010085923E-5</v>
      </c>
      <c r="BO19" s="35">
        <f t="shared" si="0"/>
        <v>1.6430080494036353E-5</v>
      </c>
      <c r="BP19" s="23"/>
      <c r="BQ19" s="36">
        <f t="shared" si="0"/>
        <v>0</v>
      </c>
      <c r="BR19" s="36">
        <f t="shared" si="0"/>
        <v>2.9999999329447746E-2</v>
      </c>
      <c r="BS19" s="35">
        <f t="shared" si="0"/>
        <v>-1.7141144740783626E-5</v>
      </c>
      <c r="BT19" s="35">
        <f t="shared" si="0"/>
        <v>-3.0317181492631878E-5</v>
      </c>
      <c r="BU19" s="23"/>
      <c r="BV19" s="36">
        <f t="shared" si="0"/>
        <v>0</v>
      </c>
      <c r="BW19" s="36">
        <f t="shared" si="0"/>
        <v>0.18999999761581421</v>
      </c>
      <c r="BX19" s="35">
        <f t="shared" si="0"/>
        <v>-2.320735897151649E-5</v>
      </c>
      <c r="BY19" s="35">
        <f t="shared" si="0"/>
        <v>-6.4875330368363571E-6</v>
      </c>
    </row>
    <row r="20" spans="1:77" x14ac:dyDescent="0.2">
      <c r="A20" s="1" t="s">
        <v>26</v>
      </c>
      <c r="B20" s="13" t="s">
        <v>12</v>
      </c>
      <c r="C20" s="23">
        <v>24</v>
      </c>
      <c r="D20" s="28">
        <v>1302894.77</v>
      </c>
      <c r="E20" s="17">
        <v>2.8999999999999998E-3</v>
      </c>
      <c r="F20" s="17">
        <v>5.1999999999999998E-3</v>
      </c>
      <c r="G20" s="8"/>
      <c r="H20" s="23">
        <v>132</v>
      </c>
      <c r="I20" s="28">
        <v>10282785</v>
      </c>
      <c r="J20" s="17">
        <v>3.5999999999999999E-3</v>
      </c>
      <c r="K20" s="17">
        <v>7.9000000000000008E-3</v>
      </c>
      <c r="L20" s="8"/>
      <c r="M20" s="23">
        <v>25</v>
      </c>
      <c r="N20" s="28">
        <v>2183465</v>
      </c>
      <c r="O20" s="17">
        <v>1.9E-3</v>
      </c>
      <c r="P20" s="17">
        <v>3.5999999999999999E-3</v>
      </c>
      <c r="Q20" s="8"/>
      <c r="R20" s="23">
        <v>104</v>
      </c>
      <c r="S20" s="28">
        <v>7772571</v>
      </c>
      <c r="T20" s="17">
        <v>5.1999999999999998E-3</v>
      </c>
      <c r="U20" s="17">
        <v>9.1000000000000004E-3</v>
      </c>
      <c r="V20" s="8"/>
      <c r="W20" s="23">
        <v>567</v>
      </c>
      <c r="X20" s="28">
        <v>48420993</v>
      </c>
      <c r="Y20" s="17">
        <v>6.3E-3</v>
      </c>
      <c r="Z20" s="17">
        <v>1.37E-2</v>
      </c>
      <c r="AA20" s="8"/>
      <c r="AB20" s="34" t="s">
        <v>12</v>
      </c>
      <c r="AC20" s="23">
        <f>VLOOKUP($AB20,[1]PA!$C$17:$K$24,5,FALSE)</f>
        <v>24</v>
      </c>
      <c r="AD20" s="23">
        <f>VLOOKUP($AB20,[1]PA!$C$17:$K$24,6,FALSE)</f>
        <v>1302894.77</v>
      </c>
      <c r="AE20" s="35">
        <f>VLOOKUP($AB20,[1]PA!$C$17:$K$24,8,FALSE)</f>
        <v>2.9379360998898272E-3</v>
      </c>
      <c r="AF20" s="35">
        <f>VLOOKUP($AB20,[1]PA!$C$17:$K$24,9,FALSE)</f>
        <v>5.1588075104830522E-3</v>
      </c>
      <c r="AG20" s="8"/>
      <c r="AH20" s="23">
        <f>VLOOKUP($AB20,[2]PA!$C$17:$K$23,5,FALSE)</f>
        <v>132</v>
      </c>
      <c r="AI20" s="23">
        <f>VLOOKUP($AB20,[2]PA!$C$17:$K$23,6,FALSE)</f>
        <v>10282784.529999999</v>
      </c>
      <c r="AJ20" s="35">
        <f>VLOOKUP($AB20,[2]PA!$C$17:$K$23,8,FALSE)</f>
        <v>3.6262740034614434E-3</v>
      </c>
      <c r="AK20" s="35">
        <f>VLOOKUP($AB20,[2]PA!$C$17:$K$23,9,FALSE)</f>
        <v>7.8698648565549024E-3</v>
      </c>
      <c r="AL20" s="8"/>
      <c r="AM20" s="23">
        <f>VLOOKUP($AB20,[3]PA!$C$17:$K$23,5,FALSE)</f>
        <v>25</v>
      </c>
      <c r="AN20" s="23">
        <f>VLOOKUP($AB20,[3]PA!$C$17:$K$23,6,FALSE)</f>
        <v>2183465</v>
      </c>
      <c r="AO20" s="35">
        <f>VLOOKUP($AB20,[3]PA!$C$17:$K$23,8,FALSE)</f>
        <v>1.8677624206200972E-3</v>
      </c>
      <c r="AP20" s="35">
        <f>VLOOKUP($AB20,[3]PA!$C$17:$K$23,9,FALSE)</f>
        <v>3.5758906102215529E-3</v>
      </c>
      <c r="AQ20" s="8"/>
      <c r="AR20" s="23">
        <f>VLOOKUP($AB20,[4]PA!$C$17:$K$23,5,FALSE)</f>
        <v>104</v>
      </c>
      <c r="AS20" s="23">
        <f>VLOOKUP($AB20,[4]PA!$C$17:$K$23,6,FALSE)</f>
        <v>7772570.7599999998</v>
      </c>
      <c r="AT20" s="35">
        <f>VLOOKUP($AB20,[4]PA!$C$17:$K$23,8,FALSE)</f>
        <v>5.1942862850864052E-3</v>
      </c>
      <c r="AU20" s="35">
        <f>VLOOKUP($AB20,[4]PA!$C$17:$K$23,9,FALSE)</f>
        <v>9.1200631832938622E-3</v>
      </c>
      <c r="AV20" s="8"/>
      <c r="AW20" s="23">
        <f>VLOOKUP($AB20,[5]PA!$C$17:$K$23,5,FALSE)</f>
        <v>567</v>
      </c>
      <c r="AX20" s="23">
        <f>VLOOKUP($AB20,[5]PA!$C$17:$K$23,6,FALSE)</f>
        <v>48420992.689999998</v>
      </c>
      <c r="AY20" s="35">
        <f>VLOOKUP($AB20,[5]PA!$C$17:$K$23,8,FALSE)</f>
        <v>6.2839410395655543E-3</v>
      </c>
      <c r="AZ20" s="35">
        <f>VLOOKUP($AB20,[5]PA!$C$17:$K$23,9,FALSE)</f>
        <v>1.3726006218816674E-2</v>
      </c>
      <c r="BB20" s="36">
        <f t="shared" si="1"/>
        <v>0</v>
      </c>
      <c r="BC20" s="36">
        <f t="shared" si="0"/>
        <v>0</v>
      </c>
      <c r="BD20" s="35">
        <f t="shared" si="0"/>
        <v>3.7936099889827445E-5</v>
      </c>
      <c r="BE20" s="35">
        <f t="shared" si="0"/>
        <v>-4.1192489516947602E-5</v>
      </c>
      <c r="BF20" s="23"/>
      <c r="BG20" s="36">
        <f t="shared" si="0"/>
        <v>0</v>
      </c>
      <c r="BH20" s="36">
        <f t="shared" si="0"/>
        <v>-0.47000000067055225</v>
      </c>
      <c r="BI20" s="35">
        <f t="shared" si="0"/>
        <v>2.6274003461443547E-5</v>
      </c>
      <c r="BJ20" s="35">
        <f t="shared" si="0"/>
        <v>-3.0135143445098392E-5</v>
      </c>
      <c r="BK20" s="23"/>
      <c r="BL20" s="36">
        <f t="shared" si="0"/>
        <v>0</v>
      </c>
      <c r="BM20" s="36">
        <f t="shared" si="0"/>
        <v>0</v>
      </c>
      <c r="BN20" s="35">
        <f t="shared" si="0"/>
        <v>-3.2237579379902842E-5</v>
      </c>
      <c r="BO20" s="35">
        <f t="shared" si="0"/>
        <v>-2.4109389778446955E-5</v>
      </c>
      <c r="BP20" s="23"/>
      <c r="BQ20" s="36">
        <f t="shared" si="0"/>
        <v>0</v>
      </c>
      <c r="BR20" s="36">
        <f t="shared" si="0"/>
        <v>-0.24000000022351742</v>
      </c>
      <c r="BS20" s="35">
        <f t="shared" si="0"/>
        <v>-5.713714913594542E-6</v>
      </c>
      <c r="BT20" s="35">
        <f t="shared" si="0"/>
        <v>2.0063183293861711E-5</v>
      </c>
      <c r="BU20" s="23"/>
      <c r="BV20" s="36">
        <f t="shared" si="0"/>
        <v>0</v>
      </c>
      <c r="BW20" s="36">
        <f t="shared" si="0"/>
        <v>-0.31000000238418579</v>
      </c>
      <c r="BX20" s="35">
        <f t="shared" si="0"/>
        <v>-1.6058960434445733E-5</v>
      </c>
      <c r="BY20" s="35">
        <f t="shared" si="0"/>
        <v>2.6006218816673407E-5</v>
      </c>
    </row>
    <row r="21" spans="1:77" x14ac:dyDescent="0.2">
      <c r="A21" s="1" t="s">
        <v>27</v>
      </c>
      <c r="B21" s="13" t="s">
        <v>13</v>
      </c>
      <c r="C21" s="23">
        <v>8169</v>
      </c>
      <c r="D21" s="28">
        <v>252557353.09999999</v>
      </c>
      <c r="E21" s="17">
        <v>1</v>
      </c>
      <c r="F21" s="17">
        <v>1</v>
      </c>
      <c r="G21" s="8"/>
      <c r="H21" s="23">
        <v>36401</v>
      </c>
      <c r="I21" s="28">
        <v>1306602428</v>
      </c>
      <c r="J21" s="17">
        <v>1</v>
      </c>
      <c r="K21" s="17">
        <v>1</v>
      </c>
      <c r="L21" s="8"/>
      <c r="M21" s="23">
        <v>13385</v>
      </c>
      <c r="N21" s="28">
        <v>610607325</v>
      </c>
      <c r="O21" s="17">
        <v>1</v>
      </c>
      <c r="P21" s="17">
        <v>1</v>
      </c>
      <c r="Q21" s="8"/>
      <c r="R21" s="23">
        <v>20022</v>
      </c>
      <c r="S21" s="28">
        <v>852249661</v>
      </c>
      <c r="T21" s="17">
        <v>1</v>
      </c>
      <c r="U21" s="17">
        <v>1</v>
      </c>
      <c r="V21" s="8"/>
      <c r="W21" s="23">
        <v>90230</v>
      </c>
      <c r="X21" s="28">
        <v>3527682555</v>
      </c>
      <c r="Y21" s="17">
        <v>1</v>
      </c>
      <c r="Z21" s="17">
        <v>1</v>
      </c>
      <c r="AA21" s="8"/>
      <c r="AB21" s="34" t="s">
        <v>13</v>
      </c>
      <c r="AC21" s="23">
        <f>VLOOKUP($AB21,[1]PA!$C$17:$K$24,5,FALSE)</f>
        <v>8169</v>
      </c>
      <c r="AD21" s="23">
        <f>VLOOKUP($AB21,[1]PA!$C$17:$K$24,6,FALSE)</f>
        <v>252557353.09999999</v>
      </c>
      <c r="AE21" s="35">
        <f>VLOOKUP($AB21,[1]PA!$C$17:$K$24,8,FALSE)</f>
        <v>1</v>
      </c>
      <c r="AF21" s="35">
        <f>VLOOKUP($AB21,[1]PA!$C$17:$K$24,9,FALSE)</f>
        <v>1.0000000000000002</v>
      </c>
      <c r="AG21" s="8"/>
      <c r="AH21" s="23">
        <f>VLOOKUP($AB21,[2]PA!$C$17:$K$23,5,FALSE)</f>
        <v>36401</v>
      </c>
      <c r="AI21" s="23">
        <f>VLOOKUP($AB21,[2]PA!$C$17:$K$23,6,FALSE)</f>
        <v>1306602428.05</v>
      </c>
      <c r="AJ21" s="35">
        <f>VLOOKUP($AB21,[2]PA!$C$17:$K$23,8,FALSE)</f>
        <v>1</v>
      </c>
      <c r="AK21" s="35">
        <f>VLOOKUP($AB21,[2]PA!$C$17:$K$23,9,FALSE)</f>
        <v>1</v>
      </c>
      <c r="AL21" s="8"/>
      <c r="AM21" s="23">
        <f>VLOOKUP($AB21,[3]PA!$C$17:$K$23,5,FALSE)</f>
        <v>13385</v>
      </c>
      <c r="AN21" s="23">
        <f>VLOOKUP($AB21,[3]PA!$C$17:$K$23,6,FALSE)</f>
        <v>610607325</v>
      </c>
      <c r="AO21" s="35">
        <f>VLOOKUP($AB21,[3]PA!$C$17:$K$23,8,FALSE)</f>
        <v>1</v>
      </c>
      <c r="AP21" s="35">
        <f>VLOOKUP($AB21,[3]PA!$C$17:$K$23,9,FALSE)</f>
        <v>1</v>
      </c>
      <c r="AQ21" s="8"/>
      <c r="AR21" s="23">
        <f>VLOOKUP($AB21,[4]PA!$C$17:$K$23,5,FALSE)</f>
        <v>20022</v>
      </c>
      <c r="AS21" s="23">
        <f>VLOOKUP($AB21,[4]PA!$C$17:$K$23,6,FALSE)</f>
        <v>852249661.40999997</v>
      </c>
      <c r="AT21" s="35">
        <f>VLOOKUP($AB21,[4]PA!$C$17:$K$23,8,FALSE)</f>
        <v>1</v>
      </c>
      <c r="AU21" s="35">
        <f>VLOOKUP($AB21,[4]PA!$C$17:$K$23,9,FALSE)</f>
        <v>1</v>
      </c>
      <c r="AV21" s="8"/>
      <c r="AW21" s="23">
        <f>VLOOKUP($AB21,[5]PA!$C$17:$K$23,5,FALSE)</f>
        <v>90230</v>
      </c>
      <c r="AX21" s="23">
        <f>VLOOKUP($AB21,[5]PA!$C$17:$K$23,6,FALSE)</f>
        <v>3527682555.1500001</v>
      </c>
      <c r="AY21" s="35">
        <f>VLOOKUP($AB21,[5]PA!$C$17:$K$23,8,FALSE)</f>
        <v>1</v>
      </c>
      <c r="AZ21" s="35">
        <f>VLOOKUP($AB21,[5]PA!$C$17:$K$23,9,FALSE)</f>
        <v>1</v>
      </c>
      <c r="BB21" s="36">
        <f t="shared" si="1"/>
        <v>0</v>
      </c>
      <c r="BC21" s="36">
        <f t="shared" si="0"/>
        <v>0</v>
      </c>
      <c r="BD21" s="35">
        <f t="shared" si="0"/>
        <v>0</v>
      </c>
      <c r="BE21" s="35">
        <f t="shared" si="0"/>
        <v>0</v>
      </c>
      <c r="BF21" s="23"/>
      <c r="BG21" s="36">
        <f t="shared" si="0"/>
        <v>0</v>
      </c>
      <c r="BH21" s="36">
        <f t="shared" si="0"/>
        <v>4.999995231628418E-2</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0.40999996662139893</v>
      </c>
      <c r="BS21" s="35">
        <f t="shared" si="3"/>
        <v>0</v>
      </c>
      <c r="BT21" s="35">
        <f t="shared" si="3"/>
        <v>0</v>
      </c>
      <c r="BU21" s="23"/>
      <c r="BV21" s="36">
        <f t="shared" ref="BV21:BY21" si="4">AW21-W21</f>
        <v>0</v>
      </c>
      <c r="BW21" s="36">
        <f t="shared" si="4"/>
        <v>0.15000009536743164</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H14" activePane="bottomRight" state="frozen"/>
      <selection pane="bottomRight" activeCell="A22" sqref="A22:XFD22"/>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272" priority="21" operator="lessThan">
      <formula>-1</formula>
    </cfRule>
  </conditionalFormatting>
  <conditionalFormatting sqref="BD6:BE21">
    <cfRule type="cellIs" dxfId="271" priority="19" operator="lessThan">
      <formula>-0.01</formula>
    </cfRule>
    <cfRule type="cellIs" dxfId="270" priority="20" operator="greaterThan">
      <formula>0.01</formula>
    </cfRule>
  </conditionalFormatting>
  <conditionalFormatting sqref="BB6:BC21">
    <cfRule type="cellIs" dxfId="269" priority="17" operator="lessThan">
      <formula>-1</formula>
    </cfRule>
    <cfRule type="cellIs" dxfId="268" priority="18" operator="greaterThan">
      <formula>1</formula>
    </cfRule>
  </conditionalFormatting>
  <conditionalFormatting sqref="BI6:BJ21">
    <cfRule type="cellIs" dxfId="267" priority="15" operator="lessThan">
      <formula>-0.01</formula>
    </cfRule>
    <cfRule type="cellIs" dxfId="266" priority="16" operator="greaterThan">
      <formula>0.01</formula>
    </cfRule>
  </conditionalFormatting>
  <conditionalFormatting sqref="BG6:BH21">
    <cfRule type="cellIs" dxfId="265" priority="13" operator="lessThan">
      <formula>-1</formula>
    </cfRule>
    <cfRule type="cellIs" dxfId="264" priority="14" operator="greaterThan">
      <formula>1</formula>
    </cfRule>
  </conditionalFormatting>
  <conditionalFormatting sqref="BN6:BO21">
    <cfRule type="cellIs" dxfId="263" priority="11" operator="lessThan">
      <formula>-0.01</formula>
    </cfRule>
    <cfRule type="cellIs" dxfId="262" priority="12" operator="greaterThan">
      <formula>0.01</formula>
    </cfRule>
  </conditionalFormatting>
  <conditionalFormatting sqref="BL6:BM21">
    <cfRule type="cellIs" dxfId="261" priority="9" operator="lessThan">
      <formula>-1</formula>
    </cfRule>
    <cfRule type="cellIs" dxfId="260" priority="10" operator="greaterThan">
      <formula>1</formula>
    </cfRule>
  </conditionalFormatting>
  <conditionalFormatting sqref="BS6:BT21">
    <cfRule type="cellIs" dxfId="259" priority="7" operator="lessThan">
      <formula>-0.01</formula>
    </cfRule>
    <cfRule type="cellIs" dxfId="258" priority="8" operator="greaterThan">
      <formula>0.01</formula>
    </cfRule>
  </conditionalFormatting>
  <conditionalFormatting sqref="BQ6:BR21">
    <cfRule type="cellIs" dxfId="257" priority="5" operator="lessThan">
      <formula>-1</formula>
    </cfRule>
    <cfRule type="cellIs" dxfId="256" priority="6" operator="greaterThan">
      <formula>1</formula>
    </cfRule>
  </conditionalFormatting>
  <conditionalFormatting sqref="BX6:BY21">
    <cfRule type="cellIs" dxfId="255" priority="3" operator="lessThan">
      <formula>-0.01</formula>
    </cfRule>
    <cfRule type="cellIs" dxfId="254" priority="4" operator="greaterThan">
      <formula>0.01</formula>
    </cfRule>
  </conditionalFormatting>
  <conditionalFormatting sqref="BV6:BW21">
    <cfRule type="cellIs" dxfId="253" priority="1" operator="lessThan">
      <formula>-1</formula>
    </cfRule>
    <cfRule type="cellIs" dxfId="252" priority="2" operator="greaterThan">
      <formula>1</formula>
    </cfRule>
  </conditionalFormatting>
  <pageMargins left="0.7" right="0.7" top="0.75" bottom="0.75" header="0.3" footer="0.3"/>
  <pageSetup paperSize="5" scale="12"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Y37"/>
  <sheetViews>
    <sheetView zoomScale="80" zoomScaleNormal="80" workbookViewId="0">
      <pane xSplit="2" ySplit="3" topLeftCell="AZ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32</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6107</v>
      </c>
      <c r="D6" s="28">
        <v>625453348.39999998</v>
      </c>
      <c r="E6" s="17">
        <v>0.84530000000000005</v>
      </c>
      <c r="F6" s="17">
        <v>0.85509999999999997</v>
      </c>
      <c r="G6" s="8"/>
      <c r="H6" s="23">
        <v>48502</v>
      </c>
      <c r="I6" s="28">
        <v>4888562578</v>
      </c>
      <c r="J6" s="17">
        <v>0.85589999999999999</v>
      </c>
      <c r="K6" s="17">
        <v>0.85719999999999996</v>
      </c>
      <c r="L6" s="8"/>
      <c r="M6" s="23">
        <v>17972</v>
      </c>
      <c r="N6" s="28">
        <v>1609410026</v>
      </c>
      <c r="O6" s="17">
        <v>0.87019999999999997</v>
      </c>
      <c r="P6" s="17">
        <v>0.8679</v>
      </c>
      <c r="Q6" s="8"/>
      <c r="R6" s="23">
        <v>37993</v>
      </c>
      <c r="S6" s="28">
        <v>3503439086</v>
      </c>
      <c r="T6" s="17">
        <v>0.81989999999999996</v>
      </c>
      <c r="U6" s="17">
        <v>0.81620000000000004</v>
      </c>
      <c r="V6" s="8"/>
      <c r="W6" s="23">
        <v>63400</v>
      </c>
      <c r="X6" s="28">
        <v>7156096170</v>
      </c>
      <c r="Y6" s="17">
        <v>0.92979999999999996</v>
      </c>
      <c r="Z6" s="17">
        <v>0.94040000000000001</v>
      </c>
      <c r="AA6" s="8"/>
      <c r="AB6" s="34" t="s">
        <v>80</v>
      </c>
      <c r="AC6" s="23">
        <f>VLOOKUP($AB6,[1]AR!$C$8:$K$14,5,FALSE)</f>
        <v>6107</v>
      </c>
      <c r="AD6" s="23">
        <f>VLOOKUP($AB6,[1]AR!$C$8:$K$14,6,FALSE)</f>
        <v>625453348.39999998</v>
      </c>
      <c r="AE6" s="35">
        <f>VLOOKUP($AB6,[1]AR!$C$8:$K$14,8,FALSE)</f>
        <v>0.84525951557093426</v>
      </c>
      <c r="AF6" s="35">
        <f>VLOOKUP($AB6,[1]AR!$C$8:$K$14,9,FALSE)</f>
        <v>0.85514355842610879</v>
      </c>
      <c r="AG6" s="8"/>
      <c r="AH6" s="23">
        <f>VLOOKUP($AB6,[2]AR!$C$8:$K$23,5,FALSE)</f>
        <v>48502</v>
      </c>
      <c r="AI6" s="23">
        <f>VLOOKUP($AB6,[2]AR!$C$8:$K$23,6,FALSE)</f>
        <v>4888562577.9200001</v>
      </c>
      <c r="AJ6" s="35">
        <f>VLOOKUP($AB6,[2]AR!$C$8:$K$23,8,FALSE)</f>
        <v>0.85589750829392253</v>
      </c>
      <c r="AK6" s="35">
        <f>VLOOKUP($AB6,[2]AR!$C$8:$K$23,9,FALSE)</f>
        <v>0.85717824962193145</v>
      </c>
      <c r="AL6" s="8"/>
      <c r="AM6" s="23">
        <f>VLOOKUP($AB6,[3]AR!$C$8:$K$14,5,FALSE)</f>
        <v>17972</v>
      </c>
      <c r="AN6" s="23">
        <f>VLOOKUP($AB6,[3]AR!$C$8:$K$14,6,FALSE)</f>
        <v>1609410026</v>
      </c>
      <c r="AO6" s="35">
        <f>VLOOKUP($AB6,[3]AR!$C$8:$K$14,8,FALSE)</f>
        <v>0.8701883503607224</v>
      </c>
      <c r="AP6" s="35">
        <f>VLOOKUP($AB6,[3]AR!$C$8:$K$14,9,FALSE)</f>
        <v>0.86788434496432409</v>
      </c>
      <c r="AQ6" s="8"/>
      <c r="AR6" s="23">
        <f>VLOOKUP($AB6,[4]AR!$C$8:$K$14,5,FALSE)</f>
        <v>37993</v>
      </c>
      <c r="AS6" s="23">
        <f>VLOOKUP($AB6,[4]AR!$C$8:$K$14,6,FALSE)</f>
        <v>3503439085.6599998</v>
      </c>
      <c r="AT6" s="35">
        <f>VLOOKUP($AB6,[4]AR!$C$8:$K$14,8,FALSE)</f>
        <v>0.81987483815278372</v>
      </c>
      <c r="AU6" s="35">
        <f>VLOOKUP($AB6,[4]AR!$C$8:$K$14,9,FALSE)</f>
        <v>0.81623071155041105</v>
      </c>
      <c r="AV6" s="8"/>
      <c r="AW6" s="23">
        <f>VLOOKUP($AB6,[5]AR!$C$8:$K$14,5,FALSE)</f>
        <v>63400</v>
      </c>
      <c r="AX6" s="23">
        <f>VLOOKUP($AB6,[5]AR!$C$8:$K$14,6,FALSE)</f>
        <v>7156096169.7799997</v>
      </c>
      <c r="AY6" s="35">
        <f>VLOOKUP($AB6,[5]AR!$C$8:$K$14,8,FALSE)</f>
        <v>0.92979600217050173</v>
      </c>
      <c r="AZ6" s="35">
        <f>VLOOKUP($AB6,[5]AR!$C$8:$K$14,9,FALSE)</f>
        <v>0.94035197602131448</v>
      </c>
      <c r="BB6" s="36">
        <f>AC6-C6</f>
        <v>0</v>
      </c>
      <c r="BC6" s="36">
        <f t="shared" ref="BC6:BY21" si="0">AD6-D6</f>
        <v>0</v>
      </c>
      <c r="BD6" s="35">
        <f t="shared" si="0"/>
        <v>-4.0484429065790195E-5</v>
      </c>
      <c r="BE6" s="35">
        <f t="shared" si="0"/>
        <v>4.3558426108813997E-5</v>
      </c>
      <c r="BF6" s="23"/>
      <c r="BG6" s="36">
        <f t="shared" si="0"/>
        <v>0</v>
      </c>
      <c r="BH6" s="36">
        <f t="shared" si="0"/>
        <v>-7.9999923706054688E-2</v>
      </c>
      <c r="BI6" s="35">
        <f t="shared" si="0"/>
        <v>-2.4917060774676258E-6</v>
      </c>
      <c r="BJ6" s="35">
        <f t="shared" si="0"/>
        <v>-2.1750378068507992E-5</v>
      </c>
      <c r="BK6" s="23"/>
      <c r="BL6" s="36">
        <f t="shared" si="0"/>
        <v>0</v>
      </c>
      <c r="BM6" s="36">
        <f t="shared" si="0"/>
        <v>0</v>
      </c>
      <c r="BN6" s="35">
        <f t="shared" si="0"/>
        <v>-1.1649639277577784E-5</v>
      </c>
      <c r="BO6" s="35">
        <f t="shared" si="0"/>
        <v>-1.5655035675909978E-5</v>
      </c>
      <c r="BP6" s="23"/>
      <c r="BQ6" s="36">
        <f t="shared" si="0"/>
        <v>0</v>
      </c>
      <c r="BR6" s="36">
        <f t="shared" si="0"/>
        <v>-0.34000015258789063</v>
      </c>
      <c r="BS6" s="35">
        <f t="shared" si="0"/>
        <v>-2.5161847216237376E-5</v>
      </c>
      <c r="BT6" s="35">
        <f t="shared" si="0"/>
        <v>3.0711550411011146E-5</v>
      </c>
      <c r="BU6" s="23"/>
      <c r="BV6" s="36">
        <f t="shared" si="0"/>
        <v>0</v>
      </c>
      <c r="BW6" s="36">
        <f t="shared" si="0"/>
        <v>-0.22000026702880859</v>
      </c>
      <c r="BX6" s="35">
        <f t="shared" si="0"/>
        <v>-3.9978294982256912E-6</v>
      </c>
      <c r="BY6" s="35">
        <f t="shared" si="0"/>
        <v>-4.8023978685529656E-5</v>
      </c>
    </row>
    <row r="7" spans="1:77" x14ac:dyDescent="0.2">
      <c r="A7" s="1" t="s">
        <v>22</v>
      </c>
      <c r="B7" s="2" t="s">
        <v>8</v>
      </c>
      <c r="C7" s="23">
        <v>333</v>
      </c>
      <c r="D7" s="28">
        <v>29729571.09</v>
      </c>
      <c r="E7" s="17">
        <v>4.6100000000000002E-2</v>
      </c>
      <c r="F7" s="17">
        <v>4.07E-2</v>
      </c>
      <c r="G7" s="8"/>
      <c r="H7" s="23">
        <v>1946</v>
      </c>
      <c r="I7" s="28">
        <v>182625553</v>
      </c>
      <c r="J7" s="17">
        <v>3.4299999999999997E-2</v>
      </c>
      <c r="K7" s="17">
        <v>3.2000000000000001E-2</v>
      </c>
      <c r="L7" s="8"/>
      <c r="M7" s="23">
        <v>725</v>
      </c>
      <c r="N7" s="28">
        <v>62442104</v>
      </c>
      <c r="O7" s="17">
        <v>3.5099999999999999E-2</v>
      </c>
      <c r="P7" s="17">
        <v>3.3700000000000001E-2</v>
      </c>
      <c r="Q7" s="8"/>
      <c r="R7" s="23">
        <v>2424</v>
      </c>
      <c r="S7" s="28">
        <v>219231959</v>
      </c>
      <c r="T7" s="17">
        <v>5.2299999999999999E-2</v>
      </c>
      <c r="U7" s="17">
        <v>5.11E-2</v>
      </c>
      <c r="V7" s="8"/>
      <c r="W7" s="23">
        <v>1809</v>
      </c>
      <c r="X7" s="28">
        <v>163687525</v>
      </c>
      <c r="Y7" s="17">
        <v>2.6499999999999999E-2</v>
      </c>
      <c r="Z7" s="17">
        <v>2.1499999999999998E-2</v>
      </c>
      <c r="AA7" s="8"/>
      <c r="AB7" s="34" t="s">
        <v>8</v>
      </c>
      <c r="AC7" s="23">
        <f>VLOOKUP($AB7,[1]AR!$C$8:$K$14,5,FALSE)</f>
        <v>333</v>
      </c>
      <c r="AD7" s="23">
        <f>VLOOKUP($AB7,[1]AR!$C$8:$K$14,6,FALSE)</f>
        <v>29729571.09</v>
      </c>
      <c r="AE7" s="35">
        <f>VLOOKUP($AB7,[1]AR!$C$8:$K$14,8,FALSE)</f>
        <v>4.6089965397923878E-2</v>
      </c>
      <c r="AF7" s="35">
        <f>VLOOKUP($AB7,[1]AR!$C$8:$K$14,9,FALSE)</f>
        <v>4.0647398047225114E-2</v>
      </c>
      <c r="AG7" s="8"/>
      <c r="AH7" s="23">
        <f>VLOOKUP($AB7,[2]AR!$C$8:$K$23,5,FALSE)</f>
        <v>1946</v>
      </c>
      <c r="AI7" s="23">
        <f>VLOOKUP($AB7,[2]AR!$C$8:$K$23,6,FALSE)</f>
        <v>182625553.28999999</v>
      </c>
      <c r="AJ7" s="35">
        <f>VLOOKUP($AB7,[2]AR!$C$8:$K$23,8,FALSE)</f>
        <v>3.4340368461918541E-2</v>
      </c>
      <c r="AK7" s="35">
        <f>VLOOKUP($AB7,[2]AR!$C$8:$K$23,9,FALSE)</f>
        <v>3.20222252676911E-2</v>
      </c>
      <c r="AL7" s="8"/>
      <c r="AM7" s="23">
        <f>VLOOKUP($AB7,[3]AR!$C$8:$K$14,5,FALSE)</f>
        <v>725</v>
      </c>
      <c r="AN7" s="23">
        <f>VLOOKUP($AB7,[3]AR!$C$8:$K$14,6,FALSE)</f>
        <v>62442104</v>
      </c>
      <c r="AO7" s="35">
        <f>VLOOKUP($AB7,[3]AR!$C$8:$K$14,8,FALSE)</f>
        <v>3.5103859003534597E-2</v>
      </c>
      <c r="AP7" s="35">
        <f>VLOOKUP($AB7,[3]AR!$C$8:$K$14,9,FALSE)</f>
        <v>3.3672292114970463E-2</v>
      </c>
      <c r="AQ7" s="8"/>
      <c r="AR7" s="23">
        <f>VLOOKUP($AB7,[4]AR!$C$8:$K$14,5,FALSE)</f>
        <v>2424</v>
      </c>
      <c r="AS7" s="23">
        <f>VLOOKUP($AB7,[4]AR!$C$8:$K$14,6,FALSE)</f>
        <v>219231958.78999999</v>
      </c>
      <c r="AT7" s="35">
        <f>VLOOKUP($AB7,[4]AR!$C$8:$K$14,8,FALSE)</f>
        <v>5.2309020284851099E-2</v>
      </c>
      <c r="AU7" s="35">
        <f>VLOOKUP($AB7,[4]AR!$C$8:$K$14,9,FALSE)</f>
        <v>5.1076628804591163E-2</v>
      </c>
      <c r="AV7" s="8"/>
      <c r="AW7" s="23">
        <f>VLOOKUP($AB7,[5]AR!$C$8:$K$14,5,FALSE)</f>
        <v>1809</v>
      </c>
      <c r="AX7" s="23">
        <f>VLOOKUP($AB7,[5]AR!$C$8:$K$14,6,FALSE)</f>
        <v>163687524.56999999</v>
      </c>
      <c r="AY7" s="35">
        <f>VLOOKUP($AB7,[5]AR!$C$8:$K$14,8,FALSE)</f>
        <v>2.6529983721237185E-2</v>
      </c>
      <c r="AZ7" s="35">
        <f>VLOOKUP($AB7,[5]AR!$C$8:$K$14,9,FALSE)</f>
        <v>2.1509477168494936E-2</v>
      </c>
      <c r="BB7" s="36">
        <f t="shared" ref="BB7:BB21" si="1">AC7-C7</f>
        <v>0</v>
      </c>
      <c r="BC7" s="36">
        <f t="shared" si="0"/>
        <v>0</v>
      </c>
      <c r="BD7" s="35">
        <f t="shared" si="0"/>
        <v>-1.0034602076124111E-5</v>
      </c>
      <c r="BE7" s="35">
        <f t="shared" si="0"/>
        <v>-5.2601952774886107E-5</v>
      </c>
      <c r="BF7" s="23"/>
      <c r="BG7" s="36">
        <f t="shared" si="0"/>
        <v>0</v>
      </c>
      <c r="BH7" s="36">
        <f t="shared" si="0"/>
        <v>0.28999999165534973</v>
      </c>
      <c r="BI7" s="35">
        <f t="shared" si="0"/>
        <v>4.0368461918544041E-5</v>
      </c>
      <c r="BJ7" s="35">
        <f t="shared" si="0"/>
        <v>2.2225267691099171E-5</v>
      </c>
      <c r="BK7" s="23"/>
      <c r="BL7" s="36">
        <f t="shared" si="0"/>
        <v>0</v>
      </c>
      <c r="BM7" s="36">
        <f t="shared" si="0"/>
        <v>0</v>
      </c>
      <c r="BN7" s="35">
        <f t="shared" si="0"/>
        <v>3.8590035345981155E-6</v>
      </c>
      <c r="BO7" s="35">
        <f t="shared" si="0"/>
        <v>-2.7707885029537582E-5</v>
      </c>
      <c r="BP7" s="23"/>
      <c r="BQ7" s="36">
        <f t="shared" si="0"/>
        <v>0</v>
      </c>
      <c r="BR7" s="36">
        <f t="shared" si="0"/>
        <v>-0.21000000834465027</v>
      </c>
      <c r="BS7" s="35">
        <f t="shared" si="0"/>
        <v>9.0202848510995137E-6</v>
      </c>
      <c r="BT7" s="35">
        <f t="shared" si="0"/>
        <v>-2.3371195408836143E-5</v>
      </c>
      <c r="BU7" s="23"/>
      <c r="BV7" s="36">
        <f t="shared" si="0"/>
        <v>0</v>
      </c>
      <c r="BW7" s="36">
        <f t="shared" si="0"/>
        <v>-0.43000000715255737</v>
      </c>
      <c r="BX7" s="35">
        <f t="shared" si="0"/>
        <v>2.9983721237185346E-5</v>
      </c>
      <c r="BY7" s="35">
        <f t="shared" si="0"/>
        <v>9.4771684949375434E-6</v>
      </c>
    </row>
    <row r="8" spans="1:77" x14ac:dyDescent="0.2">
      <c r="A8" s="1" t="s">
        <v>23</v>
      </c>
      <c r="B8" s="2" t="s">
        <v>9</v>
      </c>
      <c r="C8" s="23">
        <v>234</v>
      </c>
      <c r="D8" s="28">
        <v>20706165.710000001</v>
      </c>
      <c r="E8" s="17">
        <v>3.2399999999999998E-2</v>
      </c>
      <c r="F8" s="17">
        <v>2.8299999999999999E-2</v>
      </c>
      <c r="G8" s="8"/>
      <c r="H8" s="23">
        <v>1240</v>
      </c>
      <c r="I8" s="28">
        <v>120475910</v>
      </c>
      <c r="J8" s="17">
        <v>2.1899999999999999E-2</v>
      </c>
      <c r="K8" s="17">
        <v>2.1100000000000001E-2</v>
      </c>
      <c r="L8" s="8"/>
      <c r="M8" s="23">
        <v>604</v>
      </c>
      <c r="N8" s="28">
        <v>55521072</v>
      </c>
      <c r="O8" s="17">
        <v>2.93E-2</v>
      </c>
      <c r="P8" s="17">
        <v>2.9899999999999999E-2</v>
      </c>
      <c r="Q8" s="8"/>
      <c r="R8" s="23">
        <v>1571</v>
      </c>
      <c r="S8" s="28">
        <v>146238948</v>
      </c>
      <c r="T8" s="17">
        <v>3.39E-2</v>
      </c>
      <c r="U8" s="17">
        <v>3.4099999999999998E-2</v>
      </c>
      <c r="V8" s="8"/>
      <c r="W8" s="23">
        <v>1052</v>
      </c>
      <c r="X8" s="28">
        <v>99832294</v>
      </c>
      <c r="Y8" s="17">
        <v>1.54E-2</v>
      </c>
      <c r="Z8" s="17">
        <v>1.3100000000000001E-2</v>
      </c>
      <c r="AA8" s="8"/>
      <c r="AB8" s="34" t="s">
        <v>9</v>
      </c>
      <c r="AC8" s="23">
        <f>VLOOKUP($AB8,[1]AR!$C$8:$K$14,5,FALSE)</f>
        <v>234</v>
      </c>
      <c r="AD8" s="23">
        <f>VLOOKUP($AB8,[1]AR!$C$8:$K$14,6,FALSE)</f>
        <v>20706165.709999997</v>
      </c>
      <c r="AE8" s="35">
        <f>VLOOKUP($AB8,[1]AR!$C$8:$K$14,8,FALSE)</f>
        <v>3.2387543252595158E-2</v>
      </c>
      <c r="AF8" s="35">
        <f>VLOOKUP($AB8,[1]AR!$C$8:$K$14,9,FALSE)</f>
        <v>2.831025570797004E-2</v>
      </c>
      <c r="AG8" s="8"/>
      <c r="AH8" s="23">
        <f>VLOOKUP($AB8,[2]AR!$C$8:$K$23,5,FALSE)</f>
        <v>1240</v>
      </c>
      <c r="AI8" s="23">
        <f>VLOOKUP($AB8,[2]AR!$C$8:$K$23,6,FALSE)</f>
        <v>120475909.59</v>
      </c>
      <c r="AJ8" s="35">
        <f>VLOOKUP($AB8,[2]AR!$C$8:$K$23,8,FALSE)</f>
        <v>2.1881838074398249E-2</v>
      </c>
      <c r="AK8" s="35">
        <f>VLOOKUP($AB8,[2]AR!$C$8:$K$23,9,FALSE)</f>
        <v>2.1124681878963613E-2</v>
      </c>
      <c r="AL8" s="8"/>
      <c r="AM8" s="23">
        <f>VLOOKUP($AB8,[3]AR!$C$8:$K$14,5,FALSE)</f>
        <v>604</v>
      </c>
      <c r="AN8" s="23">
        <f>VLOOKUP($AB8,[3]AR!$C$8:$K$14,6,FALSE)</f>
        <v>55521072</v>
      </c>
      <c r="AO8" s="35">
        <f>VLOOKUP($AB8,[3]AR!$C$8:$K$14,8,FALSE)</f>
        <v>2.9245145983634337E-2</v>
      </c>
      <c r="AP8" s="35">
        <f>VLOOKUP($AB8,[3]AR!$C$8:$K$14,9,FALSE)</f>
        <v>2.9940082655131338E-2</v>
      </c>
      <c r="AQ8" s="8"/>
      <c r="AR8" s="23">
        <f>VLOOKUP($AB8,[4]AR!$C$8:$K$14,5,FALSE)</f>
        <v>1571</v>
      </c>
      <c r="AS8" s="23">
        <f>VLOOKUP($AB8,[4]AR!$C$8:$K$14,6,FALSE)</f>
        <v>146238948.19</v>
      </c>
      <c r="AT8" s="35">
        <f>VLOOKUP($AB8,[4]AR!$C$8:$K$14,8,FALSE)</f>
        <v>3.3901596892533449E-2</v>
      </c>
      <c r="AU8" s="35">
        <f>VLOOKUP($AB8,[4]AR!$C$8:$K$14,9,FALSE)</f>
        <v>3.4070728167097761E-2</v>
      </c>
      <c r="AV8" s="8"/>
      <c r="AW8" s="23">
        <f>VLOOKUP($AB8,[5]AR!$C$8:$K$14,5,FALSE)</f>
        <v>1052</v>
      </c>
      <c r="AX8" s="23">
        <f>VLOOKUP($AB8,[5]AR!$C$8:$K$14,6,FALSE)</f>
        <v>99832294.090000004</v>
      </c>
      <c r="AY8" s="35">
        <f>VLOOKUP($AB8,[5]AR!$C$8:$K$14,8,FALSE)</f>
        <v>1.5428160793113056E-2</v>
      </c>
      <c r="AZ8" s="35">
        <f>VLOOKUP($AB8,[5]AR!$C$8:$K$14,9,FALSE)</f>
        <v>1.3118534574020206E-2</v>
      </c>
      <c r="BB8" s="36">
        <f t="shared" si="1"/>
        <v>0</v>
      </c>
      <c r="BC8" s="36">
        <f t="shared" si="0"/>
        <v>0</v>
      </c>
      <c r="BD8" s="35">
        <f t="shared" si="0"/>
        <v>-1.2456747404840374E-5</v>
      </c>
      <c r="BE8" s="35">
        <f t="shared" si="0"/>
        <v>1.0255707970040912E-5</v>
      </c>
      <c r="BF8" s="23"/>
      <c r="BG8" s="36">
        <f t="shared" si="0"/>
        <v>0</v>
      </c>
      <c r="BH8" s="36">
        <f t="shared" si="0"/>
        <v>-0.40999999642372131</v>
      </c>
      <c r="BI8" s="35">
        <f t="shared" si="0"/>
        <v>-1.8161925601750672E-5</v>
      </c>
      <c r="BJ8" s="35">
        <f t="shared" si="0"/>
        <v>2.4681878963612319E-5</v>
      </c>
      <c r="BK8" s="23"/>
      <c r="BL8" s="36">
        <f t="shared" si="0"/>
        <v>0</v>
      </c>
      <c r="BM8" s="36">
        <f t="shared" si="0"/>
        <v>0</v>
      </c>
      <c r="BN8" s="35">
        <f t="shared" si="0"/>
        <v>-5.4854016365662311E-5</v>
      </c>
      <c r="BO8" s="35">
        <f t="shared" si="0"/>
        <v>4.0082655131338379E-5</v>
      </c>
      <c r="BP8" s="23"/>
      <c r="BQ8" s="36">
        <f t="shared" si="0"/>
        <v>0</v>
      </c>
      <c r="BR8" s="36">
        <f t="shared" si="0"/>
        <v>0.18999999761581421</v>
      </c>
      <c r="BS8" s="35">
        <f t="shared" si="0"/>
        <v>1.5968925334494677E-6</v>
      </c>
      <c r="BT8" s="35">
        <f t="shared" si="0"/>
        <v>-2.9271832902237616E-5</v>
      </c>
      <c r="BU8" s="23"/>
      <c r="BV8" s="36">
        <f t="shared" si="0"/>
        <v>0</v>
      </c>
      <c r="BW8" s="36">
        <f t="shared" si="0"/>
        <v>9.0000003576278687E-2</v>
      </c>
      <c r="BX8" s="35">
        <f t="shared" si="0"/>
        <v>2.816079311305543E-5</v>
      </c>
      <c r="BY8" s="35">
        <f t="shared" si="0"/>
        <v>1.8534574020205238E-5</v>
      </c>
    </row>
    <row r="9" spans="1:77" x14ac:dyDescent="0.2">
      <c r="A9" s="1" t="s">
        <v>24</v>
      </c>
      <c r="B9" s="2" t="s">
        <v>10</v>
      </c>
      <c r="C9" s="23">
        <v>52</v>
      </c>
      <c r="D9" s="28">
        <v>6423672.8799999999</v>
      </c>
      <c r="E9" s="17">
        <v>7.1999999999999998E-3</v>
      </c>
      <c r="F9" s="17">
        <v>8.8000000000000005E-3</v>
      </c>
      <c r="G9" s="8"/>
      <c r="H9" s="23">
        <v>2291</v>
      </c>
      <c r="I9" s="28">
        <v>246245439</v>
      </c>
      <c r="J9" s="17">
        <v>4.0399999999999998E-2</v>
      </c>
      <c r="K9" s="17">
        <v>4.3200000000000002E-2</v>
      </c>
      <c r="L9" s="8"/>
      <c r="M9" s="23">
        <v>254</v>
      </c>
      <c r="N9" s="28">
        <v>26126706</v>
      </c>
      <c r="O9" s="17">
        <v>1.23E-2</v>
      </c>
      <c r="P9" s="17">
        <v>1.41E-2</v>
      </c>
      <c r="Q9" s="8"/>
      <c r="R9" s="23">
        <v>990</v>
      </c>
      <c r="S9" s="28">
        <v>98228718</v>
      </c>
      <c r="T9" s="17">
        <v>2.1399999999999999E-2</v>
      </c>
      <c r="U9" s="17">
        <v>2.29E-2</v>
      </c>
      <c r="V9" s="8"/>
      <c r="W9" s="23">
        <v>274</v>
      </c>
      <c r="X9" s="28">
        <v>29273169</v>
      </c>
      <c r="Y9" s="17">
        <v>4.0000000000000001E-3</v>
      </c>
      <c r="Z9" s="17">
        <v>3.8E-3</v>
      </c>
      <c r="AA9" s="8"/>
      <c r="AB9" s="34" t="s">
        <v>10</v>
      </c>
      <c r="AC9" s="23">
        <f>VLOOKUP($AB9,[1]AR!$C$8:$K$14,5,FALSE)</f>
        <v>52</v>
      </c>
      <c r="AD9" s="23">
        <f>VLOOKUP($AB9,[1]AR!$C$8:$K$14,6,FALSE)</f>
        <v>6423672.8799999999</v>
      </c>
      <c r="AE9" s="35">
        <f>VLOOKUP($AB9,[1]AR!$C$8:$K$14,8,FALSE)</f>
        <v>7.1972318339100349E-3</v>
      </c>
      <c r="AF9" s="35">
        <f>VLOOKUP($AB9,[1]AR!$C$8:$K$14,9,FALSE)</f>
        <v>8.7826893865398485E-3</v>
      </c>
      <c r="AG9" s="8"/>
      <c r="AH9" s="23">
        <f>VLOOKUP($AB9,[2]AR!$C$8:$K$23,5,FALSE)</f>
        <v>2291</v>
      </c>
      <c r="AI9" s="23">
        <f>VLOOKUP($AB9,[2]AR!$C$8:$K$23,6,FALSE)</f>
        <v>246245439.03999999</v>
      </c>
      <c r="AJ9" s="35">
        <f>VLOOKUP($AB9,[2]AR!$C$8:$K$23,8,FALSE)</f>
        <v>4.0428460506811606E-2</v>
      </c>
      <c r="AK9" s="35">
        <f>VLOOKUP($AB9,[2]AR!$C$8:$K$23,9,FALSE)</f>
        <v>4.3177566216918623E-2</v>
      </c>
      <c r="AL9" s="8"/>
      <c r="AM9" s="23">
        <f>VLOOKUP($AB9,[3]AR!$C$8:$K$14,5,FALSE)</f>
        <v>254</v>
      </c>
      <c r="AN9" s="23">
        <f>VLOOKUP($AB9,[3]AR!$C$8:$K$14,6,FALSE)</f>
        <v>26126706</v>
      </c>
      <c r="AO9" s="35">
        <f>VLOOKUP($AB9,[3]AR!$C$8:$K$14,8,FALSE)</f>
        <v>1.2298455430203845E-2</v>
      </c>
      <c r="AP9" s="35">
        <f>VLOOKUP($AB9,[3]AR!$C$8:$K$14,9,FALSE)</f>
        <v>1.4088988360064732E-2</v>
      </c>
      <c r="AQ9" s="8"/>
      <c r="AR9" s="23">
        <f>VLOOKUP($AB9,[4]AR!$C$8:$K$14,5,FALSE)</f>
        <v>990</v>
      </c>
      <c r="AS9" s="23">
        <f>VLOOKUP($AB9,[4]AR!$C$8:$K$14,6,FALSE)</f>
        <v>98228718.180000007</v>
      </c>
      <c r="AT9" s="35">
        <f>VLOOKUP($AB9,[4]AR!$C$8:$K$14,8,FALSE)</f>
        <v>2.1363832542080276E-2</v>
      </c>
      <c r="AU9" s="35">
        <f>VLOOKUP($AB9,[4]AR!$C$8:$K$14,9,FALSE)</f>
        <v>2.2885311996124487E-2</v>
      </c>
      <c r="AV9" s="8"/>
      <c r="AW9" s="23">
        <f>VLOOKUP($AB9,[5]AR!$C$8:$K$14,5,FALSE)</f>
        <v>274</v>
      </c>
      <c r="AX9" s="23">
        <f>VLOOKUP($AB9,[5]AR!$C$8:$K$14,6,FALSE)</f>
        <v>29273168.530000001</v>
      </c>
      <c r="AY9" s="35">
        <f>VLOOKUP($AB9,[5]AR!$C$8:$K$14,8,FALSE)</f>
        <v>4.0183612712100551E-3</v>
      </c>
      <c r="AZ9" s="35">
        <f>VLOOKUP($AB9,[5]AR!$C$8:$K$14,9,FALSE)</f>
        <v>3.8466618137185716E-3</v>
      </c>
      <c r="BB9" s="36">
        <f t="shared" si="1"/>
        <v>0</v>
      </c>
      <c r="BC9" s="36">
        <f t="shared" si="0"/>
        <v>0</v>
      </c>
      <c r="BD9" s="35">
        <f t="shared" si="0"/>
        <v>-2.768166089964913E-6</v>
      </c>
      <c r="BE9" s="35">
        <f t="shared" si="0"/>
        <v>-1.7310613460152016E-5</v>
      </c>
      <c r="BF9" s="23"/>
      <c r="BG9" s="36">
        <f t="shared" si="0"/>
        <v>0</v>
      </c>
      <c r="BH9" s="36">
        <f t="shared" si="0"/>
        <v>3.9999991655349731E-2</v>
      </c>
      <c r="BI9" s="35">
        <f t="shared" si="0"/>
        <v>2.8460506811607555E-5</v>
      </c>
      <c r="BJ9" s="35">
        <f t="shared" si="0"/>
        <v>-2.2433783081379777E-5</v>
      </c>
      <c r="BK9" s="23"/>
      <c r="BL9" s="36">
        <f t="shared" si="0"/>
        <v>0</v>
      </c>
      <c r="BM9" s="36">
        <f t="shared" si="0"/>
        <v>0</v>
      </c>
      <c r="BN9" s="35">
        <f t="shared" si="0"/>
        <v>-1.5445697961555954E-6</v>
      </c>
      <c r="BO9" s="35">
        <f t="shared" si="0"/>
        <v>-1.1011639935267978E-5</v>
      </c>
      <c r="BP9" s="23"/>
      <c r="BQ9" s="36">
        <f t="shared" si="0"/>
        <v>0</v>
      </c>
      <c r="BR9" s="36">
        <f t="shared" si="0"/>
        <v>0.18000000715255737</v>
      </c>
      <c r="BS9" s="35">
        <f t="shared" si="0"/>
        <v>-3.6167457919723117E-5</v>
      </c>
      <c r="BT9" s="35">
        <f t="shared" si="0"/>
        <v>-1.4688003875513306E-5</v>
      </c>
      <c r="BU9" s="23"/>
      <c r="BV9" s="36">
        <f t="shared" si="0"/>
        <v>0</v>
      </c>
      <c r="BW9" s="36">
        <f t="shared" si="0"/>
        <v>-0.4699999988079071</v>
      </c>
      <c r="BX9" s="35">
        <f t="shared" si="0"/>
        <v>1.8361271210055007E-5</v>
      </c>
      <c r="BY9" s="35">
        <f t="shared" si="0"/>
        <v>4.6661813718571615E-5</v>
      </c>
    </row>
    <row r="10" spans="1:77" x14ac:dyDescent="0.2">
      <c r="A10" s="1" t="s">
        <v>25</v>
      </c>
      <c r="B10" s="2" t="s">
        <v>11</v>
      </c>
      <c r="C10" s="23">
        <v>293</v>
      </c>
      <c r="D10" s="28">
        <v>25607432.789999999</v>
      </c>
      <c r="E10" s="17">
        <v>4.0599999999999997E-2</v>
      </c>
      <c r="F10" s="17">
        <v>3.5000000000000003E-2</v>
      </c>
      <c r="G10" s="8"/>
      <c r="H10" s="23">
        <v>1736</v>
      </c>
      <c r="I10" s="28">
        <v>156763848</v>
      </c>
      <c r="J10" s="17">
        <v>3.0599999999999999E-2</v>
      </c>
      <c r="K10" s="17">
        <v>2.75E-2</v>
      </c>
      <c r="L10" s="8"/>
      <c r="M10" s="23">
        <v>773</v>
      </c>
      <c r="N10" s="28">
        <v>67037012</v>
      </c>
      <c r="O10" s="17">
        <v>3.7400000000000003E-2</v>
      </c>
      <c r="P10" s="17">
        <v>3.6200000000000003E-2</v>
      </c>
      <c r="Q10" s="8"/>
      <c r="R10" s="23">
        <v>1179</v>
      </c>
      <c r="S10" s="28">
        <v>105513711</v>
      </c>
      <c r="T10" s="17">
        <v>2.5399999999999999E-2</v>
      </c>
      <c r="U10" s="17">
        <v>2.46E-2</v>
      </c>
      <c r="V10" s="8"/>
      <c r="W10" s="23">
        <v>779</v>
      </c>
      <c r="X10" s="28">
        <v>70715814</v>
      </c>
      <c r="Y10" s="17">
        <v>1.14E-2</v>
      </c>
      <c r="Z10" s="17">
        <v>9.2999999999999992E-3</v>
      </c>
      <c r="AA10" s="8"/>
      <c r="AB10" s="34" t="s">
        <v>11</v>
      </c>
      <c r="AC10" s="23">
        <f>VLOOKUP($AB10,[1]AR!$C$8:$K$14,5,FALSE)</f>
        <v>293</v>
      </c>
      <c r="AD10" s="23">
        <f>VLOOKUP($AB10,[1]AR!$C$8:$K$14,6,FALSE)</f>
        <v>25607432.789999999</v>
      </c>
      <c r="AE10" s="35">
        <f>VLOOKUP($AB10,[1]AR!$C$8:$K$14,8,FALSE)</f>
        <v>4.0553633217993081E-2</v>
      </c>
      <c r="AF10" s="35">
        <f>VLOOKUP($AB10,[1]AR!$C$8:$K$14,9,FALSE)</f>
        <v>3.5011454098401333E-2</v>
      </c>
      <c r="AG10" s="8"/>
      <c r="AH10" s="23">
        <f>VLOOKUP($AB10,[2]AR!$C$8:$K$23,5,FALSE)</f>
        <v>1736</v>
      </c>
      <c r="AI10" s="23">
        <f>VLOOKUP($AB10,[2]AR!$C$8:$K$23,6,FALSE)</f>
        <v>156763848.13000005</v>
      </c>
      <c r="AJ10" s="35">
        <f>VLOOKUP($AB10,[2]AR!$C$8:$K$23,8,FALSE)</f>
        <v>3.0634573304157548E-2</v>
      </c>
      <c r="AK10" s="35">
        <f>VLOOKUP($AB10,[2]AR!$C$8:$K$23,9,FALSE)</f>
        <v>2.7487540315224074E-2</v>
      </c>
      <c r="AL10" s="8"/>
      <c r="AM10" s="23">
        <f>VLOOKUP($AB10,[3]AR!$C$8:$K$14,5,FALSE)</f>
        <v>773</v>
      </c>
      <c r="AN10" s="23">
        <f>VLOOKUP($AB10,[3]AR!$C$8:$K$14,6,FALSE)</f>
        <v>67037012</v>
      </c>
      <c r="AO10" s="35">
        <f>VLOOKUP($AB10,[3]AR!$C$8:$K$14,8,FALSE)</f>
        <v>3.7427976565147923E-2</v>
      </c>
      <c r="AP10" s="35">
        <f>VLOOKUP($AB10,[3]AR!$C$8:$K$14,9,FALSE)</f>
        <v>3.6150124771240577E-2</v>
      </c>
      <c r="AQ10" s="8"/>
      <c r="AR10" s="23">
        <f>VLOOKUP($AB10,[4]AR!$C$8:$K$14,5,FALSE)</f>
        <v>1179</v>
      </c>
      <c r="AS10" s="23">
        <f>VLOOKUP($AB10,[4]AR!$C$8:$K$14,6,FALSE)</f>
        <v>105513711.36</v>
      </c>
      <c r="AT10" s="35">
        <f>VLOOKUP($AB10,[4]AR!$C$8:$K$14,8,FALSE)</f>
        <v>2.5442382391022873E-2</v>
      </c>
      <c r="AU10" s="35">
        <f>VLOOKUP($AB10,[4]AR!$C$8:$K$14,9,FALSE)</f>
        <v>2.4582568612142145E-2</v>
      </c>
      <c r="AV10" s="8"/>
      <c r="AW10" s="23">
        <f>VLOOKUP($AB10,[5]AR!$C$8:$K$14,5,FALSE)</f>
        <v>779</v>
      </c>
      <c r="AX10" s="23">
        <f>VLOOKUP($AB10,[5]AR!$C$8:$K$14,6,FALSE)</f>
        <v>70715814.019999996</v>
      </c>
      <c r="AY10" s="35">
        <f>VLOOKUP($AB10,[5]AR!$C$8:$K$14,8,FALSE)</f>
        <v>1.142446507398771E-2</v>
      </c>
      <c r="AZ10" s="35">
        <f>VLOOKUP($AB10,[5]AR!$C$8:$K$14,9,FALSE)</f>
        <v>9.2924625203446801E-3</v>
      </c>
      <c r="BB10" s="36">
        <f t="shared" si="1"/>
        <v>0</v>
      </c>
      <c r="BC10" s="36">
        <f t="shared" si="0"/>
        <v>0</v>
      </c>
      <c r="BD10" s="35">
        <f t="shared" si="0"/>
        <v>-4.6366782006916629E-5</v>
      </c>
      <c r="BE10" s="35">
        <f t="shared" si="0"/>
        <v>1.1454098401329771E-5</v>
      </c>
      <c r="BF10" s="23"/>
      <c r="BG10" s="36">
        <f t="shared" si="0"/>
        <v>0</v>
      </c>
      <c r="BH10" s="36">
        <f t="shared" si="0"/>
        <v>0.13000005483627319</v>
      </c>
      <c r="BI10" s="35">
        <f t="shared" si="0"/>
        <v>3.4573304157549389E-5</v>
      </c>
      <c r="BJ10" s="35">
        <f t="shared" si="0"/>
        <v>-1.2459684775926322E-5</v>
      </c>
      <c r="BK10" s="23"/>
      <c r="BL10" s="36">
        <f t="shared" si="0"/>
        <v>0</v>
      </c>
      <c r="BM10" s="36">
        <f t="shared" si="0"/>
        <v>0</v>
      </c>
      <c r="BN10" s="35">
        <f t="shared" si="0"/>
        <v>2.7976565147920518E-5</v>
      </c>
      <c r="BO10" s="35">
        <f t="shared" si="0"/>
        <v>-4.9875228759425905E-5</v>
      </c>
      <c r="BP10" s="23"/>
      <c r="BQ10" s="36">
        <f t="shared" si="0"/>
        <v>0</v>
      </c>
      <c r="BR10" s="36">
        <f t="shared" si="0"/>
        <v>0.35999999940395355</v>
      </c>
      <c r="BS10" s="35">
        <f t="shared" si="0"/>
        <v>4.2382391022874333E-5</v>
      </c>
      <c r="BT10" s="35">
        <f t="shared" si="0"/>
        <v>-1.7431387857855252E-5</v>
      </c>
      <c r="BU10" s="23"/>
      <c r="BV10" s="36">
        <f t="shared" si="0"/>
        <v>0</v>
      </c>
      <c r="BW10" s="36">
        <f t="shared" si="0"/>
        <v>1.9999995827674866E-2</v>
      </c>
      <c r="BX10" s="35">
        <f t="shared" si="0"/>
        <v>2.4465073987709612E-5</v>
      </c>
      <c r="BY10" s="35">
        <f t="shared" si="0"/>
        <v>-7.5374796553191042E-6</v>
      </c>
    </row>
    <row r="11" spans="1:77" x14ac:dyDescent="0.2">
      <c r="A11" s="1" t="s">
        <v>26</v>
      </c>
      <c r="B11" s="13" t="s">
        <v>12</v>
      </c>
      <c r="C11" s="23">
        <v>206</v>
      </c>
      <c r="D11" s="28">
        <v>23481387.539999999</v>
      </c>
      <c r="E11" s="17">
        <v>2.8500000000000001E-2</v>
      </c>
      <c r="F11" s="17">
        <v>3.2099999999999997E-2</v>
      </c>
      <c r="G11" s="8"/>
      <c r="H11" s="23">
        <v>953</v>
      </c>
      <c r="I11" s="28">
        <v>108414192</v>
      </c>
      <c r="J11" s="17">
        <v>1.6799999999999999E-2</v>
      </c>
      <c r="K11" s="17">
        <v>1.9E-2</v>
      </c>
      <c r="L11" s="8"/>
      <c r="M11" s="23">
        <v>325</v>
      </c>
      <c r="N11" s="28">
        <v>33869185</v>
      </c>
      <c r="O11" s="17">
        <v>1.5699999999999999E-2</v>
      </c>
      <c r="P11" s="17">
        <v>1.83E-2</v>
      </c>
      <c r="Q11" s="8"/>
      <c r="R11" s="23">
        <v>2183</v>
      </c>
      <c r="S11" s="28">
        <v>219564271</v>
      </c>
      <c r="T11" s="17">
        <v>4.7100000000000003E-2</v>
      </c>
      <c r="U11" s="17">
        <v>5.1200000000000002E-2</v>
      </c>
      <c r="V11" s="8"/>
      <c r="W11" s="23">
        <v>873</v>
      </c>
      <c r="X11" s="28">
        <v>90413780</v>
      </c>
      <c r="Y11" s="17">
        <v>1.2800000000000001E-2</v>
      </c>
      <c r="Z11" s="17">
        <v>1.1900000000000001E-2</v>
      </c>
      <c r="AA11" s="8"/>
      <c r="AB11" s="34" t="s">
        <v>12</v>
      </c>
      <c r="AC11" s="23">
        <f>VLOOKUP($AB11,[1]AR!$C$8:$K$14,5,FALSE)</f>
        <v>206</v>
      </c>
      <c r="AD11" s="23">
        <f>VLOOKUP($AB11,[1]AR!$C$8:$K$14,6,FALSE)</f>
        <v>23481387.539999999</v>
      </c>
      <c r="AE11" s="35">
        <f>VLOOKUP($AB11,[1]AR!$C$8:$K$14,8,FALSE)</f>
        <v>2.85121107266436E-2</v>
      </c>
      <c r="AF11" s="35">
        <f>VLOOKUP($AB11,[1]AR!$C$8:$K$14,9,FALSE)</f>
        <v>3.2104644333754907E-2</v>
      </c>
      <c r="AG11" s="8"/>
      <c r="AH11" s="23">
        <f>VLOOKUP($AB11,[2]AR!$C$8:$K$23,5,FALSE)</f>
        <v>953</v>
      </c>
      <c r="AI11" s="23">
        <f>VLOOKUP($AB11,[2]AR!$C$8:$K$23,6,FALSE)</f>
        <v>108414192.13</v>
      </c>
      <c r="AJ11" s="35">
        <f>VLOOKUP($AB11,[2]AR!$C$8:$K$23,8,FALSE)</f>
        <v>1.6817251358791557E-2</v>
      </c>
      <c r="AK11" s="35">
        <f>VLOOKUP($AB11,[2]AR!$C$8:$K$23,9,FALSE)</f>
        <v>1.9009736699271102E-2</v>
      </c>
      <c r="AL11" s="8"/>
      <c r="AM11" s="23">
        <f>VLOOKUP($AB11,[3]AR!$C$8:$K$14,5,FALSE)</f>
        <v>325</v>
      </c>
      <c r="AN11" s="23">
        <f>VLOOKUP($AB11,[3]AR!$C$8:$K$14,6,FALSE)</f>
        <v>33869185</v>
      </c>
      <c r="AO11" s="35">
        <f>VLOOKUP($AB11,[3]AR!$C$8:$K$14,8,FALSE)</f>
        <v>1.5736212656756888E-2</v>
      </c>
      <c r="AP11" s="35">
        <f>VLOOKUP($AB11,[3]AR!$C$8:$K$14,9,FALSE)</f>
        <v>1.8264168212781168E-2</v>
      </c>
      <c r="AQ11" s="8"/>
      <c r="AR11" s="23">
        <f>VLOOKUP($AB11,[4]AR!$C$8:$K$14,5,FALSE)</f>
        <v>2183</v>
      </c>
      <c r="AS11" s="23">
        <f>VLOOKUP($AB11,[4]AR!$C$8:$K$14,6,FALSE)</f>
        <v>219564271.06999999</v>
      </c>
      <c r="AT11" s="35">
        <f>VLOOKUP($AB11,[4]AR!$C$8:$K$14,8,FALSE)</f>
        <v>4.710832973672853E-2</v>
      </c>
      <c r="AU11" s="35">
        <f>VLOOKUP($AB11,[4]AR!$C$8:$K$14,9,FALSE)</f>
        <v>5.1154050869633358E-2</v>
      </c>
      <c r="AV11" s="8"/>
      <c r="AW11" s="23">
        <f>VLOOKUP($AB11,[5]AR!$C$8:$K$14,5,FALSE)</f>
        <v>873</v>
      </c>
      <c r="AX11" s="23">
        <f>VLOOKUP($AB11,[5]AR!$C$8:$K$14,6,FALSE)</f>
        <v>90413779.709999993</v>
      </c>
      <c r="AY11" s="35">
        <f>VLOOKUP($AB11,[5]AR!$C$8:$K$14,8,FALSE)</f>
        <v>1.2803026969950284E-2</v>
      </c>
      <c r="AZ11" s="35">
        <f>VLOOKUP($AB11,[5]AR!$C$8:$K$14,9,FALSE)</f>
        <v>1.1880887902107123E-2</v>
      </c>
      <c r="BB11" s="36">
        <f t="shared" si="1"/>
        <v>0</v>
      </c>
      <c r="BC11" s="36">
        <f t="shared" si="0"/>
        <v>0</v>
      </c>
      <c r="BD11" s="35">
        <f t="shared" si="0"/>
        <v>1.2110726643598663E-5</v>
      </c>
      <c r="BE11" s="35">
        <f t="shared" si="0"/>
        <v>4.64433375491069E-6</v>
      </c>
      <c r="BF11" s="23"/>
      <c r="BG11" s="36">
        <f t="shared" si="0"/>
        <v>0</v>
      </c>
      <c r="BH11" s="36">
        <f t="shared" si="0"/>
        <v>0.12999999523162842</v>
      </c>
      <c r="BI11" s="35">
        <f t="shared" si="0"/>
        <v>1.7251358791558341E-5</v>
      </c>
      <c r="BJ11" s="35">
        <f t="shared" si="0"/>
        <v>9.7366992711026001E-6</v>
      </c>
      <c r="BK11" s="23"/>
      <c r="BL11" s="36">
        <f t="shared" si="0"/>
        <v>0</v>
      </c>
      <c r="BM11" s="36">
        <f t="shared" si="0"/>
        <v>0</v>
      </c>
      <c r="BN11" s="35">
        <f t="shared" si="0"/>
        <v>3.62126567568892E-5</v>
      </c>
      <c r="BO11" s="35">
        <f t="shared" si="0"/>
        <v>-3.5831787218831845E-5</v>
      </c>
      <c r="BP11" s="23"/>
      <c r="BQ11" s="36">
        <f t="shared" si="0"/>
        <v>0</v>
      </c>
      <c r="BR11" s="36">
        <f t="shared" si="0"/>
        <v>6.9999992847442627E-2</v>
      </c>
      <c r="BS11" s="35">
        <f t="shared" si="0"/>
        <v>8.3297367285267709E-6</v>
      </c>
      <c r="BT11" s="35">
        <f t="shared" si="0"/>
        <v>-4.5949130366644553E-5</v>
      </c>
      <c r="BU11" s="23"/>
      <c r="BV11" s="36">
        <f t="shared" si="0"/>
        <v>0</v>
      </c>
      <c r="BW11" s="36">
        <f t="shared" si="0"/>
        <v>-0.29000000655651093</v>
      </c>
      <c r="BX11" s="35">
        <f t="shared" si="0"/>
        <v>3.0269699502830094E-6</v>
      </c>
      <c r="BY11" s="35">
        <f t="shared" si="0"/>
        <v>-1.911209789287778E-5</v>
      </c>
    </row>
    <row r="12" spans="1:77" x14ac:dyDescent="0.2">
      <c r="A12" s="1" t="s">
        <v>27</v>
      </c>
      <c r="B12" s="13" t="s">
        <v>13</v>
      </c>
      <c r="C12" s="23">
        <v>7225</v>
      </c>
      <c r="D12" s="28">
        <v>731401578.40999997</v>
      </c>
      <c r="E12" s="17">
        <v>1</v>
      </c>
      <c r="F12" s="17">
        <v>1</v>
      </c>
      <c r="G12" s="8"/>
      <c r="H12" s="23">
        <v>56668</v>
      </c>
      <c r="I12" s="28">
        <v>5703087520</v>
      </c>
      <c r="J12" s="17">
        <v>1</v>
      </c>
      <c r="K12" s="17">
        <v>1</v>
      </c>
      <c r="L12" s="8"/>
      <c r="M12" s="23">
        <v>20653</v>
      </c>
      <c r="N12" s="28">
        <v>1854406103</v>
      </c>
      <c r="O12" s="17">
        <v>1</v>
      </c>
      <c r="P12" s="17">
        <v>1</v>
      </c>
      <c r="Q12" s="8"/>
      <c r="R12" s="23">
        <v>46340</v>
      </c>
      <c r="S12" s="28">
        <v>4292216693</v>
      </c>
      <c r="T12" s="17">
        <v>1</v>
      </c>
      <c r="U12" s="17">
        <v>1</v>
      </c>
      <c r="V12" s="8"/>
      <c r="W12" s="23">
        <v>68187</v>
      </c>
      <c r="X12" s="28">
        <v>7610018751</v>
      </c>
      <c r="Y12" s="17">
        <v>1</v>
      </c>
      <c r="Z12" s="17">
        <v>1</v>
      </c>
      <c r="AA12" s="8"/>
      <c r="AB12" s="34" t="s">
        <v>13</v>
      </c>
      <c r="AC12" s="23">
        <f>VLOOKUP($AB12,[1]AR!$C$8:$K$14,5,FALSE)</f>
        <v>7225</v>
      </c>
      <c r="AD12" s="23">
        <f>VLOOKUP($AB12,[1]AR!$C$8:$K$14,6,FALSE)</f>
        <v>731401578.40999997</v>
      </c>
      <c r="AE12" s="35">
        <f>VLOOKUP($AB12,[1]AR!$C$8:$K$14,8,FALSE)</f>
        <v>1</v>
      </c>
      <c r="AF12" s="35">
        <f>VLOOKUP($AB12,[1]AR!$C$8:$K$14,9,FALSE)</f>
        <v>1</v>
      </c>
      <c r="AG12" s="8"/>
      <c r="AH12" s="23">
        <f>VLOOKUP($AB12,[2]AR!$C$8:$K$23,5,FALSE)</f>
        <v>56668</v>
      </c>
      <c r="AI12" s="23">
        <f>VLOOKUP($AB12,[2]AR!$C$8:$K$23,6,FALSE)</f>
        <v>5703087520.1000004</v>
      </c>
      <c r="AJ12" s="35">
        <f>VLOOKUP($AB12,[2]AR!$C$8:$K$23,8,FALSE)</f>
        <v>1</v>
      </c>
      <c r="AK12" s="35">
        <f>VLOOKUP($AB12,[2]AR!$C$8:$K$23,9,FALSE)</f>
        <v>0.99999999999999989</v>
      </c>
      <c r="AL12" s="8"/>
      <c r="AM12" s="23">
        <f>VLOOKUP($AB12,[3]AR!$C$8:$K$14,5,FALSE)</f>
        <v>20653</v>
      </c>
      <c r="AN12" s="23">
        <f>VLOOKUP($AB12,[3]AR!$C$8:$K$14,6,FALSE)</f>
        <v>1854406103</v>
      </c>
      <c r="AO12" s="35">
        <f>VLOOKUP($AB12,[3]AR!$C$8:$K$14,8,FALSE)</f>
        <v>1</v>
      </c>
      <c r="AP12" s="35">
        <f>VLOOKUP($AB12,[3]AR!$C$8:$K$14,9,FALSE)</f>
        <v>1</v>
      </c>
      <c r="AQ12" s="8"/>
      <c r="AR12" s="23">
        <f>VLOOKUP($AB12,[4]AR!$C$8:$K$14,5,FALSE)</f>
        <v>46340</v>
      </c>
      <c r="AS12" s="23">
        <f>VLOOKUP($AB12,[4]AR!$C$8:$K$14,6,FALSE)</f>
        <v>4292216693.25</v>
      </c>
      <c r="AT12" s="35">
        <f>VLOOKUP($AB12,[4]AR!$C$8:$K$14,8,FALSE)</f>
        <v>1</v>
      </c>
      <c r="AU12" s="35">
        <f>VLOOKUP($AB12,[4]AR!$C$8:$K$14,9,FALSE)</f>
        <v>1</v>
      </c>
      <c r="AV12" s="8"/>
      <c r="AW12" s="23">
        <f>VLOOKUP($AB12,[5]AR!$C$8:$K$14,5,FALSE)</f>
        <v>68187</v>
      </c>
      <c r="AX12" s="23">
        <f>VLOOKUP($AB12,[5]AR!$C$8:$K$14,6,FALSE)</f>
        <v>7610018750.6999998</v>
      </c>
      <c r="AY12" s="35">
        <f>VLOOKUP($AB12,[5]AR!$C$8:$K$14,8,FALSE)</f>
        <v>1</v>
      </c>
      <c r="AZ12" s="35">
        <f>VLOOKUP($AB12,[5]AR!$C$8:$K$14,9,FALSE)</f>
        <v>1</v>
      </c>
      <c r="BB12" s="36">
        <f t="shared" si="1"/>
        <v>0</v>
      </c>
      <c r="BC12" s="36">
        <f t="shared" si="0"/>
        <v>0</v>
      </c>
      <c r="BD12" s="35">
        <f t="shared" si="0"/>
        <v>0</v>
      </c>
      <c r="BE12" s="35">
        <f t="shared" si="0"/>
        <v>0</v>
      </c>
      <c r="BF12" s="23"/>
      <c r="BG12" s="36">
        <f t="shared" si="0"/>
        <v>0</v>
      </c>
      <c r="BH12" s="36">
        <f t="shared" si="0"/>
        <v>0.10000038146972656</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0.25</v>
      </c>
      <c r="BS12" s="35">
        <f t="shared" si="0"/>
        <v>0</v>
      </c>
      <c r="BT12" s="35">
        <f t="shared" si="0"/>
        <v>0</v>
      </c>
      <c r="BU12" s="23"/>
      <c r="BV12" s="36">
        <f t="shared" si="0"/>
        <v>0</v>
      </c>
      <c r="BW12" s="36">
        <f t="shared" si="0"/>
        <v>-0.30000019073486328</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511</v>
      </c>
      <c r="D15" s="30">
        <v>9864656.1999999993</v>
      </c>
      <c r="E15" s="19">
        <v>0.91410000000000002</v>
      </c>
      <c r="F15" s="19">
        <v>0.91810000000000003</v>
      </c>
      <c r="H15" s="25">
        <v>6575</v>
      </c>
      <c r="I15" s="30">
        <v>143550846</v>
      </c>
      <c r="J15" s="19">
        <v>0.93410000000000004</v>
      </c>
      <c r="K15" s="19">
        <v>0.92020000000000002</v>
      </c>
      <c r="M15" s="25">
        <v>2025</v>
      </c>
      <c r="N15" s="30">
        <v>67366358</v>
      </c>
      <c r="O15" s="19">
        <v>0.92759999999999998</v>
      </c>
      <c r="P15" s="19">
        <v>0.92310000000000003</v>
      </c>
      <c r="R15" s="25">
        <v>1892</v>
      </c>
      <c r="S15" s="30">
        <v>55703322</v>
      </c>
      <c r="T15" s="19">
        <v>0.92110000000000003</v>
      </c>
      <c r="U15" s="19">
        <v>0.91659999999999997</v>
      </c>
      <c r="W15" s="25">
        <v>2190</v>
      </c>
      <c r="X15" s="30">
        <v>67100388</v>
      </c>
      <c r="Y15" s="19">
        <v>0.93030000000000002</v>
      </c>
      <c r="Z15" s="19">
        <v>0.94089999999999996</v>
      </c>
      <c r="AB15" s="34" t="s">
        <v>80</v>
      </c>
      <c r="AC15" s="23">
        <f>VLOOKUP($AB15,[1]AR!$C$17:$K$24,5,FALSE)</f>
        <v>511</v>
      </c>
      <c r="AD15" s="23">
        <f>VLOOKUP($AB15,[1]AR!$C$17:$K$24,6,FALSE)</f>
        <v>9864656.1999999993</v>
      </c>
      <c r="AE15" s="35">
        <f>VLOOKUP($AB15,[1]AR!$C$17:$K$24,8,FALSE)</f>
        <v>0.91413237924865831</v>
      </c>
      <c r="AF15" s="35">
        <f>VLOOKUP($AB15,[1]AR!$C$17:$K$24,9,FALSE)</f>
        <v>0.91811970999715264</v>
      </c>
      <c r="AH15" s="23">
        <f>VLOOKUP($AB15,[2]AR!$C$17:$K$23,5,FALSE)</f>
        <v>6575</v>
      </c>
      <c r="AI15" s="23">
        <f>VLOOKUP($AB15,[2]AR!$C$17:$K$23,6,FALSE)</f>
        <v>143550846.00999999</v>
      </c>
      <c r="AJ15" s="35">
        <f>VLOOKUP($AB15,[2]AR!$C$17:$K$23,8,FALSE)</f>
        <v>0.9340815456741014</v>
      </c>
      <c r="AK15" s="35">
        <f>VLOOKUP($AB15,[2]AR!$C$17:$K$23,9,FALSE)</f>
        <v>0.92022863659411547</v>
      </c>
      <c r="AM15" s="23">
        <f>VLOOKUP($AB15,[3]AR!$C$17:$K$23,5,FALSE)</f>
        <v>2025</v>
      </c>
      <c r="AN15" s="23">
        <f>VLOOKUP($AB15,[3]AR!$C$17:$K$23,6,FALSE)</f>
        <v>67366358</v>
      </c>
      <c r="AO15" s="35">
        <f>VLOOKUP($AB15,[3]AR!$C$17:$K$23,8,FALSE)</f>
        <v>0.9276225377920293</v>
      </c>
      <c r="AP15" s="35">
        <f>VLOOKUP($AB15,[3]AR!$C$17:$K$23,9,FALSE)</f>
        <v>0.92307595126564157</v>
      </c>
      <c r="AQ15" s="23"/>
      <c r="AR15" s="23">
        <f>VLOOKUP($AB15,[4]AR!$C$17:$K$23,5,FALSE)</f>
        <v>1892</v>
      </c>
      <c r="AS15" s="23">
        <f>VLOOKUP($AB15,[4]AR!$C$17:$K$23,6,FALSE)</f>
        <v>55703322.009999998</v>
      </c>
      <c r="AT15" s="35">
        <f>VLOOKUP($AB15,[4]AR!$C$17:$K$23,8,FALSE)</f>
        <v>0.92112950340798438</v>
      </c>
      <c r="AU15" s="35">
        <f>VLOOKUP($AB15,[4]AR!$C$17:$K$23,9,FALSE)</f>
        <v>0.91664731943080946</v>
      </c>
      <c r="AW15" s="23">
        <f>VLOOKUP($AB15,[5]AR!$C$17:$K$23,5,FALSE)</f>
        <v>2190</v>
      </c>
      <c r="AX15" s="23">
        <f>VLOOKUP($AB15,[5]AR!$C$17:$K$23,6,FALSE)</f>
        <v>67100387.770000003</v>
      </c>
      <c r="AY15" s="35">
        <f>VLOOKUP($AB15,[5]AR!$C$17:$K$23,8,FALSE)</f>
        <v>0.93033135089209851</v>
      </c>
      <c r="AZ15" s="35">
        <f>VLOOKUP($AB15,[5]AR!$C$17:$K$23,9,FALSE)</f>
        <v>0.94088869140268216</v>
      </c>
      <c r="BB15" s="36">
        <f t="shared" si="1"/>
        <v>0</v>
      </c>
      <c r="BC15" s="36">
        <f t="shared" si="0"/>
        <v>0</v>
      </c>
      <c r="BD15" s="35">
        <f t="shared" si="0"/>
        <v>3.2379248658287452E-5</v>
      </c>
      <c r="BE15" s="35">
        <f t="shared" si="0"/>
        <v>1.970999715261712E-5</v>
      </c>
      <c r="BF15" s="23"/>
      <c r="BG15" s="36">
        <f t="shared" si="0"/>
        <v>0</v>
      </c>
      <c r="BH15" s="36">
        <f t="shared" si="0"/>
        <v>9.9999904632568359E-3</v>
      </c>
      <c r="BI15" s="35">
        <f t="shared" si="0"/>
        <v>-1.8454325898642487E-5</v>
      </c>
      <c r="BJ15" s="35">
        <f t="shared" si="0"/>
        <v>2.8636594115449832E-5</v>
      </c>
      <c r="BK15" s="23"/>
      <c r="BL15" s="36">
        <f t="shared" si="0"/>
        <v>0</v>
      </c>
      <c r="BM15" s="36">
        <f t="shared" si="0"/>
        <v>0</v>
      </c>
      <c r="BN15" s="35">
        <f t="shared" si="0"/>
        <v>2.2537792029320158E-5</v>
      </c>
      <c r="BO15" s="35">
        <f t="shared" si="0"/>
        <v>-2.4048734358461665E-5</v>
      </c>
      <c r="BP15" s="23"/>
      <c r="BQ15" s="36">
        <f t="shared" si="0"/>
        <v>0</v>
      </c>
      <c r="BR15" s="36">
        <f t="shared" si="0"/>
        <v>9.9999979138374329E-3</v>
      </c>
      <c r="BS15" s="35">
        <f t="shared" si="0"/>
        <v>2.9503407984354801E-5</v>
      </c>
      <c r="BT15" s="35">
        <f t="shared" si="0"/>
        <v>4.7319430809489305E-5</v>
      </c>
      <c r="BU15" s="23"/>
      <c r="BV15" s="36">
        <f t="shared" si="0"/>
        <v>0</v>
      </c>
      <c r="BW15" s="36">
        <f t="shared" si="0"/>
        <v>-0.22999999672174454</v>
      </c>
      <c r="BX15" s="35">
        <f t="shared" si="0"/>
        <v>3.1350892098491734E-5</v>
      </c>
      <c r="BY15" s="35">
        <f t="shared" si="0"/>
        <v>-1.1308597317793989E-5</v>
      </c>
    </row>
    <row r="16" spans="1:77" x14ac:dyDescent="0.2">
      <c r="A16" s="1" t="s">
        <v>22</v>
      </c>
      <c r="B16" s="13" t="s">
        <v>8</v>
      </c>
      <c r="C16" s="25">
        <v>16</v>
      </c>
      <c r="D16" s="30">
        <v>290163.17</v>
      </c>
      <c r="E16" s="19">
        <v>2.86E-2</v>
      </c>
      <c r="F16" s="19">
        <v>2.7E-2</v>
      </c>
      <c r="H16" s="25">
        <v>83</v>
      </c>
      <c r="I16" s="30">
        <v>2342674</v>
      </c>
      <c r="J16" s="19">
        <v>1.18E-2</v>
      </c>
      <c r="K16" s="19">
        <v>1.4999999999999999E-2</v>
      </c>
      <c r="M16" s="25">
        <v>39</v>
      </c>
      <c r="N16" s="30">
        <v>1298123</v>
      </c>
      <c r="O16" s="19">
        <v>1.7899999999999999E-2</v>
      </c>
      <c r="P16" s="19">
        <v>1.78E-2</v>
      </c>
      <c r="R16" s="25">
        <v>39</v>
      </c>
      <c r="S16" s="30">
        <v>1177745</v>
      </c>
      <c r="T16" s="19">
        <v>1.9E-2</v>
      </c>
      <c r="U16" s="19">
        <v>1.9400000000000001E-2</v>
      </c>
      <c r="W16" s="25">
        <v>26</v>
      </c>
      <c r="X16" s="30">
        <v>747673</v>
      </c>
      <c r="Y16" s="19">
        <v>1.11E-2</v>
      </c>
      <c r="Z16" s="19">
        <v>1.0500000000000001E-2</v>
      </c>
      <c r="AB16" s="34" t="s">
        <v>8</v>
      </c>
      <c r="AC16" s="23">
        <f>VLOOKUP($AB16,[1]AR!$C$17:$K$24,5,FALSE)</f>
        <v>16</v>
      </c>
      <c r="AD16" s="23">
        <f>VLOOKUP($AB16,[1]AR!$C$17:$K$24,6,FALSE)</f>
        <v>290163.17</v>
      </c>
      <c r="AE16" s="35">
        <f>VLOOKUP($AB16,[1]AR!$C$17:$K$24,8,FALSE)</f>
        <v>2.8622540250447227E-2</v>
      </c>
      <c r="AF16" s="35">
        <f>VLOOKUP($AB16,[1]AR!$C$17:$K$24,9,FALSE)</f>
        <v>2.7005961494355423E-2</v>
      </c>
      <c r="AH16" s="23">
        <f>VLOOKUP($AB16,[2]AR!$C$17:$K$23,5,FALSE)</f>
        <v>83</v>
      </c>
      <c r="AI16" s="23">
        <f>VLOOKUP($AB16,[2]AR!$C$17:$K$23,6,FALSE)</f>
        <v>2342673.9499999997</v>
      </c>
      <c r="AJ16" s="35">
        <f>VLOOKUP($AB16,[2]AR!$C$17:$K$23,8,FALSE)</f>
        <v>1.1791447648813753E-2</v>
      </c>
      <c r="AK16" s="35">
        <f>VLOOKUP($AB16,[2]AR!$C$17:$K$23,9,FALSE)</f>
        <v>1.5017645070812571E-2</v>
      </c>
      <c r="AM16" s="23">
        <f>VLOOKUP($AB16,[3]AR!$C$17:$K$23,5,FALSE)</f>
        <v>39</v>
      </c>
      <c r="AN16" s="23">
        <f>VLOOKUP($AB16,[3]AR!$C$17:$K$23,6,FALSE)</f>
        <v>1298123</v>
      </c>
      <c r="AO16" s="35">
        <f>VLOOKUP($AB16,[3]AR!$C$17:$K$23,8,FALSE)</f>
        <v>1.7865322950068714E-2</v>
      </c>
      <c r="AP16" s="35">
        <f>VLOOKUP($AB16,[3]AR!$C$17:$K$23,9,FALSE)</f>
        <v>1.7787307473038819E-2</v>
      </c>
      <c r="AR16" s="23">
        <f>VLOOKUP($AB16,[4]AR!$C$17:$K$23,5,FALSE)</f>
        <v>39</v>
      </c>
      <c r="AS16" s="23">
        <f>VLOOKUP($AB16,[4]AR!$C$17:$K$23,6,FALSE)</f>
        <v>1177744.56</v>
      </c>
      <c r="AT16" s="35">
        <f>VLOOKUP($AB16,[4]AR!$C$17:$K$23,8,FALSE)</f>
        <v>1.8987341772151899E-2</v>
      </c>
      <c r="AU16" s="35">
        <f>VLOOKUP($AB16,[4]AR!$C$17:$K$23,9,FALSE)</f>
        <v>1.9380826043093265E-2</v>
      </c>
      <c r="AW16" s="23">
        <f>VLOOKUP($AB16,[5]AR!$C$17:$K$23,5,FALSE)</f>
        <v>26</v>
      </c>
      <c r="AX16" s="23">
        <f>VLOOKUP($AB16,[5]AR!$C$17:$K$23,6,FALSE)</f>
        <v>747673.28</v>
      </c>
      <c r="AY16" s="35">
        <f>VLOOKUP($AB16,[5]AR!$C$17:$K$23,8,FALSE)</f>
        <v>1.1045029736618521E-2</v>
      </c>
      <c r="AZ16" s="35">
        <f>VLOOKUP($AB16,[5]AR!$C$17:$K$23,9,FALSE)</f>
        <v>1.048395333313513E-2</v>
      </c>
      <c r="BB16" s="36">
        <f t="shared" si="1"/>
        <v>0</v>
      </c>
      <c r="BC16" s="36">
        <f t="shared" si="0"/>
        <v>0</v>
      </c>
      <c r="BD16" s="35">
        <f t="shared" si="0"/>
        <v>2.2540250447226906E-5</v>
      </c>
      <c r="BE16" s="35">
        <f t="shared" si="0"/>
        <v>5.9614943554234245E-6</v>
      </c>
      <c r="BF16" s="23"/>
      <c r="BG16" s="36">
        <f t="shared" si="0"/>
        <v>0</v>
      </c>
      <c r="BH16" s="36">
        <f t="shared" si="0"/>
        <v>-5.0000000279396772E-2</v>
      </c>
      <c r="BI16" s="35">
        <f t="shared" si="0"/>
        <v>-8.552351186246962E-6</v>
      </c>
      <c r="BJ16" s="35">
        <f t="shared" si="0"/>
        <v>1.7645070812571245E-5</v>
      </c>
      <c r="BK16" s="23"/>
      <c r="BL16" s="36">
        <f t="shared" si="0"/>
        <v>0</v>
      </c>
      <c r="BM16" s="36">
        <f t="shared" si="0"/>
        <v>0</v>
      </c>
      <c r="BN16" s="35">
        <f t="shared" si="0"/>
        <v>-3.467704993128512E-5</v>
      </c>
      <c r="BO16" s="35">
        <f t="shared" si="0"/>
        <v>-1.26925269611812E-5</v>
      </c>
      <c r="BP16" s="23"/>
      <c r="BQ16" s="36">
        <f t="shared" si="0"/>
        <v>0</v>
      </c>
      <c r="BR16" s="36">
        <f t="shared" si="0"/>
        <v>-0.43999999994412065</v>
      </c>
      <c r="BS16" s="35">
        <f t="shared" si="0"/>
        <v>-1.2658227848100223E-5</v>
      </c>
      <c r="BT16" s="35">
        <f t="shared" si="0"/>
        <v>-1.9173956906735207E-5</v>
      </c>
      <c r="BU16" s="23"/>
      <c r="BV16" s="36">
        <f t="shared" si="0"/>
        <v>0</v>
      </c>
      <c r="BW16" s="36">
        <f t="shared" si="0"/>
        <v>0.28000000002793968</v>
      </c>
      <c r="BX16" s="35">
        <f t="shared" si="0"/>
        <v>-5.4970263381479492E-5</v>
      </c>
      <c r="BY16" s="35">
        <f t="shared" si="0"/>
        <v>-1.6046666864871079E-5</v>
      </c>
    </row>
    <row r="17" spans="1:77" x14ac:dyDescent="0.2">
      <c r="A17" s="1" t="s">
        <v>23</v>
      </c>
      <c r="B17" s="13" t="s">
        <v>9</v>
      </c>
      <c r="C17" s="25">
        <v>14</v>
      </c>
      <c r="D17" s="30">
        <v>230347.57</v>
      </c>
      <c r="E17" s="19">
        <v>2.5000000000000001E-2</v>
      </c>
      <c r="F17" s="19">
        <v>2.1399999999999999E-2</v>
      </c>
      <c r="H17" s="25">
        <v>72</v>
      </c>
      <c r="I17" s="30">
        <v>2147890</v>
      </c>
      <c r="J17" s="19">
        <v>1.0200000000000001E-2</v>
      </c>
      <c r="K17" s="19">
        <v>1.38E-2</v>
      </c>
      <c r="M17" s="25">
        <v>31</v>
      </c>
      <c r="N17" s="30">
        <v>1060472</v>
      </c>
      <c r="O17" s="19">
        <v>1.4200000000000001E-2</v>
      </c>
      <c r="P17" s="19">
        <v>1.4500000000000001E-2</v>
      </c>
      <c r="R17" s="25">
        <v>29</v>
      </c>
      <c r="S17" s="30">
        <v>1109796</v>
      </c>
      <c r="T17" s="19">
        <v>1.41E-2</v>
      </c>
      <c r="U17" s="19">
        <v>1.83E-2</v>
      </c>
      <c r="W17" s="25">
        <v>27</v>
      </c>
      <c r="X17" s="30">
        <v>778026</v>
      </c>
      <c r="Y17" s="19">
        <v>1.15E-2</v>
      </c>
      <c r="Z17" s="19">
        <v>1.09E-2</v>
      </c>
      <c r="AB17" s="34" t="s">
        <v>9</v>
      </c>
      <c r="AC17" s="23">
        <f>VLOOKUP($AB17,[1]AR!$C$17:$K$24,5,FALSE)</f>
        <v>14</v>
      </c>
      <c r="AD17" s="23">
        <f>VLOOKUP($AB17,[1]AR!$C$17:$K$24,6,FALSE)</f>
        <v>230347.57</v>
      </c>
      <c r="AE17" s="35">
        <f>VLOOKUP($AB17,[1]AR!$C$17:$K$24,8,FALSE)</f>
        <v>2.5044722719141325E-2</v>
      </c>
      <c r="AF17" s="35">
        <f>VLOOKUP($AB17,[1]AR!$C$17:$K$24,9,FALSE)</f>
        <v>2.1438825629518526E-2</v>
      </c>
      <c r="AH17" s="23">
        <f>VLOOKUP($AB17,[2]AR!$C$17:$K$23,5,FALSE)</f>
        <v>72</v>
      </c>
      <c r="AI17" s="23">
        <f>VLOOKUP($AB17,[2]AR!$C$17:$K$23,6,FALSE)</f>
        <v>2147890.46</v>
      </c>
      <c r="AJ17" s="35">
        <f>VLOOKUP($AB17,[2]AR!$C$17:$K$23,8,FALSE)</f>
        <v>1.0228725671260121E-2</v>
      </c>
      <c r="AK17" s="35">
        <f>VLOOKUP($AB17,[2]AR!$C$17:$K$23,9,FALSE)</f>
        <v>1.3768991019541729E-2</v>
      </c>
      <c r="AM17" s="23">
        <f>VLOOKUP($AB17,[3]AR!$C$17:$K$23,5,FALSE)</f>
        <v>31</v>
      </c>
      <c r="AN17" s="23">
        <f>VLOOKUP($AB17,[3]AR!$C$17:$K$23,6,FALSE)</f>
        <v>1060472</v>
      </c>
      <c r="AO17" s="35">
        <f>VLOOKUP($AB17,[3]AR!$C$17:$K$23,8,FALSE)</f>
        <v>1.4200641319285386E-2</v>
      </c>
      <c r="AP17" s="35">
        <f>VLOOKUP($AB17,[3]AR!$C$17:$K$23,9,FALSE)</f>
        <v>1.4530935458772723E-2</v>
      </c>
      <c r="AR17" s="23">
        <f>VLOOKUP($AB17,[4]AR!$C$17:$K$23,5,FALSE)</f>
        <v>29</v>
      </c>
      <c r="AS17" s="23">
        <f>VLOOKUP($AB17,[4]AR!$C$17:$K$23,6,FALSE)</f>
        <v>1109795.52</v>
      </c>
      <c r="AT17" s="35">
        <f>VLOOKUP($AB17,[4]AR!$C$17:$K$23,8,FALSE)</f>
        <v>1.4118792599805257E-2</v>
      </c>
      <c r="AU17" s="35">
        <f>VLOOKUP($AB17,[4]AR!$C$17:$K$23,9,FALSE)</f>
        <v>1.8262664627824079E-2</v>
      </c>
      <c r="AW17" s="23">
        <f>VLOOKUP($AB17,[5]AR!$C$17:$K$23,5,FALSE)</f>
        <v>27</v>
      </c>
      <c r="AX17" s="23">
        <f>VLOOKUP($AB17,[5]AR!$C$17:$K$23,6,FALSE)</f>
        <v>778026.12</v>
      </c>
      <c r="AY17" s="35">
        <f>VLOOKUP($AB17,[5]AR!$C$17:$K$23,8,FALSE)</f>
        <v>1.1469838572642312E-2</v>
      </c>
      <c r="AZ17" s="35">
        <f>VLOOKUP($AB17,[5]AR!$C$17:$K$23,9,FALSE)</f>
        <v>1.0909564046531383E-2</v>
      </c>
      <c r="BB17" s="36">
        <f t="shared" si="1"/>
        <v>0</v>
      </c>
      <c r="BC17" s="36">
        <f t="shared" si="0"/>
        <v>0</v>
      </c>
      <c r="BD17" s="35">
        <f t="shared" si="0"/>
        <v>4.4722719141323392E-5</v>
      </c>
      <c r="BE17" s="35">
        <f t="shared" si="0"/>
        <v>3.8825629518526861E-5</v>
      </c>
      <c r="BF17" s="23"/>
      <c r="BG17" s="36">
        <f t="shared" si="0"/>
        <v>0</v>
      </c>
      <c r="BH17" s="36">
        <f t="shared" si="0"/>
        <v>0.4599999999627471</v>
      </c>
      <c r="BI17" s="35">
        <f t="shared" si="0"/>
        <v>2.8725671260120683E-5</v>
      </c>
      <c r="BJ17" s="35">
        <f t="shared" si="0"/>
        <v>-3.1008980458270899E-5</v>
      </c>
      <c r="BK17" s="23"/>
      <c r="BL17" s="36">
        <f t="shared" si="0"/>
        <v>0</v>
      </c>
      <c r="BM17" s="36">
        <f t="shared" si="0"/>
        <v>0</v>
      </c>
      <c r="BN17" s="35">
        <f t="shared" si="0"/>
        <v>6.4131928538546656E-7</v>
      </c>
      <c r="BO17" s="35">
        <f t="shared" si="0"/>
        <v>3.0935458772722232E-5</v>
      </c>
      <c r="BP17" s="23"/>
      <c r="BQ17" s="36">
        <f t="shared" si="0"/>
        <v>0</v>
      </c>
      <c r="BR17" s="36">
        <f t="shared" si="0"/>
        <v>-0.47999999998137355</v>
      </c>
      <c r="BS17" s="35">
        <f t="shared" si="0"/>
        <v>1.8792599805257659E-5</v>
      </c>
      <c r="BT17" s="35">
        <f t="shared" si="0"/>
        <v>-3.7335372175921477E-5</v>
      </c>
      <c r="BU17" s="23"/>
      <c r="BV17" s="36">
        <f t="shared" si="0"/>
        <v>0</v>
      </c>
      <c r="BW17" s="36">
        <f t="shared" si="0"/>
        <v>0.11999999999534339</v>
      </c>
      <c r="BX17" s="35">
        <f t="shared" si="0"/>
        <v>-3.0161427357688203E-5</v>
      </c>
      <c r="BY17" s="35">
        <f t="shared" si="0"/>
        <v>9.5640465313830136E-6</v>
      </c>
    </row>
    <row r="18" spans="1:77" x14ac:dyDescent="0.2">
      <c r="A18" s="1" t="s">
        <v>24</v>
      </c>
      <c r="B18" s="13" t="s">
        <v>10</v>
      </c>
      <c r="C18" s="25">
        <v>2</v>
      </c>
      <c r="D18" s="30">
        <v>70649.13</v>
      </c>
      <c r="E18" s="19">
        <v>3.5999999999999999E-3</v>
      </c>
      <c r="F18" s="19">
        <v>6.6E-3</v>
      </c>
      <c r="H18" s="25">
        <v>39</v>
      </c>
      <c r="I18" s="30">
        <v>1541472</v>
      </c>
      <c r="J18" s="19">
        <v>5.4999999999999997E-3</v>
      </c>
      <c r="K18" s="19">
        <v>9.9000000000000008E-3</v>
      </c>
      <c r="M18" s="25">
        <v>8</v>
      </c>
      <c r="N18" s="30">
        <v>464460</v>
      </c>
      <c r="O18" s="19">
        <v>3.7000000000000002E-3</v>
      </c>
      <c r="P18" s="19">
        <v>6.4000000000000003E-3</v>
      </c>
      <c r="R18" s="25">
        <v>11</v>
      </c>
      <c r="S18" s="30">
        <v>587347</v>
      </c>
      <c r="T18" s="19">
        <v>5.4000000000000003E-3</v>
      </c>
      <c r="U18" s="19">
        <v>9.7000000000000003E-3</v>
      </c>
      <c r="W18" s="25">
        <v>32</v>
      </c>
      <c r="X18" s="30">
        <v>405845</v>
      </c>
      <c r="Y18" s="19">
        <v>1.3599999999999999E-2</v>
      </c>
      <c r="Z18" s="19">
        <v>5.7000000000000002E-3</v>
      </c>
      <c r="AB18" s="34" t="s">
        <v>10</v>
      </c>
      <c r="AC18" s="23">
        <f>VLOOKUP($AB18,[1]AR!$C$17:$K$24,5,FALSE)</f>
        <v>2</v>
      </c>
      <c r="AD18" s="23">
        <f>VLOOKUP($AB18,[1]AR!$C$17:$K$24,6,FALSE)</f>
        <v>70649.13</v>
      </c>
      <c r="AE18" s="35">
        <f>VLOOKUP($AB18,[1]AR!$C$17:$K$24,8,FALSE)</f>
        <v>3.5778175313059034E-3</v>
      </c>
      <c r="AF18" s="35">
        <f>VLOOKUP($AB18,[1]AR!$C$17:$K$24,9,FALSE)</f>
        <v>6.5754302463324719E-3</v>
      </c>
      <c r="AH18" s="23">
        <f>VLOOKUP($AB18,[2]AR!$C$17:$K$23,5,FALSE)</f>
        <v>39</v>
      </c>
      <c r="AI18" s="23">
        <f>VLOOKUP($AB18,[2]AR!$C$17:$K$23,6,FALSE)</f>
        <v>1541471.6400000001</v>
      </c>
      <c r="AJ18" s="35">
        <f>VLOOKUP($AB18,[2]AR!$C$17:$K$23,8,FALSE)</f>
        <v>5.5405597385992326E-3</v>
      </c>
      <c r="AK18" s="35">
        <f>VLOOKUP($AB18,[2]AR!$C$17:$K$23,9,FALSE)</f>
        <v>9.8815603324753643E-3</v>
      </c>
      <c r="AM18" s="23">
        <f>VLOOKUP($AB18,[3]AR!$C$17:$K$23,5,FALSE)</f>
        <v>8</v>
      </c>
      <c r="AN18" s="23">
        <f>VLOOKUP($AB18,[3]AR!$C$17:$K$23,6,FALSE)</f>
        <v>464460</v>
      </c>
      <c r="AO18" s="35">
        <f>VLOOKUP($AB18,[3]AR!$C$17:$K$23,8,FALSE)</f>
        <v>3.6646816307833257E-3</v>
      </c>
      <c r="AP18" s="35">
        <f>VLOOKUP($AB18,[3]AR!$C$17:$K$23,9,FALSE)</f>
        <v>6.3641833854939864E-3</v>
      </c>
      <c r="AR18" s="23">
        <f>VLOOKUP($AB18,[4]AR!$C$17:$K$23,5,FALSE)</f>
        <v>11</v>
      </c>
      <c r="AS18" s="23">
        <f>VLOOKUP($AB18,[4]AR!$C$17:$K$23,6,FALSE)</f>
        <v>587347.36</v>
      </c>
      <c r="AT18" s="35">
        <f>VLOOKUP($AB18,[4]AR!$C$17:$K$23,8,FALSE)</f>
        <v>5.3554040895813044E-3</v>
      </c>
      <c r="AU18" s="35">
        <f>VLOOKUP($AB18,[4]AR!$C$17:$K$23,9,FALSE)</f>
        <v>9.6653191172711289E-3</v>
      </c>
      <c r="AW18" s="23">
        <f>VLOOKUP($AB18,[5]AR!$C$17:$K$23,5,FALSE)</f>
        <v>32</v>
      </c>
      <c r="AX18" s="23">
        <f>VLOOKUP($AB18,[5]AR!$C$17:$K$23,6,FALSE)</f>
        <v>405844.98</v>
      </c>
      <c r="AY18" s="35">
        <f>VLOOKUP($AB18,[5]AR!$C$17:$K$23,8,FALSE)</f>
        <v>1.3593882752761258E-2</v>
      </c>
      <c r="AZ18" s="35">
        <f>VLOOKUP($AB18,[5]AR!$C$17:$K$23,9,FALSE)</f>
        <v>5.6908009750022892E-3</v>
      </c>
      <c r="BB18" s="36">
        <f t="shared" si="1"/>
        <v>0</v>
      </c>
      <c r="BC18" s="36">
        <f t="shared" si="0"/>
        <v>0</v>
      </c>
      <c r="BD18" s="35">
        <f t="shared" si="0"/>
        <v>-2.2182468694096485E-5</v>
      </c>
      <c r="BE18" s="35">
        <f t="shared" si="0"/>
        <v>-2.4569753667528019E-5</v>
      </c>
      <c r="BF18" s="23"/>
      <c r="BG18" s="36">
        <f t="shared" si="0"/>
        <v>0</v>
      </c>
      <c r="BH18" s="36">
        <f t="shared" si="0"/>
        <v>-0.35999999986961484</v>
      </c>
      <c r="BI18" s="35">
        <f t="shared" si="0"/>
        <v>4.0559738599232897E-5</v>
      </c>
      <c r="BJ18" s="35">
        <f t="shared" si="0"/>
        <v>-1.8439667524636563E-5</v>
      </c>
      <c r="BK18" s="23"/>
      <c r="BL18" s="36">
        <f t="shared" si="0"/>
        <v>0</v>
      </c>
      <c r="BM18" s="36">
        <f t="shared" si="0"/>
        <v>0</v>
      </c>
      <c r="BN18" s="35">
        <f t="shared" si="0"/>
        <v>-3.531836921667449E-5</v>
      </c>
      <c r="BO18" s="35">
        <f t="shared" si="0"/>
        <v>-3.5816614506013929E-5</v>
      </c>
      <c r="BP18" s="23"/>
      <c r="BQ18" s="36">
        <f t="shared" si="0"/>
        <v>0</v>
      </c>
      <c r="BR18" s="36">
        <f t="shared" si="0"/>
        <v>0.35999999998603016</v>
      </c>
      <c r="BS18" s="35">
        <f t="shared" si="0"/>
        <v>-4.4595910418695865E-5</v>
      </c>
      <c r="BT18" s="35">
        <f t="shared" si="0"/>
        <v>-3.4680882728871376E-5</v>
      </c>
      <c r="BU18" s="23"/>
      <c r="BV18" s="36">
        <f t="shared" si="0"/>
        <v>0</v>
      </c>
      <c r="BW18" s="36">
        <f t="shared" si="0"/>
        <v>-2.0000000018626451E-2</v>
      </c>
      <c r="BX18" s="35">
        <f t="shared" si="0"/>
        <v>-6.1172472387415605E-6</v>
      </c>
      <c r="BY18" s="35">
        <f t="shared" si="0"/>
        <v>-9.1990249977110319E-6</v>
      </c>
    </row>
    <row r="19" spans="1:77" x14ac:dyDescent="0.2">
      <c r="A19" s="1" t="s">
        <v>25</v>
      </c>
      <c r="B19" s="13" t="s">
        <v>11</v>
      </c>
      <c r="C19" s="25">
        <v>16</v>
      </c>
      <c r="D19" s="30">
        <v>288595.68</v>
      </c>
      <c r="E19" s="19">
        <v>2.86E-2</v>
      </c>
      <c r="F19" s="19">
        <v>2.69E-2</v>
      </c>
      <c r="H19" s="25">
        <v>259</v>
      </c>
      <c r="I19" s="30">
        <v>5401923</v>
      </c>
      <c r="J19" s="19">
        <v>3.6799999999999999E-2</v>
      </c>
      <c r="K19" s="19">
        <v>3.4599999999999999E-2</v>
      </c>
      <c r="M19" s="25">
        <v>79</v>
      </c>
      <c r="N19" s="30">
        <v>2720190</v>
      </c>
      <c r="O19" s="19">
        <v>3.6200000000000003E-2</v>
      </c>
      <c r="P19" s="19">
        <v>3.73E-2</v>
      </c>
      <c r="R19" s="25">
        <v>78</v>
      </c>
      <c r="S19" s="30">
        <v>2037217</v>
      </c>
      <c r="T19" s="19">
        <v>3.7999999999999999E-2</v>
      </c>
      <c r="U19" s="19">
        <v>3.3500000000000002E-2</v>
      </c>
      <c r="W19" s="25">
        <v>72</v>
      </c>
      <c r="X19" s="30">
        <v>1813493</v>
      </c>
      <c r="Y19" s="19">
        <v>3.0599999999999999E-2</v>
      </c>
      <c r="Z19" s="19">
        <v>2.5399999999999999E-2</v>
      </c>
      <c r="AB19" s="34" t="s">
        <v>11</v>
      </c>
      <c r="AC19" s="23">
        <f>VLOOKUP($AB19,[1]AR!$C$17:$K$24,5,FALSE)</f>
        <v>16</v>
      </c>
      <c r="AD19" s="23">
        <f>VLOOKUP($AB19,[1]AR!$C$17:$K$24,6,FALSE)</f>
        <v>288595.68000000005</v>
      </c>
      <c r="AE19" s="35">
        <f>VLOOKUP($AB19,[1]AR!$C$17:$K$24,8,FALSE)</f>
        <v>2.8622540250447227E-2</v>
      </c>
      <c r="AF19" s="35">
        <f>VLOOKUP($AB19,[1]AR!$C$17:$K$24,9,FALSE)</f>
        <v>2.6860072632640876E-2</v>
      </c>
      <c r="AH19" s="23">
        <f>VLOOKUP($AB19,[2]AR!$C$17:$K$23,5,FALSE)</f>
        <v>259</v>
      </c>
      <c r="AI19" s="23">
        <f>VLOOKUP($AB19,[2]AR!$C$17:$K$23,6,FALSE)</f>
        <v>5401923.379999999</v>
      </c>
      <c r="AJ19" s="35">
        <f>VLOOKUP($AB19,[2]AR!$C$17:$K$23,8,FALSE)</f>
        <v>3.679499928967183E-2</v>
      </c>
      <c r="AK19" s="35">
        <f>VLOOKUP($AB19,[2]AR!$C$17:$K$23,9,FALSE)</f>
        <v>3.4628876980752774E-2</v>
      </c>
      <c r="AM19" s="23">
        <f>VLOOKUP($AB19,[3]AR!$C$17:$K$23,5,FALSE)</f>
        <v>79</v>
      </c>
      <c r="AN19" s="23">
        <f>VLOOKUP($AB19,[3]AR!$C$17:$K$23,6,FALSE)</f>
        <v>2720190</v>
      </c>
      <c r="AO19" s="35">
        <f>VLOOKUP($AB19,[3]AR!$C$17:$K$23,8,FALSE)</f>
        <v>3.6188731103985343E-2</v>
      </c>
      <c r="AP19" s="35">
        <f>VLOOKUP($AB19,[3]AR!$C$17:$K$23,9,FALSE)</f>
        <v>3.7272936320429932E-2</v>
      </c>
      <c r="AR19" s="23">
        <f>VLOOKUP($AB19,[4]AR!$C$17:$K$23,5,FALSE)</f>
        <v>78</v>
      </c>
      <c r="AS19" s="23">
        <f>VLOOKUP($AB19,[4]AR!$C$17:$K$23,6,FALSE)</f>
        <v>2037217.31</v>
      </c>
      <c r="AT19" s="35">
        <f>VLOOKUP($AB19,[4]AR!$C$17:$K$23,8,FALSE)</f>
        <v>3.7974683544303799E-2</v>
      </c>
      <c r="AU19" s="35">
        <f>VLOOKUP($AB19,[4]AR!$C$17:$K$23,9,FALSE)</f>
        <v>3.3524208591622286E-2</v>
      </c>
      <c r="AW19" s="23">
        <f>VLOOKUP($AB19,[5]AR!$C$17:$K$23,5,FALSE)</f>
        <v>72</v>
      </c>
      <c r="AX19" s="23">
        <f>VLOOKUP($AB19,[5]AR!$C$17:$K$23,6,FALSE)</f>
        <v>1813492.69</v>
      </c>
      <c r="AY19" s="35">
        <f>VLOOKUP($AB19,[5]AR!$C$17:$K$23,8,FALSE)</f>
        <v>3.058623619371283E-2</v>
      </c>
      <c r="AZ19" s="35">
        <f>VLOOKUP($AB19,[5]AR!$C$17:$K$23,9,FALSE)</f>
        <v>2.5428985147017278E-2</v>
      </c>
      <c r="BB19" s="36">
        <f t="shared" si="1"/>
        <v>0</v>
      </c>
      <c r="BC19" s="36">
        <f t="shared" si="0"/>
        <v>0</v>
      </c>
      <c r="BD19" s="35">
        <f t="shared" si="0"/>
        <v>2.2540250447226906E-5</v>
      </c>
      <c r="BE19" s="35">
        <f t="shared" si="0"/>
        <v>-3.9927367359124388E-5</v>
      </c>
      <c r="BF19" s="23"/>
      <c r="BG19" s="36">
        <f t="shared" si="0"/>
        <v>0</v>
      </c>
      <c r="BH19" s="36">
        <f t="shared" si="0"/>
        <v>0.37999999895691872</v>
      </c>
      <c r="BI19" s="35">
        <f t="shared" si="0"/>
        <v>-5.0007103281693444E-6</v>
      </c>
      <c r="BJ19" s="35">
        <f t="shared" si="0"/>
        <v>2.8876980752774728E-5</v>
      </c>
      <c r="BK19" s="23"/>
      <c r="BL19" s="36">
        <f t="shared" si="0"/>
        <v>0</v>
      </c>
      <c r="BM19" s="36">
        <f t="shared" si="0"/>
        <v>0</v>
      </c>
      <c r="BN19" s="35">
        <f t="shared" si="0"/>
        <v>-1.1268896014660079E-5</v>
      </c>
      <c r="BO19" s="35">
        <f t="shared" si="0"/>
        <v>-2.7063679570067667E-5</v>
      </c>
      <c r="BP19" s="23"/>
      <c r="BQ19" s="36">
        <f t="shared" si="0"/>
        <v>0</v>
      </c>
      <c r="BR19" s="36">
        <f t="shared" si="0"/>
        <v>0.31000000005587935</v>
      </c>
      <c r="BS19" s="35">
        <f t="shared" si="0"/>
        <v>-2.5316455696200446E-5</v>
      </c>
      <c r="BT19" s="35">
        <f t="shared" si="0"/>
        <v>2.4208591622283671E-5</v>
      </c>
      <c r="BU19" s="23"/>
      <c r="BV19" s="36">
        <f t="shared" si="0"/>
        <v>0</v>
      </c>
      <c r="BW19" s="36">
        <f t="shared" si="0"/>
        <v>-0.31000000005587935</v>
      </c>
      <c r="BX19" s="35">
        <f t="shared" si="0"/>
        <v>-1.3763806287168945E-5</v>
      </c>
      <c r="BY19" s="35">
        <f t="shared" si="0"/>
        <v>2.8985147017279028E-5</v>
      </c>
    </row>
    <row r="20" spans="1:77" x14ac:dyDescent="0.2">
      <c r="A20" s="1" t="s">
        <v>26</v>
      </c>
      <c r="B20" s="13" t="s">
        <v>12</v>
      </c>
      <c r="C20" s="23">
        <v>0</v>
      </c>
      <c r="D20" s="28">
        <v>0</v>
      </c>
      <c r="E20" s="17">
        <v>0</v>
      </c>
      <c r="F20" s="17">
        <v>0</v>
      </c>
      <c r="G20" s="8"/>
      <c r="H20" s="23">
        <v>11</v>
      </c>
      <c r="I20" s="28">
        <v>1009955</v>
      </c>
      <c r="J20" s="17">
        <v>1.6000000000000001E-3</v>
      </c>
      <c r="K20" s="17">
        <v>6.4999999999999997E-3</v>
      </c>
      <c r="L20" s="8"/>
      <c r="M20" s="23">
        <v>1</v>
      </c>
      <c r="N20" s="28">
        <v>70695</v>
      </c>
      <c r="O20" s="17">
        <v>5.0000000000000001E-4</v>
      </c>
      <c r="P20" s="17">
        <v>1E-3</v>
      </c>
      <c r="Q20" s="8"/>
      <c r="R20" s="23">
        <v>5</v>
      </c>
      <c r="S20" s="28">
        <v>153116</v>
      </c>
      <c r="T20" s="17">
        <v>2.3999999999999998E-3</v>
      </c>
      <c r="U20" s="17">
        <v>2.5000000000000001E-3</v>
      </c>
      <c r="V20" s="8"/>
      <c r="W20" s="23">
        <v>7</v>
      </c>
      <c r="X20" s="28">
        <v>470543</v>
      </c>
      <c r="Y20" s="17">
        <v>3.0000000000000001E-3</v>
      </c>
      <c r="Z20" s="17">
        <v>6.6E-3</v>
      </c>
      <c r="AA20" s="8"/>
      <c r="AB20" s="34" t="s">
        <v>12</v>
      </c>
      <c r="AC20" s="23">
        <f>VLOOKUP($AB20,[1]AR!$C$17:$K$24,5,FALSE)</f>
        <v>0</v>
      </c>
      <c r="AD20" s="23">
        <f>VLOOKUP($AB20,[1]AR!$C$17:$K$24,6,FALSE)</f>
        <v>0</v>
      </c>
      <c r="AE20" s="35">
        <f>VLOOKUP($AB20,[1]AR!$C$17:$K$24,8,FALSE)</f>
        <v>0</v>
      </c>
      <c r="AF20" s="35">
        <f>VLOOKUP($AB20,[1]AR!$C$17:$K$24,9,FALSE)</f>
        <v>0</v>
      </c>
      <c r="AG20" s="8"/>
      <c r="AH20" s="23">
        <f>VLOOKUP($AB20,[2]AR!$C$17:$K$23,5,FALSE)</f>
        <v>11</v>
      </c>
      <c r="AI20" s="23">
        <f>VLOOKUP($AB20,[2]AR!$C$17:$K$23,6,FALSE)</f>
        <v>1009955.3200000001</v>
      </c>
      <c r="AJ20" s="35">
        <f>VLOOKUP($AB20,[2]AR!$C$17:$K$23,8,FALSE)</f>
        <v>1.5627219775536298E-3</v>
      </c>
      <c r="AK20" s="35">
        <f>VLOOKUP($AB20,[2]AR!$C$17:$K$23,9,FALSE)</f>
        <v>6.4742900023022562E-3</v>
      </c>
      <c r="AL20" s="8"/>
      <c r="AM20" s="23">
        <f>VLOOKUP($AB20,[3]AR!$C$17:$K$23,5,FALSE)</f>
        <v>1</v>
      </c>
      <c r="AN20" s="23">
        <f>VLOOKUP($AB20,[3]AR!$C$17:$K$23,6,FALSE)</f>
        <v>70695</v>
      </c>
      <c r="AO20" s="35">
        <f>VLOOKUP($AB20,[3]AR!$C$17:$K$23,8,FALSE)</f>
        <v>4.5808520384791571E-4</v>
      </c>
      <c r="AP20" s="35">
        <f>VLOOKUP($AB20,[3]AR!$C$17:$K$23,9,FALSE)</f>
        <v>9.6868609662295428E-4</v>
      </c>
      <c r="AQ20" s="8"/>
      <c r="AR20" s="23">
        <f>VLOOKUP($AB20,[4]AR!$C$17:$K$23,5,FALSE)</f>
        <v>5</v>
      </c>
      <c r="AS20" s="23">
        <f>VLOOKUP($AB20,[4]AR!$C$17:$K$23,6,FALSE)</f>
        <v>153116.20000000001</v>
      </c>
      <c r="AT20" s="35">
        <f>VLOOKUP($AB20,[4]AR!$C$17:$K$23,8,FALSE)</f>
        <v>2.4342745861733205E-3</v>
      </c>
      <c r="AU20" s="35">
        <f>VLOOKUP($AB20,[4]AR!$C$17:$K$23,9,FALSE)</f>
        <v>2.5196621893795691E-3</v>
      </c>
      <c r="AV20" s="8"/>
      <c r="AW20" s="23">
        <f>VLOOKUP($AB20,[5]AR!$C$17:$K$23,5,FALSE)</f>
        <v>7</v>
      </c>
      <c r="AX20" s="23">
        <f>VLOOKUP($AB20,[5]AR!$C$17:$K$23,6,FALSE)</f>
        <v>470543.12</v>
      </c>
      <c r="AY20" s="35">
        <f>VLOOKUP($AB20,[5]AR!$C$17:$K$23,8,FALSE)</f>
        <v>2.9736618521665251E-3</v>
      </c>
      <c r="AZ20" s="35">
        <f>VLOOKUP($AB20,[5]AR!$C$17:$K$23,9,FALSE)</f>
        <v>6.5980050956318823E-3</v>
      </c>
      <c r="BB20" s="36">
        <f t="shared" si="1"/>
        <v>0</v>
      </c>
      <c r="BC20" s="36">
        <f t="shared" si="0"/>
        <v>0</v>
      </c>
      <c r="BD20" s="35">
        <f t="shared" si="0"/>
        <v>0</v>
      </c>
      <c r="BE20" s="35">
        <f t="shared" si="0"/>
        <v>0</v>
      </c>
      <c r="BF20" s="23"/>
      <c r="BG20" s="36">
        <f t="shared" si="0"/>
        <v>0</v>
      </c>
      <c r="BH20" s="36">
        <f t="shared" si="0"/>
        <v>0.32000000006519258</v>
      </c>
      <c r="BI20" s="35">
        <f t="shared" si="0"/>
        <v>-3.7278022446370247E-5</v>
      </c>
      <c r="BJ20" s="35">
        <f t="shared" si="0"/>
        <v>-2.5709997697743493E-5</v>
      </c>
      <c r="BK20" s="23"/>
      <c r="BL20" s="36">
        <f t="shared" si="0"/>
        <v>0</v>
      </c>
      <c r="BM20" s="36">
        <f t="shared" si="0"/>
        <v>0</v>
      </c>
      <c r="BN20" s="35">
        <f t="shared" si="0"/>
        <v>-4.1914796152084301E-5</v>
      </c>
      <c r="BO20" s="35">
        <f t="shared" si="0"/>
        <v>-3.1313903377045739E-5</v>
      </c>
      <c r="BP20" s="23"/>
      <c r="BQ20" s="36">
        <f t="shared" si="0"/>
        <v>0</v>
      </c>
      <c r="BR20" s="36">
        <f t="shared" si="0"/>
        <v>0.20000000001164153</v>
      </c>
      <c r="BS20" s="35">
        <f t="shared" si="0"/>
        <v>3.4274586173320756E-5</v>
      </c>
      <c r="BT20" s="35">
        <f t="shared" si="0"/>
        <v>1.9662189379569036E-5</v>
      </c>
      <c r="BU20" s="23"/>
      <c r="BV20" s="36">
        <f t="shared" si="0"/>
        <v>0</v>
      </c>
      <c r="BW20" s="36">
        <f t="shared" si="0"/>
        <v>0.11999999999534339</v>
      </c>
      <c r="BX20" s="35">
        <f t="shared" si="0"/>
        <v>-2.6338147833474945E-5</v>
      </c>
      <c r="BY20" s="35">
        <f t="shared" si="0"/>
        <v>-1.994904368117674E-6</v>
      </c>
    </row>
    <row r="21" spans="1:77" x14ac:dyDescent="0.2">
      <c r="A21" s="1" t="s">
        <v>27</v>
      </c>
      <c r="B21" s="13" t="s">
        <v>13</v>
      </c>
      <c r="C21" s="23">
        <v>559</v>
      </c>
      <c r="D21" s="28">
        <v>10744411.75</v>
      </c>
      <c r="E21" s="17">
        <v>1</v>
      </c>
      <c r="F21" s="17">
        <v>1</v>
      </c>
      <c r="G21" s="8"/>
      <c r="H21" s="23">
        <v>7039</v>
      </c>
      <c r="I21" s="28">
        <v>155994761</v>
      </c>
      <c r="J21" s="17">
        <v>1</v>
      </c>
      <c r="K21" s="17">
        <v>1</v>
      </c>
      <c r="L21" s="8"/>
      <c r="M21" s="23">
        <v>2183</v>
      </c>
      <c r="N21" s="28">
        <v>72980298</v>
      </c>
      <c r="O21" s="17">
        <v>1</v>
      </c>
      <c r="P21" s="17">
        <v>1</v>
      </c>
      <c r="Q21" s="8"/>
      <c r="R21" s="23">
        <v>2054</v>
      </c>
      <c r="S21" s="28">
        <v>60768543</v>
      </c>
      <c r="T21" s="17">
        <v>1</v>
      </c>
      <c r="U21" s="17">
        <v>1</v>
      </c>
      <c r="V21" s="8"/>
      <c r="W21" s="23">
        <v>2354</v>
      </c>
      <c r="X21" s="28">
        <v>71315968</v>
      </c>
      <c r="Y21" s="17">
        <v>1</v>
      </c>
      <c r="Z21" s="17">
        <v>1</v>
      </c>
      <c r="AA21" s="8"/>
      <c r="AB21" s="34" t="s">
        <v>13</v>
      </c>
      <c r="AC21" s="23">
        <f>VLOOKUP($AB21,[1]AR!$C$17:$K$24,5,FALSE)</f>
        <v>559</v>
      </c>
      <c r="AD21" s="23">
        <f>VLOOKUP($AB21,[1]AR!$C$17:$K$24,6,FALSE)</f>
        <v>10744411.75</v>
      </c>
      <c r="AE21" s="35">
        <f>VLOOKUP($AB21,[1]AR!$C$17:$K$24,8,FALSE)</f>
        <v>1</v>
      </c>
      <c r="AF21" s="35">
        <f>VLOOKUP($AB21,[1]AR!$C$17:$K$24,9,FALSE)</f>
        <v>0.99999999999999989</v>
      </c>
      <c r="AG21" s="8"/>
      <c r="AH21" s="23">
        <f>VLOOKUP($AB21,[2]AR!$C$17:$K$23,5,FALSE)</f>
        <v>7039</v>
      </c>
      <c r="AI21" s="23">
        <f>VLOOKUP($AB21,[2]AR!$C$17:$K$23,6,FALSE)</f>
        <v>155994760.75999996</v>
      </c>
      <c r="AJ21" s="35">
        <f>VLOOKUP($AB21,[2]AR!$C$17:$K$23,8,FALSE)</f>
        <v>0.99999999999999989</v>
      </c>
      <c r="AK21" s="35">
        <f>VLOOKUP($AB21,[2]AR!$C$17:$K$23,9,FALSE)</f>
        <v>1.0000000000000002</v>
      </c>
      <c r="AL21" s="8"/>
      <c r="AM21" s="23">
        <f>VLOOKUP($AB21,[3]AR!$C$17:$K$23,5,FALSE)</f>
        <v>2183</v>
      </c>
      <c r="AN21" s="23">
        <f>VLOOKUP($AB21,[3]AR!$C$17:$K$23,6,FALSE)</f>
        <v>72980298</v>
      </c>
      <c r="AO21" s="35">
        <f>VLOOKUP($AB21,[3]AR!$C$17:$K$23,8,FALSE)</f>
        <v>1</v>
      </c>
      <c r="AP21" s="35">
        <f>VLOOKUP($AB21,[3]AR!$C$17:$K$23,9,FALSE)</f>
        <v>1</v>
      </c>
      <c r="AQ21" s="8"/>
      <c r="AR21" s="23">
        <f>VLOOKUP($AB21,[4]AR!$C$17:$K$23,5,FALSE)</f>
        <v>2054</v>
      </c>
      <c r="AS21" s="23">
        <f>VLOOKUP($AB21,[4]AR!$C$17:$K$23,6,FALSE)</f>
        <v>60768542.960000008</v>
      </c>
      <c r="AT21" s="35">
        <f>VLOOKUP($AB21,[4]AR!$C$17:$K$23,8,FALSE)</f>
        <v>1</v>
      </c>
      <c r="AU21" s="35">
        <f>VLOOKUP($AB21,[4]AR!$C$17:$K$23,9,FALSE)</f>
        <v>0.99999999999999978</v>
      </c>
      <c r="AV21" s="8"/>
      <c r="AW21" s="23">
        <f>VLOOKUP($AB21,[5]AR!$C$17:$K$23,5,FALSE)</f>
        <v>2354</v>
      </c>
      <c r="AX21" s="23">
        <f>VLOOKUP($AB21,[5]AR!$C$17:$K$23,6,FALSE)</f>
        <v>71315967.959999993</v>
      </c>
      <c r="AY21" s="35">
        <f>VLOOKUP($AB21,[5]AR!$C$17:$K$23,8,FALSE)</f>
        <v>1</v>
      </c>
      <c r="AZ21" s="35">
        <f>VLOOKUP($AB21,[5]AR!$C$17:$K$23,9,FALSE)</f>
        <v>1</v>
      </c>
      <c r="BB21" s="36">
        <f t="shared" si="1"/>
        <v>0</v>
      </c>
      <c r="BC21" s="36">
        <f t="shared" si="0"/>
        <v>0</v>
      </c>
      <c r="BD21" s="35">
        <f t="shared" si="0"/>
        <v>0</v>
      </c>
      <c r="BE21" s="35">
        <f t="shared" si="0"/>
        <v>0</v>
      </c>
      <c r="BF21" s="23"/>
      <c r="BG21" s="36">
        <f t="shared" si="0"/>
        <v>0</v>
      </c>
      <c r="BH21" s="36">
        <f t="shared" si="0"/>
        <v>-0.24000003933906555</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-3.9999991655349731E-2</v>
      </c>
      <c r="BS21" s="35">
        <f t="shared" si="3"/>
        <v>0</v>
      </c>
      <c r="BT21" s="35">
        <f t="shared" si="3"/>
        <v>0</v>
      </c>
      <c r="BU21" s="23"/>
      <c r="BV21" s="36">
        <f t="shared" ref="BV21:BY21" si="4">AW21-W21</f>
        <v>0</v>
      </c>
      <c r="BW21" s="36">
        <f t="shared" si="4"/>
        <v>-4.0000006556510925E-2</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pane xSplit="7" ySplit="13" topLeftCell="H14" activePane="bottomRight" state="frozen"/>
      <selection pane="bottomRight" activeCell="F27" sqref="F27"/>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1007" priority="21" operator="lessThan">
      <formula>-1</formula>
    </cfRule>
  </conditionalFormatting>
  <conditionalFormatting sqref="BD6:BE21">
    <cfRule type="cellIs" dxfId="1006" priority="19" operator="lessThan">
      <formula>-0.01</formula>
    </cfRule>
    <cfRule type="cellIs" dxfId="1005" priority="20" operator="greaterThan">
      <formula>0.01</formula>
    </cfRule>
  </conditionalFormatting>
  <conditionalFormatting sqref="BB6:BC21">
    <cfRule type="cellIs" dxfId="1004" priority="17" operator="lessThan">
      <formula>-1</formula>
    </cfRule>
    <cfRule type="cellIs" dxfId="1003" priority="18" operator="greaterThan">
      <formula>1</formula>
    </cfRule>
  </conditionalFormatting>
  <conditionalFormatting sqref="BI6:BJ21">
    <cfRule type="cellIs" dxfId="1002" priority="15" operator="lessThan">
      <formula>-0.01</formula>
    </cfRule>
    <cfRule type="cellIs" dxfId="1001" priority="16" operator="greaterThan">
      <formula>0.01</formula>
    </cfRule>
  </conditionalFormatting>
  <conditionalFormatting sqref="BG6:BH21">
    <cfRule type="cellIs" dxfId="1000" priority="13" operator="lessThan">
      <formula>-1</formula>
    </cfRule>
    <cfRule type="cellIs" dxfId="999" priority="14" operator="greaterThan">
      <formula>1</formula>
    </cfRule>
  </conditionalFormatting>
  <conditionalFormatting sqref="BN6:BO21">
    <cfRule type="cellIs" dxfId="998" priority="11" operator="lessThan">
      <formula>-0.01</formula>
    </cfRule>
    <cfRule type="cellIs" dxfId="997" priority="12" operator="greaterThan">
      <formula>0.01</formula>
    </cfRule>
  </conditionalFormatting>
  <conditionalFormatting sqref="BL6:BM21">
    <cfRule type="cellIs" dxfId="996" priority="9" operator="lessThan">
      <formula>-1</formula>
    </cfRule>
    <cfRule type="cellIs" dxfId="995" priority="10" operator="greaterThan">
      <formula>1</formula>
    </cfRule>
  </conditionalFormatting>
  <conditionalFormatting sqref="BS6:BT21">
    <cfRule type="cellIs" dxfId="994" priority="7" operator="lessThan">
      <formula>-0.01</formula>
    </cfRule>
    <cfRule type="cellIs" dxfId="993" priority="8" operator="greaterThan">
      <formula>0.01</formula>
    </cfRule>
  </conditionalFormatting>
  <conditionalFormatting sqref="BQ6:BR21">
    <cfRule type="cellIs" dxfId="992" priority="5" operator="lessThan">
      <formula>-1</formula>
    </cfRule>
    <cfRule type="cellIs" dxfId="991" priority="6" operator="greaterThan">
      <formula>1</formula>
    </cfRule>
  </conditionalFormatting>
  <conditionalFormatting sqref="BX6:BY21">
    <cfRule type="cellIs" dxfId="990" priority="3" operator="lessThan">
      <formula>-0.01</formula>
    </cfRule>
    <cfRule type="cellIs" dxfId="989" priority="4" operator="greaterThan">
      <formula>0.01</formula>
    </cfRule>
  </conditionalFormatting>
  <conditionalFormatting sqref="BV6:BW21">
    <cfRule type="cellIs" dxfId="988" priority="1" operator="lessThan">
      <formula>-1</formula>
    </cfRule>
    <cfRule type="cellIs" dxfId="987" priority="2" operator="greaterThan">
      <formula>1</formula>
    </cfRule>
  </conditionalFormatting>
  <pageMargins left="0.7" right="0.7" top="0.75" bottom="0.75" header="0.3" footer="0.3"/>
  <pageSetup paperSize="5" scale="12"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A1:BY37"/>
  <sheetViews>
    <sheetView zoomScale="80" zoomScaleNormal="80" workbookViewId="0">
      <pane xSplit="2" ySplit="3" topLeftCell="AY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68</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5678</v>
      </c>
      <c r="D6" s="28">
        <v>929891264.55999994</v>
      </c>
      <c r="E6" s="17">
        <v>0.8861</v>
      </c>
      <c r="F6" s="17">
        <v>0.86870000000000003</v>
      </c>
      <c r="G6" s="8"/>
      <c r="H6" s="23">
        <v>24288</v>
      </c>
      <c r="I6" s="28">
        <v>6041519512</v>
      </c>
      <c r="J6" s="17">
        <v>0.85709999999999997</v>
      </c>
      <c r="K6" s="17">
        <v>0.86660000000000004</v>
      </c>
      <c r="L6" s="8"/>
      <c r="M6" s="23">
        <v>5164</v>
      </c>
      <c r="N6" s="28">
        <v>780606213</v>
      </c>
      <c r="O6" s="17">
        <v>0.88019999999999998</v>
      </c>
      <c r="P6" s="17">
        <v>0.85899999999999999</v>
      </c>
      <c r="Q6" s="8"/>
      <c r="R6" s="23">
        <v>12607</v>
      </c>
      <c r="S6" s="28">
        <v>2056635060</v>
      </c>
      <c r="T6" s="17">
        <v>0.85199999999999998</v>
      </c>
      <c r="U6" s="17">
        <v>0.81799999999999995</v>
      </c>
      <c r="V6" s="8"/>
      <c r="W6" s="23">
        <v>20242</v>
      </c>
      <c r="X6" s="28">
        <v>3534172979</v>
      </c>
      <c r="Y6" s="17">
        <v>0.90839999999999999</v>
      </c>
      <c r="Z6" s="17">
        <v>0.89749999999999996</v>
      </c>
      <c r="AA6" s="8"/>
      <c r="AB6" s="34" t="s">
        <v>80</v>
      </c>
      <c r="AC6" s="23">
        <f>VLOOKUP($AB6,[1]RI!$C$8:$K$14,5,FALSE)</f>
        <v>5678</v>
      </c>
      <c r="AD6" s="23">
        <f>VLOOKUP($AB6,[1]RI!$C$8:$K$14,6,FALSE)</f>
        <v>929891264.55999994</v>
      </c>
      <c r="AE6" s="35">
        <f>VLOOKUP($AB6,[1]RI!$C$8:$K$14,8,FALSE)</f>
        <v>0.88607990012484394</v>
      </c>
      <c r="AF6" s="35">
        <f>VLOOKUP($AB6,[1]RI!$C$8:$K$14,9,FALSE)</f>
        <v>0.86868504105970246</v>
      </c>
      <c r="AG6" s="8"/>
      <c r="AH6" s="23">
        <f>VLOOKUP($AB6,[2]RI!$C$8:$K$23,5,FALSE)</f>
        <v>24288</v>
      </c>
      <c r="AI6" s="23">
        <f>VLOOKUP($AB6,[2]RI!$C$8:$K$23,6,FALSE)</f>
        <v>6041519512.3299999</v>
      </c>
      <c r="AJ6" s="35">
        <f>VLOOKUP($AB6,[2]RI!$C$8:$K$23,8,FALSE)</f>
        <v>0.85705211898796707</v>
      </c>
      <c r="AK6" s="35">
        <f>VLOOKUP($AB6,[2]RI!$C$8:$K$23,9,FALSE)</f>
        <v>0.86662558760590536</v>
      </c>
      <c r="AL6" s="8"/>
      <c r="AM6" s="23">
        <f>VLOOKUP($AB6,[3]RI!$C$8:$K$14,5,FALSE)</f>
        <v>5164</v>
      </c>
      <c r="AN6" s="23">
        <f>VLOOKUP($AB6,[3]RI!$C$8:$K$14,6,FALSE)</f>
        <v>780606213</v>
      </c>
      <c r="AO6" s="35">
        <f>VLOOKUP($AB6,[3]RI!$C$8:$K$14,8,FALSE)</f>
        <v>0.88017726265553098</v>
      </c>
      <c r="AP6" s="35">
        <f>VLOOKUP($AB6,[3]RI!$C$8:$K$14,9,FALSE)</f>
        <v>0.85895485311455788</v>
      </c>
      <c r="AQ6" s="8"/>
      <c r="AR6" s="23">
        <f>VLOOKUP($AB6,[4]RI!$C$8:$K$14,5,FALSE)</f>
        <v>12607</v>
      </c>
      <c r="AS6" s="23">
        <f>VLOOKUP($AB6,[4]RI!$C$8:$K$14,6,FALSE)</f>
        <v>2056635059.8599999</v>
      </c>
      <c r="AT6" s="35">
        <f>VLOOKUP($AB6,[4]RI!$C$8:$K$14,8,FALSE)</f>
        <v>0.85199702642427522</v>
      </c>
      <c r="AU6" s="35">
        <f>VLOOKUP($AB6,[4]RI!$C$8:$K$14,9,FALSE)</f>
        <v>0.81803560263078601</v>
      </c>
      <c r="AV6" s="8"/>
      <c r="AW6" s="23">
        <f>VLOOKUP($AB6,[5]RI!$C$8:$K$14,5,FALSE)</f>
        <v>20242</v>
      </c>
      <c r="AX6" s="23">
        <f>VLOOKUP($AB6,[5]RI!$C$8:$K$14,6,FALSE)</f>
        <v>3534172978.9299998</v>
      </c>
      <c r="AY6" s="35">
        <f>VLOOKUP($AB6,[5]RI!$C$8:$K$14,8,FALSE)</f>
        <v>0.90844627950812318</v>
      </c>
      <c r="AZ6" s="35">
        <f>VLOOKUP($AB6,[5]RI!$C$8:$K$14,9,FALSE)</f>
        <v>0.89751519144084413</v>
      </c>
      <c r="BB6" s="36">
        <f>AC6-C6</f>
        <v>0</v>
      </c>
      <c r="BC6" s="36">
        <f t="shared" ref="BC6:BY21" si="0">AD6-D6</f>
        <v>0</v>
      </c>
      <c r="BD6" s="35">
        <f t="shared" si="0"/>
        <v>-2.0099875156054381E-5</v>
      </c>
      <c r="BE6" s="35">
        <f t="shared" si="0"/>
        <v>-1.4958940297571388E-5</v>
      </c>
      <c r="BF6" s="23"/>
      <c r="BG6" s="36">
        <f t="shared" si="0"/>
        <v>0</v>
      </c>
      <c r="BH6" s="36">
        <f t="shared" si="0"/>
        <v>0.32999992370605469</v>
      </c>
      <c r="BI6" s="35">
        <f t="shared" si="0"/>
        <v>-4.7881012032902071E-5</v>
      </c>
      <c r="BJ6" s="35">
        <f t="shared" si="0"/>
        <v>2.5587605905319499E-5</v>
      </c>
      <c r="BK6" s="23"/>
      <c r="BL6" s="36">
        <f t="shared" si="0"/>
        <v>0</v>
      </c>
      <c r="BM6" s="36">
        <f t="shared" si="0"/>
        <v>0</v>
      </c>
      <c r="BN6" s="35">
        <f t="shared" si="0"/>
        <v>-2.2737344469003773E-5</v>
      </c>
      <c r="BO6" s="35">
        <f t="shared" si="0"/>
        <v>-4.5146885442104434E-5</v>
      </c>
      <c r="BP6" s="23"/>
      <c r="BQ6" s="36">
        <f t="shared" si="0"/>
        <v>0</v>
      </c>
      <c r="BR6" s="36">
        <f t="shared" si="0"/>
        <v>-0.1400001049041748</v>
      </c>
      <c r="BS6" s="35">
        <f t="shared" si="0"/>
        <v>-2.9735757247628669E-6</v>
      </c>
      <c r="BT6" s="35">
        <f t="shared" si="0"/>
        <v>3.5602630786057965E-5</v>
      </c>
      <c r="BU6" s="23"/>
      <c r="BV6" s="36">
        <f t="shared" si="0"/>
        <v>0</v>
      </c>
      <c r="BW6" s="36">
        <f t="shared" si="0"/>
        <v>-7.0000171661376953E-2</v>
      </c>
      <c r="BX6" s="35">
        <f t="shared" si="0"/>
        <v>4.6279508123192592E-5</v>
      </c>
      <c r="BY6" s="35">
        <f t="shared" si="0"/>
        <v>1.5191440844164461E-5</v>
      </c>
    </row>
    <row r="7" spans="1:77" x14ac:dyDescent="0.2">
      <c r="A7" s="1" t="s">
        <v>22</v>
      </c>
      <c r="B7" s="2" t="s">
        <v>8</v>
      </c>
      <c r="C7" s="23">
        <v>210</v>
      </c>
      <c r="D7" s="28">
        <v>36910432.079999998</v>
      </c>
      <c r="E7" s="17">
        <v>3.2800000000000003E-2</v>
      </c>
      <c r="F7" s="17">
        <v>3.4500000000000003E-2</v>
      </c>
      <c r="G7" s="8"/>
      <c r="H7" s="23">
        <v>777</v>
      </c>
      <c r="I7" s="28">
        <v>159088068</v>
      </c>
      <c r="J7" s="17">
        <v>2.7400000000000001E-2</v>
      </c>
      <c r="K7" s="17">
        <v>2.2800000000000001E-2</v>
      </c>
      <c r="L7" s="8"/>
      <c r="M7" s="23">
        <v>189</v>
      </c>
      <c r="N7" s="28">
        <v>31622000</v>
      </c>
      <c r="O7" s="17">
        <v>3.2199999999999999E-2</v>
      </c>
      <c r="P7" s="17">
        <v>3.4799999999999998E-2</v>
      </c>
      <c r="Q7" s="8"/>
      <c r="R7" s="23">
        <v>611</v>
      </c>
      <c r="S7" s="28">
        <v>105965809</v>
      </c>
      <c r="T7" s="17">
        <v>4.1300000000000003E-2</v>
      </c>
      <c r="U7" s="17">
        <v>4.2200000000000001E-2</v>
      </c>
      <c r="V7" s="8"/>
      <c r="W7" s="23">
        <v>589</v>
      </c>
      <c r="X7" s="28">
        <v>104881450</v>
      </c>
      <c r="Y7" s="17">
        <v>2.64E-2</v>
      </c>
      <c r="Z7" s="17">
        <v>2.6599999999999999E-2</v>
      </c>
      <c r="AA7" s="8"/>
      <c r="AB7" s="34" t="s">
        <v>8</v>
      </c>
      <c r="AC7" s="23">
        <f>VLOOKUP($AB7,[1]RI!$C$8:$K$14,5,FALSE)</f>
        <v>210</v>
      </c>
      <c r="AD7" s="23">
        <f>VLOOKUP($AB7,[1]RI!$C$8:$K$14,6,FALSE)</f>
        <v>36910432.079999998</v>
      </c>
      <c r="AE7" s="35">
        <f>VLOOKUP($AB7,[1]RI!$C$8:$K$14,8,FALSE)</f>
        <v>3.2771535580524341E-2</v>
      </c>
      <c r="AF7" s="35">
        <f>VLOOKUP($AB7,[1]RI!$C$8:$K$14,9,FALSE)</f>
        <v>3.4480956461202784E-2</v>
      </c>
      <c r="AG7" s="8"/>
      <c r="AH7" s="23">
        <f>VLOOKUP($AB7,[2]RI!$C$8:$K$23,5,FALSE)</f>
        <v>777</v>
      </c>
      <c r="AI7" s="23">
        <f>VLOOKUP($AB7,[2]RI!$C$8:$K$23,6,FALSE)</f>
        <v>159088068.16999999</v>
      </c>
      <c r="AJ7" s="35">
        <f>VLOOKUP($AB7,[2]RI!$C$8:$K$23,8,FALSE)</f>
        <v>2.7418045802604187E-2</v>
      </c>
      <c r="AK7" s="35">
        <f>VLOOKUP($AB7,[2]RI!$C$8:$K$23,9,FALSE)</f>
        <v>2.2820383229341431E-2</v>
      </c>
      <c r="AL7" s="8"/>
      <c r="AM7" s="23">
        <f>VLOOKUP($AB7,[3]RI!$C$8:$K$14,5,FALSE)</f>
        <v>189</v>
      </c>
      <c r="AN7" s="23">
        <f>VLOOKUP($AB7,[3]RI!$C$8:$K$14,6,FALSE)</f>
        <v>31622000</v>
      </c>
      <c r="AO7" s="35">
        <f>VLOOKUP($AB7,[3]RI!$C$8:$K$14,8,FALSE)</f>
        <v>3.2214078745525822E-2</v>
      </c>
      <c r="AP7" s="35">
        <f>VLOOKUP($AB7,[3]RI!$C$8:$K$14,9,FALSE)</f>
        <v>3.4795867510202035E-2</v>
      </c>
      <c r="AQ7" s="8"/>
      <c r="AR7" s="23">
        <f>VLOOKUP($AB7,[4]RI!$C$8:$K$14,5,FALSE)</f>
        <v>611</v>
      </c>
      <c r="AS7" s="23">
        <f>VLOOKUP($AB7,[4]RI!$C$8:$K$14,6,FALSE)</f>
        <v>105965808.78</v>
      </c>
      <c r="AT7" s="35">
        <f>VLOOKUP($AB7,[4]RI!$C$8:$K$14,8,FALSE)</f>
        <v>4.1292153814962491E-2</v>
      </c>
      <c r="AU7" s="35">
        <f>VLOOKUP($AB7,[4]RI!$C$8:$K$14,9,FALSE)</f>
        <v>4.2148364547236063E-2</v>
      </c>
      <c r="AV7" s="8"/>
      <c r="AW7" s="23">
        <f>VLOOKUP($AB7,[5]RI!$C$8:$K$14,5,FALSE)</f>
        <v>589</v>
      </c>
      <c r="AX7" s="23">
        <f>VLOOKUP($AB7,[5]RI!$C$8:$K$14,6,FALSE)</f>
        <v>104881449.84</v>
      </c>
      <c r="AY7" s="35">
        <f>VLOOKUP($AB7,[5]RI!$C$8:$K$14,8,FALSE)</f>
        <v>2.6433892828291894E-2</v>
      </c>
      <c r="AZ7" s="35">
        <f>VLOOKUP($AB7,[5]RI!$C$8:$K$14,9,FALSE)</f>
        <v>2.6634999218470724E-2</v>
      </c>
      <c r="BB7" s="36">
        <f t="shared" ref="BB7:BB21" si="1">AC7-C7</f>
        <v>0</v>
      </c>
      <c r="BC7" s="36">
        <f t="shared" si="0"/>
        <v>0</v>
      </c>
      <c r="BD7" s="35">
        <f t="shared" si="0"/>
        <v>-2.8464419475661418E-5</v>
      </c>
      <c r="BE7" s="35">
        <f t="shared" si="0"/>
        <v>-1.9043538797218484E-5</v>
      </c>
      <c r="BF7" s="23"/>
      <c r="BG7" s="36">
        <f t="shared" si="0"/>
        <v>0</v>
      </c>
      <c r="BH7" s="36">
        <f t="shared" si="0"/>
        <v>0.16999998688697815</v>
      </c>
      <c r="BI7" s="35">
        <f t="shared" si="0"/>
        <v>1.8045802604185757E-5</v>
      </c>
      <c r="BJ7" s="35">
        <f t="shared" si="0"/>
        <v>2.0383229341430081E-5</v>
      </c>
      <c r="BK7" s="23"/>
      <c r="BL7" s="36">
        <f t="shared" si="0"/>
        <v>0</v>
      </c>
      <c r="BM7" s="36">
        <f t="shared" si="0"/>
        <v>0</v>
      </c>
      <c r="BN7" s="35">
        <f t="shared" si="0"/>
        <v>1.4078745525822334E-5</v>
      </c>
      <c r="BO7" s="35">
        <f t="shared" si="0"/>
        <v>-4.1324897979630459E-6</v>
      </c>
      <c r="BP7" s="23"/>
      <c r="BQ7" s="36">
        <f t="shared" si="0"/>
        <v>0</v>
      </c>
      <c r="BR7" s="36">
        <f t="shared" si="0"/>
        <v>-0.2199999988079071</v>
      </c>
      <c r="BS7" s="35">
        <f t="shared" si="0"/>
        <v>-7.8461850375119435E-6</v>
      </c>
      <c r="BT7" s="35">
        <f t="shared" si="0"/>
        <v>-5.1635452763938716E-5</v>
      </c>
      <c r="BU7" s="23"/>
      <c r="BV7" s="36">
        <f t="shared" si="0"/>
        <v>0</v>
      </c>
      <c r="BW7" s="36">
        <f t="shared" si="0"/>
        <v>-0.15999999642372131</v>
      </c>
      <c r="BX7" s="35">
        <f t="shared" si="0"/>
        <v>3.389282829189405E-5</v>
      </c>
      <c r="BY7" s="35">
        <f t="shared" si="0"/>
        <v>3.4999218470724985E-5</v>
      </c>
    </row>
    <row r="8" spans="1:77" x14ac:dyDescent="0.2">
      <c r="A8" s="1" t="s">
        <v>23</v>
      </c>
      <c r="B8" s="2" t="s">
        <v>9</v>
      </c>
      <c r="C8" s="23">
        <v>208</v>
      </c>
      <c r="D8" s="28">
        <v>38731160.420000002</v>
      </c>
      <c r="E8" s="17">
        <v>3.2500000000000001E-2</v>
      </c>
      <c r="F8" s="17">
        <v>3.6200000000000003E-2</v>
      </c>
      <c r="G8" s="8"/>
      <c r="H8" s="23">
        <v>626</v>
      </c>
      <c r="I8" s="28">
        <v>150907785</v>
      </c>
      <c r="J8" s="17">
        <v>2.2100000000000002E-2</v>
      </c>
      <c r="K8" s="17">
        <v>2.1700000000000001E-2</v>
      </c>
      <c r="L8" s="8"/>
      <c r="M8" s="23">
        <v>160</v>
      </c>
      <c r="N8" s="28">
        <v>29469966</v>
      </c>
      <c r="O8" s="17">
        <v>2.7300000000000001E-2</v>
      </c>
      <c r="P8" s="17">
        <v>3.2399999999999998E-2</v>
      </c>
      <c r="Q8" s="8"/>
      <c r="R8" s="23">
        <v>431</v>
      </c>
      <c r="S8" s="28">
        <v>90391613</v>
      </c>
      <c r="T8" s="17">
        <v>2.9100000000000001E-2</v>
      </c>
      <c r="U8" s="17">
        <v>3.5999999999999997E-2</v>
      </c>
      <c r="V8" s="8"/>
      <c r="W8" s="23">
        <v>524</v>
      </c>
      <c r="X8" s="28">
        <v>101481771</v>
      </c>
      <c r="Y8" s="17">
        <v>2.35E-2</v>
      </c>
      <c r="Z8" s="17">
        <v>2.58E-2</v>
      </c>
      <c r="AA8" s="8"/>
      <c r="AB8" s="34" t="s">
        <v>9</v>
      </c>
      <c r="AC8" s="23">
        <f>VLOOKUP($AB8,[1]RI!$C$8:$K$14,5,FALSE)</f>
        <v>208</v>
      </c>
      <c r="AD8" s="23">
        <f>VLOOKUP($AB8,[1]RI!$C$8:$K$14,6,FALSE)</f>
        <v>38731160.419999994</v>
      </c>
      <c r="AE8" s="35">
        <f>VLOOKUP($AB8,[1]RI!$C$8:$K$14,8,FALSE)</f>
        <v>3.2459425717852687E-2</v>
      </c>
      <c r="AF8" s="35">
        <f>VLOOKUP($AB8,[1]RI!$C$8:$K$14,9,FALSE)</f>
        <v>3.618184293370863E-2</v>
      </c>
      <c r="AG8" s="8"/>
      <c r="AH8" s="23">
        <f>VLOOKUP($AB8,[2]RI!$C$8:$K$23,5,FALSE)</f>
        <v>626</v>
      </c>
      <c r="AI8" s="23">
        <f>VLOOKUP($AB8,[2]RI!$C$8:$K$23,6,FALSE)</f>
        <v>150907785.12</v>
      </c>
      <c r="AJ8" s="35">
        <f>VLOOKUP($AB8,[2]RI!$C$8:$K$23,8,FALSE)</f>
        <v>2.20896997071174E-2</v>
      </c>
      <c r="AK8" s="35">
        <f>VLOOKUP($AB8,[2]RI!$C$8:$K$23,9,FALSE)</f>
        <v>2.1646962769385856E-2</v>
      </c>
      <c r="AL8" s="8"/>
      <c r="AM8" s="23">
        <f>VLOOKUP($AB8,[3]RI!$C$8:$K$14,5,FALSE)</f>
        <v>160</v>
      </c>
      <c r="AN8" s="23">
        <f>VLOOKUP($AB8,[3]RI!$C$8:$K$14,6,FALSE)</f>
        <v>29469966</v>
      </c>
      <c r="AO8" s="35">
        <f>VLOOKUP($AB8,[3]RI!$C$8:$K$14,8,FALSE)</f>
        <v>2.7271177773990116E-2</v>
      </c>
      <c r="AP8" s="35">
        <f>VLOOKUP($AB8,[3]RI!$C$8:$K$14,9,FALSE)</f>
        <v>3.2427836078241686E-2</v>
      </c>
      <c r="AQ8" s="8"/>
      <c r="AR8" s="23">
        <f>VLOOKUP($AB8,[4]RI!$C$8:$K$14,5,FALSE)</f>
        <v>431</v>
      </c>
      <c r="AS8" s="23">
        <f>VLOOKUP($AB8,[4]RI!$C$8:$K$14,6,FALSE)</f>
        <v>90391613.010000005</v>
      </c>
      <c r="AT8" s="35">
        <f>VLOOKUP($AB8,[4]RI!$C$8:$K$14,8,FALSE)</f>
        <v>2.9127525849834426E-2</v>
      </c>
      <c r="AU8" s="35">
        <f>VLOOKUP($AB8,[4]RI!$C$8:$K$14,9,FALSE)</f>
        <v>3.5953659968452387E-2</v>
      </c>
      <c r="AV8" s="8"/>
      <c r="AW8" s="23">
        <f>VLOOKUP($AB8,[5]RI!$C$8:$K$14,5,FALSE)</f>
        <v>524</v>
      </c>
      <c r="AX8" s="23">
        <f>VLOOKUP($AB8,[5]RI!$C$8:$K$14,6,FALSE)</f>
        <v>101481771.40000001</v>
      </c>
      <c r="AY8" s="35">
        <f>VLOOKUP($AB8,[5]RI!$C$8:$K$14,8,FALSE)</f>
        <v>2.3516739969482094E-2</v>
      </c>
      <c r="AZ8" s="35">
        <f>VLOOKUP($AB8,[5]RI!$C$8:$K$14,9,FALSE)</f>
        <v>2.5771639370465293E-2</v>
      </c>
      <c r="BB8" s="36">
        <f t="shared" si="1"/>
        <v>0</v>
      </c>
      <c r="BC8" s="36">
        <f t="shared" si="0"/>
        <v>0</v>
      </c>
      <c r="BD8" s="35">
        <f t="shared" si="0"/>
        <v>-4.0574282147314011E-5</v>
      </c>
      <c r="BE8" s="35">
        <f t="shared" si="0"/>
        <v>-1.8157066291372981E-5</v>
      </c>
      <c r="BF8" s="23"/>
      <c r="BG8" s="36">
        <f t="shared" si="0"/>
        <v>0</v>
      </c>
      <c r="BH8" s="36">
        <f t="shared" si="0"/>
        <v>0.12000000476837158</v>
      </c>
      <c r="BI8" s="35">
        <f t="shared" si="0"/>
        <v>-1.0300292882601397E-5</v>
      </c>
      <c r="BJ8" s="35">
        <f t="shared" si="0"/>
        <v>-5.303723061414467E-5</v>
      </c>
      <c r="BK8" s="23"/>
      <c r="BL8" s="36">
        <f t="shared" si="0"/>
        <v>0</v>
      </c>
      <c r="BM8" s="36">
        <f t="shared" si="0"/>
        <v>0</v>
      </c>
      <c r="BN8" s="35">
        <f t="shared" si="0"/>
        <v>-2.8822226009885682E-5</v>
      </c>
      <c r="BO8" s="35">
        <f t="shared" si="0"/>
        <v>2.7836078241687268E-5</v>
      </c>
      <c r="BP8" s="23"/>
      <c r="BQ8" s="36">
        <f t="shared" si="0"/>
        <v>0</v>
      </c>
      <c r="BR8" s="36">
        <f t="shared" si="0"/>
        <v>1.000000536441803E-2</v>
      </c>
      <c r="BS8" s="35">
        <f t="shared" si="0"/>
        <v>2.752584983442552E-5</v>
      </c>
      <c r="BT8" s="35">
        <f t="shared" si="0"/>
        <v>-4.6340031547610627E-5</v>
      </c>
      <c r="BU8" s="23"/>
      <c r="BV8" s="36">
        <f t="shared" si="0"/>
        <v>0</v>
      </c>
      <c r="BW8" s="36">
        <f t="shared" si="0"/>
        <v>0.40000000596046448</v>
      </c>
      <c r="BX8" s="35">
        <f t="shared" si="0"/>
        <v>1.6739969482093553E-5</v>
      </c>
      <c r="BY8" s="35">
        <f t="shared" si="0"/>
        <v>-2.8360629534707193E-5</v>
      </c>
    </row>
    <row r="9" spans="1:77" x14ac:dyDescent="0.2">
      <c r="A9" s="1" t="s">
        <v>24</v>
      </c>
      <c r="B9" s="2" t="s">
        <v>10</v>
      </c>
      <c r="C9" s="23">
        <v>52</v>
      </c>
      <c r="D9" s="28">
        <v>11395055.43</v>
      </c>
      <c r="E9" s="17">
        <v>8.0999999999999996E-3</v>
      </c>
      <c r="F9" s="17">
        <v>1.0699999999999999E-2</v>
      </c>
      <c r="G9" s="8"/>
      <c r="H9" s="23">
        <v>1015</v>
      </c>
      <c r="I9" s="28">
        <v>225239948</v>
      </c>
      <c r="J9" s="17">
        <v>3.5799999999999998E-2</v>
      </c>
      <c r="K9" s="17">
        <v>3.2300000000000002E-2</v>
      </c>
      <c r="L9" s="8"/>
      <c r="M9" s="23">
        <v>115</v>
      </c>
      <c r="N9" s="28">
        <v>21957791</v>
      </c>
      <c r="O9" s="17">
        <v>1.9599999999999999E-2</v>
      </c>
      <c r="P9" s="17">
        <v>2.4199999999999999E-2</v>
      </c>
      <c r="Q9" s="8"/>
      <c r="R9" s="23">
        <v>101</v>
      </c>
      <c r="S9" s="28">
        <v>23602501</v>
      </c>
      <c r="T9" s="17">
        <v>6.7999999999999996E-3</v>
      </c>
      <c r="U9" s="17">
        <v>9.4000000000000004E-3</v>
      </c>
      <c r="V9" s="8"/>
      <c r="W9" s="23">
        <v>234</v>
      </c>
      <c r="X9" s="28">
        <v>49462368</v>
      </c>
      <c r="Y9" s="17">
        <v>1.0500000000000001E-2</v>
      </c>
      <c r="Z9" s="17">
        <v>1.26E-2</v>
      </c>
      <c r="AA9" s="8"/>
      <c r="AB9" s="34" t="s">
        <v>10</v>
      </c>
      <c r="AC9" s="23">
        <f>VLOOKUP($AB9,[1]RI!$C$8:$K$14,5,FALSE)</f>
        <v>52</v>
      </c>
      <c r="AD9" s="23">
        <f>VLOOKUP($AB9,[1]RI!$C$8:$K$14,6,FALSE)</f>
        <v>11395055.43</v>
      </c>
      <c r="AE9" s="35">
        <f>VLOOKUP($AB9,[1]RI!$C$8:$K$14,8,FALSE)</f>
        <v>8.1148564294631718E-3</v>
      </c>
      <c r="AF9" s="35">
        <f>VLOOKUP($AB9,[1]RI!$C$8:$K$14,9,FALSE)</f>
        <v>1.0645023317614393E-2</v>
      </c>
      <c r="AG9" s="8"/>
      <c r="AH9" s="23">
        <f>VLOOKUP($AB9,[2]RI!$C$8:$K$23,5,FALSE)</f>
        <v>1015</v>
      </c>
      <c r="AI9" s="23">
        <f>VLOOKUP($AB9,[2]RI!$C$8:$K$23,6,FALSE)</f>
        <v>225239947.62</v>
      </c>
      <c r="AJ9" s="35">
        <f>VLOOKUP($AB9,[2]RI!$C$8:$K$23,8,FALSE)</f>
        <v>3.5816366138536997E-2</v>
      </c>
      <c r="AK9" s="35">
        <f>VLOOKUP($AB9,[2]RI!$C$8:$K$23,9,FALSE)</f>
        <v>3.2309537618827391E-2</v>
      </c>
      <c r="AL9" s="8"/>
      <c r="AM9" s="23">
        <f>VLOOKUP($AB9,[3]RI!$C$8:$K$14,5,FALSE)</f>
        <v>115</v>
      </c>
      <c r="AN9" s="23">
        <f>VLOOKUP($AB9,[3]RI!$C$8:$K$14,6,FALSE)</f>
        <v>21957791</v>
      </c>
      <c r="AO9" s="35">
        <f>VLOOKUP($AB9,[3]RI!$C$8:$K$14,8,FALSE)</f>
        <v>1.9601159025055395E-2</v>
      </c>
      <c r="AP9" s="35">
        <f>VLOOKUP($AB9,[3]RI!$C$8:$K$14,9,FALSE)</f>
        <v>2.416167182508085E-2</v>
      </c>
      <c r="AQ9" s="8"/>
      <c r="AR9" s="23">
        <f>VLOOKUP($AB9,[4]RI!$C$8:$K$14,5,FALSE)</f>
        <v>101</v>
      </c>
      <c r="AS9" s="23">
        <f>VLOOKUP($AB9,[4]RI!$C$8:$K$14,6,FALSE)</f>
        <v>23602500.960000001</v>
      </c>
      <c r="AT9" s="35">
        <f>VLOOKUP($AB9,[4]RI!$C$8:$K$14,8,FALSE)</f>
        <v>6.8257079137663042E-3</v>
      </c>
      <c r="AU9" s="35">
        <f>VLOOKUP($AB9,[4]RI!$C$8:$K$14,9,FALSE)</f>
        <v>9.3879981301697862E-3</v>
      </c>
      <c r="AV9" s="8"/>
      <c r="AW9" s="23">
        <f>VLOOKUP($AB9,[5]RI!$C$8:$K$14,5,FALSE)</f>
        <v>234</v>
      </c>
      <c r="AX9" s="23">
        <f>VLOOKUP($AB9,[5]RI!$C$8:$K$14,6,FALSE)</f>
        <v>49462367.850000001</v>
      </c>
      <c r="AY9" s="35">
        <f>VLOOKUP($AB9,[5]RI!$C$8:$K$14,8,FALSE)</f>
        <v>1.0501750291715286E-2</v>
      </c>
      <c r="AZ9" s="35">
        <f>VLOOKUP($AB9,[5]RI!$C$8:$K$14,9,FALSE)</f>
        <v>1.2561135749345982E-2</v>
      </c>
      <c r="BB9" s="36">
        <f t="shared" si="1"/>
        <v>0</v>
      </c>
      <c r="BC9" s="36">
        <f t="shared" si="0"/>
        <v>0</v>
      </c>
      <c r="BD9" s="35">
        <f t="shared" si="0"/>
        <v>1.4856429463172213E-5</v>
      </c>
      <c r="BE9" s="35">
        <f t="shared" si="0"/>
        <v>-5.4976682385606337E-5</v>
      </c>
      <c r="BF9" s="23"/>
      <c r="BG9" s="36">
        <f t="shared" si="0"/>
        <v>0</v>
      </c>
      <c r="BH9" s="36">
        <f t="shared" si="0"/>
        <v>-0.37999999523162842</v>
      </c>
      <c r="BI9" s="35">
        <f t="shared" si="0"/>
        <v>1.6366138536998143E-5</v>
      </c>
      <c r="BJ9" s="35">
        <f t="shared" si="0"/>
        <v>9.5376188273890716E-6</v>
      </c>
      <c r="BK9" s="23"/>
      <c r="BL9" s="36">
        <f t="shared" si="0"/>
        <v>0</v>
      </c>
      <c r="BM9" s="36">
        <f t="shared" si="0"/>
        <v>0</v>
      </c>
      <c r="BN9" s="35">
        <f t="shared" si="0"/>
        <v>1.1590250553958348E-6</v>
      </c>
      <c r="BO9" s="35">
        <f t="shared" si="0"/>
        <v>-3.8328174919149277E-5</v>
      </c>
      <c r="BP9" s="23"/>
      <c r="BQ9" s="36">
        <f t="shared" si="0"/>
        <v>0</v>
      </c>
      <c r="BR9" s="36">
        <f t="shared" si="0"/>
        <v>-3.9999999105930328E-2</v>
      </c>
      <c r="BS9" s="35">
        <f t="shared" si="0"/>
        <v>2.5707913766304623E-5</v>
      </c>
      <c r="BT9" s="35">
        <f t="shared" si="0"/>
        <v>-1.2001869830214132E-5</v>
      </c>
      <c r="BU9" s="23"/>
      <c r="BV9" s="36">
        <f t="shared" si="0"/>
        <v>0</v>
      </c>
      <c r="BW9" s="36">
        <f t="shared" si="0"/>
        <v>-0.14999999850988388</v>
      </c>
      <c r="BX9" s="35">
        <f t="shared" si="0"/>
        <v>1.7502917152856234E-6</v>
      </c>
      <c r="BY9" s="35">
        <f t="shared" si="0"/>
        <v>-3.886425065401794E-5</v>
      </c>
    </row>
    <row r="10" spans="1:77" x14ac:dyDescent="0.2">
      <c r="A10" s="1" t="s">
        <v>25</v>
      </c>
      <c r="B10" s="2" t="s">
        <v>11</v>
      </c>
      <c r="C10" s="23">
        <v>85</v>
      </c>
      <c r="D10" s="28">
        <v>16542283.42</v>
      </c>
      <c r="E10" s="17">
        <v>1.3299999999999999E-2</v>
      </c>
      <c r="F10" s="17">
        <v>1.55E-2</v>
      </c>
      <c r="G10" s="8"/>
      <c r="H10" s="23">
        <v>439</v>
      </c>
      <c r="I10" s="28">
        <v>93265968</v>
      </c>
      <c r="J10" s="17">
        <v>1.55E-2</v>
      </c>
      <c r="K10" s="17">
        <v>1.34E-2</v>
      </c>
      <c r="L10" s="8"/>
      <c r="M10" s="23">
        <v>80</v>
      </c>
      <c r="N10" s="28">
        <v>15265223</v>
      </c>
      <c r="O10" s="17">
        <v>1.3599999999999999E-2</v>
      </c>
      <c r="P10" s="17">
        <v>1.6799999999999999E-2</v>
      </c>
      <c r="Q10" s="8"/>
      <c r="R10" s="23">
        <v>221</v>
      </c>
      <c r="S10" s="28">
        <v>53200509</v>
      </c>
      <c r="T10" s="17">
        <v>1.49E-2</v>
      </c>
      <c r="U10" s="17">
        <v>2.12E-2</v>
      </c>
      <c r="V10" s="8"/>
      <c r="W10" s="23">
        <v>181</v>
      </c>
      <c r="X10" s="28">
        <v>38986605</v>
      </c>
      <c r="Y10" s="17">
        <v>8.0999999999999996E-3</v>
      </c>
      <c r="Z10" s="17">
        <v>9.9000000000000008E-3</v>
      </c>
      <c r="AA10" s="8"/>
      <c r="AB10" s="34" t="s">
        <v>11</v>
      </c>
      <c r="AC10" s="23">
        <f>VLOOKUP($AB10,[1]RI!$C$8:$K$14,5,FALSE)</f>
        <v>85</v>
      </c>
      <c r="AD10" s="23">
        <f>VLOOKUP($AB10,[1]RI!$C$8:$K$14,6,FALSE)</f>
        <v>16542283.42</v>
      </c>
      <c r="AE10" s="35">
        <f>VLOOKUP($AB10,[1]RI!$C$8:$K$14,8,FALSE)</f>
        <v>1.3264669163545567E-2</v>
      </c>
      <c r="AF10" s="35">
        <f>VLOOKUP($AB10,[1]RI!$C$8:$K$14,9,FALSE)</f>
        <v>1.5453456441193107E-2</v>
      </c>
      <c r="AG10" s="8"/>
      <c r="AH10" s="23">
        <f>VLOOKUP($AB10,[2]RI!$C$8:$K$23,5,FALSE)</f>
        <v>439</v>
      </c>
      <c r="AI10" s="23">
        <f>VLOOKUP($AB10,[2]RI!$C$8:$K$23,6,FALSE)</f>
        <v>93265968.390000001</v>
      </c>
      <c r="AJ10" s="35">
        <f>VLOOKUP($AB10,[2]RI!$C$8:$K$23,8,FALSE)</f>
        <v>1.549101944317019E-2</v>
      </c>
      <c r="AK10" s="35">
        <f>VLOOKUP($AB10,[2]RI!$C$8:$K$23,9,FALSE)</f>
        <v>1.3378534074856535E-2</v>
      </c>
      <c r="AL10" s="8"/>
      <c r="AM10" s="23">
        <f>VLOOKUP($AB10,[3]RI!$C$8:$K$14,5,FALSE)</f>
        <v>80</v>
      </c>
      <c r="AN10" s="23">
        <f>VLOOKUP($AB10,[3]RI!$C$8:$K$14,6,FALSE)</f>
        <v>15265223</v>
      </c>
      <c r="AO10" s="35">
        <f>VLOOKUP($AB10,[3]RI!$C$8:$K$14,8,FALSE)</f>
        <v>1.3635588886995058E-2</v>
      </c>
      <c r="AP10" s="35">
        <f>VLOOKUP($AB10,[3]RI!$C$8:$K$14,9,FALSE)</f>
        <v>1.6797377680782013E-2</v>
      </c>
      <c r="AQ10" s="8"/>
      <c r="AR10" s="23">
        <f>VLOOKUP($AB10,[4]RI!$C$8:$K$14,5,FALSE)</f>
        <v>221</v>
      </c>
      <c r="AS10" s="23">
        <f>VLOOKUP($AB10,[4]RI!$C$8:$K$14,6,FALSE)</f>
        <v>53200508.560000002</v>
      </c>
      <c r="AT10" s="35">
        <f>VLOOKUP($AB10,[4]RI!$C$8:$K$14,8,FALSE)</f>
        <v>1.4935459890518348E-2</v>
      </c>
      <c r="AU10" s="35">
        <f>VLOOKUP($AB10,[4]RI!$C$8:$K$14,9,FALSE)</f>
        <v>2.1160735285289944E-2</v>
      </c>
      <c r="AV10" s="8"/>
      <c r="AW10" s="23">
        <f>VLOOKUP($AB10,[5]RI!$C$8:$K$14,5,FALSE)</f>
        <v>181</v>
      </c>
      <c r="AX10" s="23">
        <f>VLOOKUP($AB10,[5]RI!$C$8:$K$14,6,FALSE)</f>
        <v>38986604.899999999</v>
      </c>
      <c r="AY10" s="35">
        <f>VLOOKUP($AB10,[5]RI!$C$8:$K$14,8,FALSE)</f>
        <v>8.123148729916525E-3</v>
      </c>
      <c r="AZ10" s="35">
        <f>VLOOKUP($AB10,[5]RI!$C$8:$K$14,9,FALSE)</f>
        <v>9.9007802869473267E-3</v>
      </c>
      <c r="BB10" s="36">
        <f t="shared" si="1"/>
        <v>0</v>
      </c>
      <c r="BC10" s="36">
        <f t="shared" si="0"/>
        <v>0</v>
      </c>
      <c r="BD10" s="35">
        <f t="shared" si="0"/>
        <v>-3.5330836454431844E-5</v>
      </c>
      <c r="BE10" s="35">
        <f t="shared" si="0"/>
        <v>-4.6543558806892704E-5</v>
      </c>
      <c r="BF10" s="23"/>
      <c r="BG10" s="36">
        <f t="shared" si="0"/>
        <v>0</v>
      </c>
      <c r="BH10" s="36">
        <f t="shared" si="0"/>
        <v>0.39000000059604645</v>
      </c>
      <c r="BI10" s="35">
        <f t="shared" si="0"/>
        <v>-8.9805568298101379E-6</v>
      </c>
      <c r="BJ10" s="35">
        <f t="shared" si="0"/>
        <v>-2.1465925143465334E-5</v>
      </c>
      <c r="BK10" s="23"/>
      <c r="BL10" s="36">
        <f t="shared" si="0"/>
        <v>0</v>
      </c>
      <c r="BM10" s="36">
        <f t="shared" si="0"/>
        <v>0</v>
      </c>
      <c r="BN10" s="35">
        <f t="shared" si="0"/>
        <v>3.5588886995058591E-5</v>
      </c>
      <c r="BO10" s="35">
        <f t="shared" si="0"/>
        <v>-2.6223192179861132E-6</v>
      </c>
      <c r="BP10" s="23"/>
      <c r="BQ10" s="36">
        <f t="shared" si="0"/>
        <v>0</v>
      </c>
      <c r="BR10" s="36">
        <f t="shared" si="0"/>
        <v>-0.43999999761581421</v>
      </c>
      <c r="BS10" s="35">
        <f t="shared" si="0"/>
        <v>3.5459890518348136E-5</v>
      </c>
      <c r="BT10" s="35">
        <f t="shared" si="0"/>
        <v>-3.9264714710055687E-5</v>
      </c>
      <c r="BU10" s="23"/>
      <c r="BV10" s="36">
        <f t="shared" si="0"/>
        <v>0</v>
      </c>
      <c r="BW10" s="36">
        <f t="shared" si="0"/>
        <v>-0.10000000149011612</v>
      </c>
      <c r="BX10" s="35">
        <f t="shared" si="0"/>
        <v>2.3148729916525404E-5</v>
      </c>
      <c r="BY10" s="35">
        <f t="shared" si="0"/>
        <v>7.802869473258478E-7</v>
      </c>
    </row>
    <row r="11" spans="1:77" x14ac:dyDescent="0.2">
      <c r="A11" s="1" t="s">
        <v>26</v>
      </c>
      <c r="B11" s="13" t="s">
        <v>12</v>
      </c>
      <c r="C11" s="23">
        <v>175</v>
      </c>
      <c r="D11" s="28">
        <v>36988279.380000003</v>
      </c>
      <c r="E11" s="17">
        <v>2.7300000000000001E-2</v>
      </c>
      <c r="F11" s="17">
        <v>3.4599999999999999E-2</v>
      </c>
      <c r="G11" s="8"/>
      <c r="H11" s="23">
        <v>1194</v>
      </c>
      <c r="I11" s="28">
        <v>301293204</v>
      </c>
      <c r="J11" s="17">
        <v>4.2099999999999999E-2</v>
      </c>
      <c r="K11" s="17">
        <v>4.3200000000000002E-2</v>
      </c>
      <c r="L11" s="8"/>
      <c r="M11" s="23">
        <v>159</v>
      </c>
      <c r="N11" s="28">
        <v>29864887</v>
      </c>
      <c r="O11" s="17">
        <v>2.7099999999999999E-2</v>
      </c>
      <c r="P11" s="17">
        <v>3.2899999999999999E-2</v>
      </c>
      <c r="Q11" s="8"/>
      <c r="R11" s="23">
        <v>826</v>
      </c>
      <c r="S11" s="28">
        <v>184318874</v>
      </c>
      <c r="T11" s="17">
        <v>5.5800000000000002E-2</v>
      </c>
      <c r="U11" s="17">
        <v>7.3300000000000004E-2</v>
      </c>
      <c r="V11" s="8"/>
      <c r="W11" s="23">
        <v>512</v>
      </c>
      <c r="X11" s="28">
        <v>108745367</v>
      </c>
      <c r="Y11" s="17">
        <v>2.3E-2</v>
      </c>
      <c r="Z11" s="17">
        <v>2.76E-2</v>
      </c>
      <c r="AA11" s="8"/>
      <c r="AB11" s="34" t="s">
        <v>12</v>
      </c>
      <c r="AC11" s="23">
        <f>VLOOKUP($AB11,[1]RI!$C$8:$K$14,5,FALSE)</f>
        <v>175</v>
      </c>
      <c r="AD11" s="23">
        <f>VLOOKUP($AB11,[1]RI!$C$8:$K$14,6,FALSE)</f>
        <v>36988279.380000003</v>
      </c>
      <c r="AE11" s="35">
        <f>VLOOKUP($AB11,[1]RI!$C$8:$K$14,8,FALSE)</f>
        <v>2.7309612983770288E-2</v>
      </c>
      <c r="AF11" s="35">
        <f>VLOOKUP($AB11,[1]RI!$C$8:$K$14,9,FALSE)</f>
        <v>3.4553679786578778E-2</v>
      </c>
      <c r="AG11" s="8"/>
      <c r="AH11" s="23">
        <f>VLOOKUP($AB11,[2]RI!$C$8:$K$23,5,FALSE)</f>
        <v>1194</v>
      </c>
      <c r="AI11" s="23">
        <f>VLOOKUP($AB11,[2]RI!$C$8:$K$23,6,FALSE)</f>
        <v>301293203.81</v>
      </c>
      <c r="AJ11" s="35">
        <f>VLOOKUP($AB11,[2]RI!$C$8:$K$23,8,FALSE)</f>
        <v>4.2132749920604118E-2</v>
      </c>
      <c r="AK11" s="35">
        <f>VLOOKUP($AB11,[2]RI!$C$8:$K$23,9,FALSE)</f>
        <v>4.3218994701683382E-2</v>
      </c>
      <c r="AL11" s="8"/>
      <c r="AM11" s="23">
        <f>VLOOKUP($AB11,[3]RI!$C$8:$K$14,5,FALSE)</f>
        <v>159</v>
      </c>
      <c r="AN11" s="23">
        <f>VLOOKUP($AB11,[3]RI!$C$8:$K$14,6,FALSE)</f>
        <v>29864887</v>
      </c>
      <c r="AO11" s="35">
        <f>VLOOKUP($AB11,[3]RI!$C$8:$K$14,8,FALSE)</f>
        <v>2.7100732912902676E-2</v>
      </c>
      <c r="AP11" s="35">
        <f>VLOOKUP($AB11,[3]RI!$C$8:$K$14,9,FALSE)</f>
        <v>3.2862394891504491E-2</v>
      </c>
      <c r="AQ11" s="8"/>
      <c r="AR11" s="23">
        <f>VLOOKUP($AB11,[4]RI!$C$8:$K$14,5,FALSE)</f>
        <v>826</v>
      </c>
      <c r="AS11" s="23">
        <f>VLOOKUP($AB11,[4]RI!$C$8:$K$14,6,FALSE)</f>
        <v>184318874.08000001</v>
      </c>
      <c r="AT11" s="35">
        <f>VLOOKUP($AB11,[4]RI!$C$8:$K$14,8,FALSE)</f>
        <v>5.5822126106643236E-2</v>
      </c>
      <c r="AU11" s="35">
        <f>VLOOKUP($AB11,[4]RI!$C$8:$K$14,9,FALSE)</f>
        <v>7.3313639438065736E-2</v>
      </c>
      <c r="AV11" s="8"/>
      <c r="AW11" s="23">
        <f>VLOOKUP($AB11,[5]RI!$C$8:$K$14,5,FALSE)</f>
        <v>512</v>
      </c>
      <c r="AX11" s="23">
        <f>VLOOKUP($AB11,[5]RI!$C$8:$K$14,6,FALSE)</f>
        <v>108745366.5</v>
      </c>
      <c r="AY11" s="35">
        <f>VLOOKUP($AB11,[5]RI!$C$8:$K$14,8,FALSE)</f>
        <v>2.2978188672471051E-2</v>
      </c>
      <c r="AZ11" s="35">
        <f>VLOOKUP($AB11,[5]RI!$C$8:$K$14,9,FALSE)</f>
        <v>2.7616253933926475E-2</v>
      </c>
      <c r="BB11" s="36">
        <f t="shared" si="1"/>
        <v>0</v>
      </c>
      <c r="BC11" s="36">
        <f t="shared" si="0"/>
        <v>0</v>
      </c>
      <c r="BD11" s="35">
        <f t="shared" si="0"/>
        <v>9.6129837702865761E-6</v>
      </c>
      <c r="BE11" s="35">
        <f t="shared" si="0"/>
        <v>-4.6320213421220668E-5</v>
      </c>
      <c r="BF11" s="23"/>
      <c r="BG11" s="36">
        <f t="shared" si="0"/>
        <v>0</v>
      </c>
      <c r="BH11" s="36">
        <f t="shared" si="0"/>
        <v>-0.18999999761581421</v>
      </c>
      <c r="BI11" s="35">
        <f t="shared" si="0"/>
        <v>3.2749920604119298E-5</v>
      </c>
      <c r="BJ11" s="35">
        <f t="shared" si="0"/>
        <v>1.8994701683379411E-5</v>
      </c>
      <c r="BK11" s="23"/>
      <c r="BL11" s="36">
        <f t="shared" si="0"/>
        <v>0</v>
      </c>
      <c r="BM11" s="36">
        <f t="shared" si="0"/>
        <v>0</v>
      </c>
      <c r="BN11" s="35">
        <f t="shared" si="0"/>
        <v>7.3291290267687992E-7</v>
      </c>
      <c r="BO11" s="35">
        <f t="shared" si="0"/>
        <v>-3.76051084955073E-5</v>
      </c>
      <c r="BP11" s="23"/>
      <c r="BQ11" s="36">
        <f t="shared" si="0"/>
        <v>0</v>
      </c>
      <c r="BR11" s="36">
        <f t="shared" si="0"/>
        <v>8.0000013113021851E-2</v>
      </c>
      <c r="BS11" s="35">
        <f t="shared" si="0"/>
        <v>2.2126106643233223E-5</v>
      </c>
      <c r="BT11" s="35">
        <f t="shared" si="0"/>
        <v>1.3639438065732312E-5</v>
      </c>
      <c r="BU11" s="23"/>
      <c r="BV11" s="36">
        <f t="shared" si="0"/>
        <v>0</v>
      </c>
      <c r="BW11" s="36">
        <f t="shared" si="0"/>
        <v>-0.5</v>
      </c>
      <c r="BX11" s="35">
        <f t="shared" si="0"/>
        <v>-2.181132752894846E-5</v>
      </c>
      <c r="BY11" s="35">
        <f t="shared" si="0"/>
        <v>1.6253933926475145E-5</v>
      </c>
    </row>
    <row r="12" spans="1:77" x14ac:dyDescent="0.2">
      <c r="A12" s="1" t="s">
        <v>27</v>
      </c>
      <c r="B12" s="13" t="s">
        <v>13</v>
      </c>
      <c r="C12" s="23">
        <v>6408</v>
      </c>
      <c r="D12" s="28">
        <v>1070458475.29</v>
      </c>
      <c r="E12" s="17">
        <v>1</v>
      </c>
      <c r="F12" s="17">
        <v>1</v>
      </c>
      <c r="G12" s="8"/>
      <c r="H12" s="23">
        <v>28339</v>
      </c>
      <c r="I12" s="28">
        <v>6971314485</v>
      </c>
      <c r="J12" s="17">
        <v>1</v>
      </c>
      <c r="K12" s="17">
        <v>1</v>
      </c>
      <c r="L12" s="8"/>
      <c r="M12" s="23">
        <v>5867</v>
      </c>
      <c r="N12" s="28">
        <v>908786079</v>
      </c>
      <c r="O12" s="17">
        <v>1</v>
      </c>
      <c r="P12" s="17">
        <v>1</v>
      </c>
      <c r="Q12" s="8"/>
      <c r="R12" s="23">
        <v>14797</v>
      </c>
      <c r="S12" s="28">
        <v>2514114365</v>
      </c>
      <c r="T12" s="17">
        <v>1</v>
      </c>
      <c r="U12" s="17">
        <v>1</v>
      </c>
      <c r="V12" s="8"/>
      <c r="W12" s="23">
        <v>22282</v>
      </c>
      <c r="X12" s="28">
        <v>3937730539</v>
      </c>
      <c r="Y12" s="17">
        <v>1</v>
      </c>
      <c r="Z12" s="17">
        <v>1</v>
      </c>
      <c r="AA12" s="8"/>
      <c r="AB12" s="34" t="s">
        <v>13</v>
      </c>
      <c r="AC12" s="23">
        <f>VLOOKUP($AB12,[1]RI!$C$8:$K$14,5,FALSE)</f>
        <v>6408</v>
      </c>
      <c r="AD12" s="23">
        <f>VLOOKUP($AB12,[1]RI!$C$8:$K$14,6,FALSE)</f>
        <v>1070458475.2899998</v>
      </c>
      <c r="AE12" s="35">
        <f>VLOOKUP($AB12,[1]RI!$C$8:$K$14,8,FALSE)</f>
        <v>1</v>
      </c>
      <c r="AF12" s="35">
        <f>VLOOKUP($AB12,[1]RI!$C$8:$K$14,9,FALSE)</f>
        <v>1.0000000000000002</v>
      </c>
      <c r="AG12" s="8"/>
      <c r="AH12" s="23">
        <f>VLOOKUP($AB12,[2]RI!$C$8:$K$23,5,FALSE)</f>
        <v>28339</v>
      </c>
      <c r="AI12" s="23">
        <f>VLOOKUP($AB12,[2]RI!$C$8:$K$23,6,FALSE)</f>
        <v>6971314485.4400005</v>
      </c>
      <c r="AJ12" s="35">
        <f>VLOOKUP($AB12,[2]RI!$C$8:$K$23,8,FALSE)</f>
        <v>1</v>
      </c>
      <c r="AK12" s="35">
        <f>VLOOKUP($AB12,[2]RI!$C$8:$K$23,9,FALSE)</f>
        <v>0.99999999999999989</v>
      </c>
      <c r="AL12" s="8"/>
      <c r="AM12" s="23">
        <f>VLOOKUP($AB12,[3]RI!$C$8:$K$14,5,FALSE)</f>
        <v>5867</v>
      </c>
      <c r="AN12" s="23">
        <f>VLOOKUP($AB12,[3]RI!$C$8:$K$14,6,FALSE)</f>
        <v>908786079</v>
      </c>
      <c r="AO12" s="35">
        <f>VLOOKUP($AB12,[3]RI!$C$8:$K$14,8,FALSE)</f>
        <v>1</v>
      </c>
      <c r="AP12" s="35">
        <f>VLOOKUP($AB12,[3]RI!$C$8:$K$14,9,FALSE)</f>
        <v>1</v>
      </c>
      <c r="AQ12" s="8"/>
      <c r="AR12" s="23">
        <f>VLOOKUP($AB12,[4]RI!$C$8:$K$14,5,FALSE)</f>
        <v>14797</v>
      </c>
      <c r="AS12" s="23">
        <f>VLOOKUP($AB12,[4]RI!$C$8:$K$14,6,FALSE)</f>
        <v>2514114365.25</v>
      </c>
      <c r="AT12" s="35">
        <f>VLOOKUP($AB12,[4]RI!$C$8:$K$14,8,FALSE)</f>
        <v>1.0000000000000002</v>
      </c>
      <c r="AU12" s="35">
        <f>VLOOKUP($AB12,[4]RI!$C$8:$K$14,9,FALSE)</f>
        <v>0.99999999999999978</v>
      </c>
      <c r="AV12" s="8"/>
      <c r="AW12" s="23">
        <f>VLOOKUP($AB12,[5]RI!$C$8:$K$14,5,FALSE)</f>
        <v>22282</v>
      </c>
      <c r="AX12" s="23">
        <f>VLOOKUP($AB12,[5]RI!$C$8:$K$14,6,FALSE)</f>
        <v>3937730539.4200001</v>
      </c>
      <c r="AY12" s="35">
        <f>VLOOKUP($AB12,[5]RI!$C$8:$K$14,8,FALSE)</f>
        <v>1</v>
      </c>
      <c r="AZ12" s="35">
        <f>VLOOKUP($AB12,[5]RI!$C$8:$K$14,9,FALSE)</f>
        <v>1</v>
      </c>
      <c r="BB12" s="36">
        <f t="shared" si="1"/>
        <v>0</v>
      </c>
      <c r="BC12" s="36">
        <f t="shared" si="0"/>
        <v>0</v>
      </c>
      <c r="BD12" s="35">
        <f t="shared" si="0"/>
        <v>0</v>
      </c>
      <c r="BE12" s="35">
        <f t="shared" si="0"/>
        <v>0</v>
      </c>
      <c r="BF12" s="23"/>
      <c r="BG12" s="36">
        <f t="shared" si="0"/>
        <v>0</v>
      </c>
      <c r="BH12" s="36">
        <f t="shared" si="0"/>
        <v>0.44000053405761719</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0.25</v>
      </c>
      <c r="BS12" s="35">
        <f t="shared" si="0"/>
        <v>0</v>
      </c>
      <c r="BT12" s="35">
        <f t="shared" si="0"/>
        <v>0</v>
      </c>
      <c r="BU12" s="23"/>
      <c r="BV12" s="36">
        <f t="shared" si="0"/>
        <v>0</v>
      </c>
      <c r="BW12" s="36">
        <f t="shared" si="0"/>
        <v>0.42000007629394531</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653</v>
      </c>
      <c r="D15" s="30">
        <v>21480442.199999999</v>
      </c>
      <c r="E15" s="19">
        <v>0.95050000000000001</v>
      </c>
      <c r="F15" s="19">
        <v>0.92789999999999995</v>
      </c>
      <c r="H15" s="25">
        <v>8339</v>
      </c>
      <c r="I15" s="30">
        <v>423496942</v>
      </c>
      <c r="J15" s="19">
        <v>0.92679999999999996</v>
      </c>
      <c r="K15" s="19">
        <v>0.91659999999999997</v>
      </c>
      <c r="M15" s="25">
        <v>1409</v>
      </c>
      <c r="N15" s="30">
        <v>80999318</v>
      </c>
      <c r="O15" s="19">
        <v>0.90610000000000002</v>
      </c>
      <c r="P15" s="19">
        <v>0.8972</v>
      </c>
      <c r="R15" s="25">
        <v>2350</v>
      </c>
      <c r="S15" s="30">
        <v>113030706</v>
      </c>
      <c r="T15" s="19">
        <v>0.93510000000000004</v>
      </c>
      <c r="U15" s="19">
        <v>0.90959999999999996</v>
      </c>
      <c r="W15" s="25">
        <v>1103</v>
      </c>
      <c r="X15" s="30">
        <v>58024652</v>
      </c>
      <c r="Y15" s="19">
        <v>0.89239999999999997</v>
      </c>
      <c r="Z15" s="19">
        <v>0.85829999999999995</v>
      </c>
      <c r="AB15" s="34" t="s">
        <v>80</v>
      </c>
      <c r="AC15" s="23">
        <f>VLOOKUP($AB15,[1]RI!$C$17:$K$24,5,FALSE)</f>
        <v>653</v>
      </c>
      <c r="AD15" s="23">
        <f>VLOOKUP($AB15,[1]RI!$C$17:$K$24,6,FALSE)</f>
        <v>21480442.199999999</v>
      </c>
      <c r="AE15" s="35">
        <f>VLOOKUP($AB15,[1]RI!$C$17:$K$24,8,FALSE)</f>
        <v>0.95050946142649195</v>
      </c>
      <c r="AF15" s="35">
        <f>VLOOKUP($AB15,[1]RI!$C$17:$K$24,9,FALSE)</f>
        <v>0.92787759072928166</v>
      </c>
      <c r="AH15" s="23">
        <f>VLOOKUP($AB15,[2]RI!$C$17:$K$23,5,FALSE)</f>
        <v>8339</v>
      </c>
      <c r="AI15" s="23">
        <f>VLOOKUP($AB15,[2]RI!$C$17:$K$23,6,FALSE)</f>
        <v>423496941.87</v>
      </c>
      <c r="AJ15" s="35">
        <f>VLOOKUP($AB15,[2]RI!$C$17:$K$23,8,FALSE)</f>
        <v>0.92676150255612355</v>
      </c>
      <c r="AK15" s="35">
        <f>VLOOKUP($AB15,[2]RI!$C$17:$K$23,9,FALSE)</f>
        <v>0.91664415497002349</v>
      </c>
      <c r="AM15" s="23">
        <f>VLOOKUP($AB15,[3]RI!$C$17:$K$23,5,FALSE)</f>
        <v>1409</v>
      </c>
      <c r="AN15" s="23">
        <f>VLOOKUP($AB15,[3]RI!$C$17:$K$23,6,FALSE)</f>
        <v>80999318</v>
      </c>
      <c r="AO15" s="35">
        <f>VLOOKUP($AB15,[3]RI!$C$17:$K$23,8,FALSE)</f>
        <v>0.90610932475884243</v>
      </c>
      <c r="AP15" s="35">
        <f>VLOOKUP($AB15,[3]RI!$C$17:$K$23,9,FALSE)</f>
        <v>0.89716107159637126</v>
      </c>
      <c r="AQ15" s="23"/>
      <c r="AR15" s="23">
        <f>VLOOKUP($AB15,[4]RI!$C$17:$K$23,5,FALSE)</f>
        <v>2350</v>
      </c>
      <c r="AS15" s="23">
        <f>VLOOKUP($AB15,[4]RI!$C$17:$K$23,6,FALSE)</f>
        <v>113030705.65000001</v>
      </c>
      <c r="AT15" s="35">
        <f>VLOOKUP($AB15,[4]RI!$C$17:$K$23,8,FALSE)</f>
        <v>0.93513728611221647</v>
      </c>
      <c r="AU15" s="35">
        <f>VLOOKUP($AB15,[4]RI!$C$17:$K$23,9,FALSE)</f>
        <v>0.9096064434475214</v>
      </c>
      <c r="AW15" s="23">
        <f>VLOOKUP($AB15,[5]RI!$C$17:$K$23,5,FALSE)</f>
        <v>1103</v>
      </c>
      <c r="AX15" s="23">
        <f>VLOOKUP($AB15,[5]RI!$C$17:$K$23,6,FALSE)</f>
        <v>58024651.560000002</v>
      </c>
      <c r="AY15" s="35">
        <f>VLOOKUP($AB15,[5]RI!$C$17:$K$23,8,FALSE)</f>
        <v>0.89239482200647247</v>
      </c>
      <c r="AZ15" s="35">
        <f>VLOOKUP($AB15,[5]RI!$C$17:$K$23,9,FALSE)</f>
        <v>0.85826860075886124</v>
      </c>
      <c r="BB15" s="36">
        <f t="shared" si="1"/>
        <v>0</v>
      </c>
      <c r="BC15" s="36">
        <f t="shared" si="0"/>
        <v>0</v>
      </c>
      <c r="BD15" s="35">
        <f t="shared" si="0"/>
        <v>9.4614264919412605E-6</v>
      </c>
      <c r="BE15" s="35">
        <f t="shared" si="0"/>
        <v>-2.2409270718282137E-5</v>
      </c>
      <c r="BF15" s="23"/>
      <c r="BG15" s="36">
        <f t="shared" si="0"/>
        <v>0</v>
      </c>
      <c r="BH15" s="36">
        <f t="shared" si="0"/>
        <v>-0.12999999523162842</v>
      </c>
      <c r="BI15" s="35">
        <f t="shared" si="0"/>
        <v>-3.8497443876406301E-5</v>
      </c>
      <c r="BJ15" s="35">
        <f t="shared" si="0"/>
        <v>4.415497002352442E-5</v>
      </c>
      <c r="BK15" s="23"/>
      <c r="BL15" s="36">
        <f t="shared" si="0"/>
        <v>0</v>
      </c>
      <c r="BM15" s="36">
        <f t="shared" si="0"/>
        <v>0</v>
      </c>
      <c r="BN15" s="35">
        <f t="shared" si="0"/>
        <v>9.3247588424105743E-6</v>
      </c>
      <c r="BO15" s="35">
        <f t="shared" si="0"/>
        <v>-3.8928403628735175E-5</v>
      </c>
      <c r="BP15" s="23"/>
      <c r="BQ15" s="36">
        <f t="shared" si="0"/>
        <v>0</v>
      </c>
      <c r="BR15" s="36">
        <f t="shared" si="0"/>
        <v>-0.34999999403953552</v>
      </c>
      <c r="BS15" s="35">
        <f t="shared" si="0"/>
        <v>3.728611221642808E-5</v>
      </c>
      <c r="BT15" s="35">
        <f t="shared" si="0"/>
        <v>6.4434475214314446E-6</v>
      </c>
      <c r="BU15" s="23"/>
      <c r="BV15" s="36">
        <f t="shared" si="0"/>
        <v>0</v>
      </c>
      <c r="BW15" s="36">
        <f t="shared" si="0"/>
        <v>-0.43999999761581421</v>
      </c>
      <c r="BX15" s="35">
        <f t="shared" si="0"/>
        <v>-5.1779935275053646E-6</v>
      </c>
      <c r="BY15" s="35">
        <f t="shared" si="0"/>
        <v>-3.1399241138707623E-5</v>
      </c>
    </row>
    <row r="16" spans="1:77" x14ac:dyDescent="0.2">
      <c r="A16" s="1" t="s">
        <v>22</v>
      </c>
      <c r="B16" s="13" t="s">
        <v>8</v>
      </c>
      <c r="C16" s="25">
        <v>13</v>
      </c>
      <c r="D16" s="30">
        <v>540125.38</v>
      </c>
      <c r="E16" s="19">
        <v>1.89E-2</v>
      </c>
      <c r="F16" s="19">
        <v>2.3300000000000001E-2</v>
      </c>
      <c r="H16" s="25">
        <v>140</v>
      </c>
      <c r="I16" s="30">
        <v>8015278</v>
      </c>
      <c r="J16" s="19">
        <v>1.5599999999999999E-2</v>
      </c>
      <c r="K16" s="19">
        <v>1.7399999999999999E-2</v>
      </c>
      <c r="M16" s="25">
        <v>36</v>
      </c>
      <c r="N16" s="30">
        <v>1834320</v>
      </c>
      <c r="O16" s="19">
        <v>2.3199999999999998E-2</v>
      </c>
      <c r="P16" s="19">
        <v>2.0299999999999999E-2</v>
      </c>
      <c r="R16" s="25">
        <v>53</v>
      </c>
      <c r="S16" s="30">
        <v>3058643</v>
      </c>
      <c r="T16" s="19">
        <v>2.1100000000000001E-2</v>
      </c>
      <c r="U16" s="19">
        <v>2.46E-2</v>
      </c>
      <c r="W16" s="25">
        <v>18</v>
      </c>
      <c r="X16" s="30">
        <v>1873907</v>
      </c>
      <c r="Y16" s="19">
        <v>1.46E-2</v>
      </c>
      <c r="Z16" s="19">
        <v>2.7699999999999999E-2</v>
      </c>
      <c r="AB16" s="34" t="s">
        <v>8</v>
      </c>
      <c r="AC16" s="23">
        <f>VLOOKUP($AB16,[1]RI!$C$17:$K$24,5,FALSE)</f>
        <v>13</v>
      </c>
      <c r="AD16" s="23">
        <f>VLOOKUP($AB16,[1]RI!$C$17:$K$24,6,FALSE)</f>
        <v>540125.38</v>
      </c>
      <c r="AE16" s="35">
        <f>VLOOKUP($AB16,[1]RI!$C$17:$K$24,8,FALSE)</f>
        <v>1.8922852983988356E-2</v>
      </c>
      <c r="AF16" s="35">
        <f>VLOOKUP($AB16,[1]RI!$C$17:$K$24,9,FALSE)</f>
        <v>2.3331467370170701E-2</v>
      </c>
      <c r="AH16" s="23">
        <f>VLOOKUP($AB16,[2]RI!$C$17:$K$23,5,FALSE)</f>
        <v>140</v>
      </c>
      <c r="AI16" s="23">
        <f>VLOOKUP($AB16,[2]RI!$C$17:$K$23,6,FALSE)</f>
        <v>8015278.2599999998</v>
      </c>
      <c r="AJ16" s="35">
        <f>VLOOKUP($AB16,[2]RI!$C$17:$K$23,8,FALSE)</f>
        <v>1.555901311402534E-2</v>
      </c>
      <c r="AK16" s="35">
        <f>VLOOKUP($AB16,[2]RI!$C$17:$K$23,9,FALSE)</f>
        <v>1.7348786357334882E-2</v>
      </c>
      <c r="AM16" s="23">
        <f>VLOOKUP($AB16,[3]RI!$C$17:$K$23,5,FALSE)</f>
        <v>36</v>
      </c>
      <c r="AN16" s="23">
        <f>VLOOKUP($AB16,[3]RI!$C$17:$K$23,6,FALSE)</f>
        <v>1834320</v>
      </c>
      <c r="AO16" s="35">
        <f>VLOOKUP($AB16,[3]RI!$C$17:$K$23,8,FALSE)</f>
        <v>2.3151125401929259E-2</v>
      </c>
      <c r="AP16" s="35">
        <f>VLOOKUP($AB16,[3]RI!$C$17:$K$23,9,FALSE)</f>
        <v>2.0317214236923026E-2</v>
      </c>
      <c r="AR16" s="23">
        <f>VLOOKUP($AB16,[4]RI!$C$17:$K$23,5,FALSE)</f>
        <v>53</v>
      </c>
      <c r="AS16" s="23">
        <f>VLOOKUP($AB16,[4]RI!$C$17:$K$23,6,FALSE)</f>
        <v>3058642.65</v>
      </c>
      <c r="AT16" s="35">
        <f>VLOOKUP($AB16,[4]RI!$C$17:$K$23,8,FALSE)</f>
        <v>2.109033028253084E-2</v>
      </c>
      <c r="AU16" s="35">
        <f>VLOOKUP($AB16,[4]RI!$C$17:$K$23,9,FALSE)</f>
        <v>2.4614205906653135E-2</v>
      </c>
      <c r="AW16" s="23">
        <f>VLOOKUP($AB16,[5]RI!$C$17:$K$23,5,FALSE)</f>
        <v>18</v>
      </c>
      <c r="AX16" s="23">
        <f>VLOOKUP($AB16,[5]RI!$C$17:$K$23,6,FALSE)</f>
        <v>1873906.57</v>
      </c>
      <c r="AY16" s="35">
        <f>VLOOKUP($AB16,[5]RI!$C$17:$K$23,8,FALSE)</f>
        <v>1.4563106796116505E-2</v>
      </c>
      <c r="AZ16" s="35">
        <f>VLOOKUP($AB16,[5]RI!$C$17:$K$23,9,FALSE)</f>
        <v>2.7717791086150158E-2</v>
      </c>
      <c r="BB16" s="36">
        <f t="shared" si="1"/>
        <v>0</v>
      </c>
      <c r="BC16" s="36">
        <f t="shared" si="0"/>
        <v>0</v>
      </c>
      <c r="BD16" s="35">
        <f t="shared" si="0"/>
        <v>2.2852983988356362E-5</v>
      </c>
      <c r="BE16" s="35">
        <f t="shared" si="0"/>
        <v>3.1467370170699949E-5</v>
      </c>
      <c r="BF16" s="23"/>
      <c r="BG16" s="36">
        <f t="shared" si="0"/>
        <v>0</v>
      </c>
      <c r="BH16" s="36">
        <f t="shared" si="0"/>
        <v>0.25999999977648258</v>
      </c>
      <c r="BI16" s="35">
        <f t="shared" si="0"/>
        <v>-4.0986885974659756E-5</v>
      </c>
      <c r="BJ16" s="35">
        <f t="shared" si="0"/>
        <v>-5.121364266511691E-5</v>
      </c>
      <c r="BK16" s="23"/>
      <c r="BL16" s="36">
        <f t="shared" si="0"/>
        <v>0</v>
      </c>
      <c r="BM16" s="36">
        <f t="shared" si="0"/>
        <v>0</v>
      </c>
      <c r="BN16" s="35">
        <f t="shared" si="0"/>
        <v>-4.88745980707396E-5</v>
      </c>
      <c r="BO16" s="35">
        <f t="shared" si="0"/>
        <v>1.7214236923027842E-5</v>
      </c>
      <c r="BP16" s="23"/>
      <c r="BQ16" s="36">
        <f t="shared" si="0"/>
        <v>0</v>
      </c>
      <c r="BR16" s="36">
        <f t="shared" si="0"/>
        <v>-0.35000000009313226</v>
      </c>
      <c r="BS16" s="35">
        <f t="shared" si="0"/>
        <v>-9.6697174691608156E-6</v>
      </c>
      <c r="BT16" s="35">
        <f t="shared" si="0"/>
        <v>1.4205906653134287E-5</v>
      </c>
      <c r="BU16" s="23"/>
      <c r="BV16" s="36">
        <f t="shared" si="0"/>
        <v>0</v>
      </c>
      <c r="BW16" s="36">
        <f t="shared" si="0"/>
        <v>-0.42999999993480742</v>
      </c>
      <c r="BX16" s="35">
        <f t="shared" si="0"/>
        <v>-3.6893203883494805E-5</v>
      </c>
      <c r="BY16" s="35">
        <f t="shared" si="0"/>
        <v>1.7791086150159563E-5</v>
      </c>
    </row>
    <row r="17" spans="1:77" x14ac:dyDescent="0.2">
      <c r="A17" s="1" t="s">
        <v>23</v>
      </c>
      <c r="B17" s="13" t="s">
        <v>9</v>
      </c>
      <c r="C17" s="25">
        <v>10</v>
      </c>
      <c r="D17" s="30">
        <v>391763.86</v>
      </c>
      <c r="E17" s="19">
        <v>1.46E-2</v>
      </c>
      <c r="F17" s="19">
        <v>1.6899999999999998E-2</v>
      </c>
      <c r="H17" s="25">
        <v>140</v>
      </c>
      <c r="I17" s="30">
        <v>7177968</v>
      </c>
      <c r="J17" s="19">
        <v>1.5599999999999999E-2</v>
      </c>
      <c r="K17" s="19">
        <v>1.55E-2</v>
      </c>
      <c r="M17" s="25">
        <v>54</v>
      </c>
      <c r="N17" s="30">
        <v>3337079</v>
      </c>
      <c r="O17" s="19">
        <v>3.4700000000000002E-2</v>
      </c>
      <c r="P17" s="19">
        <v>3.6999999999999998E-2</v>
      </c>
      <c r="R17" s="25">
        <v>52</v>
      </c>
      <c r="S17" s="30">
        <v>3354855</v>
      </c>
      <c r="T17" s="19">
        <v>2.07E-2</v>
      </c>
      <c r="U17" s="19">
        <v>2.7E-2</v>
      </c>
      <c r="W17" s="25">
        <v>31</v>
      </c>
      <c r="X17" s="30">
        <v>2606689</v>
      </c>
      <c r="Y17" s="19">
        <v>2.5100000000000001E-2</v>
      </c>
      <c r="Z17" s="19">
        <v>3.8600000000000002E-2</v>
      </c>
      <c r="AB17" s="34" t="s">
        <v>9</v>
      </c>
      <c r="AC17" s="23">
        <f>VLOOKUP($AB17,[1]RI!$C$17:$K$24,5,FALSE)</f>
        <v>10</v>
      </c>
      <c r="AD17" s="23">
        <f>VLOOKUP($AB17,[1]RI!$C$17:$K$24,6,FALSE)</f>
        <v>391763.86</v>
      </c>
      <c r="AE17" s="35">
        <f>VLOOKUP($AB17,[1]RI!$C$17:$K$24,8,FALSE)</f>
        <v>1.4556040756914119E-2</v>
      </c>
      <c r="AF17" s="35">
        <f>VLOOKUP($AB17,[1]RI!$C$17:$K$24,9,FALSE)</f>
        <v>1.6922785069648314E-2</v>
      </c>
      <c r="AH17" s="23">
        <f>VLOOKUP($AB17,[2]RI!$C$17:$K$23,5,FALSE)</f>
        <v>140</v>
      </c>
      <c r="AI17" s="23">
        <f>VLOOKUP($AB17,[2]RI!$C$17:$K$23,6,FALSE)</f>
        <v>7177968.4799999986</v>
      </c>
      <c r="AJ17" s="35">
        <f>VLOOKUP($AB17,[2]RI!$C$17:$K$23,8,FALSE)</f>
        <v>1.555901311402534E-2</v>
      </c>
      <c r="AK17" s="35">
        <f>VLOOKUP($AB17,[2]RI!$C$17:$K$23,9,FALSE)</f>
        <v>1.5536458947490587E-2</v>
      </c>
      <c r="AM17" s="23">
        <f>VLOOKUP($AB17,[3]RI!$C$17:$K$23,5,FALSE)</f>
        <v>54</v>
      </c>
      <c r="AN17" s="23">
        <f>VLOOKUP($AB17,[3]RI!$C$17:$K$23,6,FALSE)</f>
        <v>3337079</v>
      </c>
      <c r="AO17" s="35">
        <f>VLOOKUP($AB17,[3]RI!$C$17:$K$23,8,FALSE)</f>
        <v>3.4726688102893893E-2</v>
      </c>
      <c r="AP17" s="35">
        <f>VLOOKUP($AB17,[3]RI!$C$17:$K$23,9,FALSE)</f>
        <v>3.6962007157168249E-2</v>
      </c>
      <c r="AR17" s="23">
        <f>VLOOKUP($AB17,[4]RI!$C$17:$K$23,5,FALSE)</f>
        <v>52</v>
      </c>
      <c r="AS17" s="23">
        <f>VLOOKUP($AB17,[4]RI!$C$17:$K$23,6,FALSE)</f>
        <v>3354855.3</v>
      </c>
      <c r="AT17" s="35">
        <f>VLOOKUP($AB17,[4]RI!$C$17:$K$23,8,FALSE)</f>
        <v>2.0692399522483088E-2</v>
      </c>
      <c r="AU17" s="35">
        <f>VLOOKUP($AB17,[4]RI!$C$17:$K$23,9,FALSE)</f>
        <v>2.6997955822405918E-2</v>
      </c>
      <c r="AW17" s="23">
        <f>VLOOKUP($AB17,[5]RI!$C$17:$K$23,5,FALSE)</f>
        <v>31</v>
      </c>
      <c r="AX17" s="23">
        <f>VLOOKUP($AB17,[5]RI!$C$17:$K$23,6,FALSE)</f>
        <v>2606689.21</v>
      </c>
      <c r="AY17" s="35">
        <f>VLOOKUP($AB17,[5]RI!$C$17:$K$23,8,FALSE)</f>
        <v>2.5080906148867314E-2</v>
      </c>
      <c r="AZ17" s="35">
        <f>VLOOKUP($AB17,[5]RI!$C$17:$K$23,9,FALSE)</f>
        <v>3.8556707205152606E-2</v>
      </c>
      <c r="BB17" s="36">
        <f t="shared" si="1"/>
        <v>0</v>
      </c>
      <c r="BC17" s="36">
        <f t="shared" si="0"/>
        <v>0</v>
      </c>
      <c r="BD17" s="35">
        <f t="shared" si="0"/>
        <v>-4.395924308588095E-5</v>
      </c>
      <c r="BE17" s="35">
        <f t="shared" si="0"/>
        <v>2.2785069648315753E-5</v>
      </c>
      <c r="BF17" s="23"/>
      <c r="BG17" s="36">
        <f t="shared" si="0"/>
        <v>0</v>
      </c>
      <c r="BH17" s="36">
        <f t="shared" si="0"/>
        <v>0.47999999858438969</v>
      </c>
      <c r="BI17" s="35">
        <f t="shared" si="0"/>
        <v>-4.0986885974659756E-5</v>
      </c>
      <c r="BJ17" s="35">
        <f t="shared" si="0"/>
        <v>3.6458947490587354E-5</v>
      </c>
      <c r="BK17" s="23"/>
      <c r="BL17" s="36">
        <f t="shared" si="0"/>
        <v>0</v>
      </c>
      <c r="BM17" s="36">
        <f t="shared" si="0"/>
        <v>0</v>
      </c>
      <c r="BN17" s="35">
        <f t="shared" si="0"/>
        <v>2.668810289389173E-5</v>
      </c>
      <c r="BO17" s="35">
        <f t="shared" si="0"/>
        <v>-3.7992842831749418E-5</v>
      </c>
      <c r="BP17" s="23"/>
      <c r="BQ17" s="36">
        <f t="shared" si="0"/>
        <v>0</v>
      </c>
      <c r="BR17" s="36">
        <f t="shared" si="0"/>
        <v>0.29999999981373549</v>
      </c>
      <c r="BS17" s="35">
        <f t="shared" si="0"/>
        <v>-7.6004775169113969E-6</v>
      </c>
      <c r="BT17" s="35">
        <f t="shared" si="0"/>
        <v>-2.0441775940814588E-6</v>
      </c>
      <c r="BU17" s="23"/>
      <c r="BV17" s="36">
        <f t="shared" si="0"/>
        <v>0</v>
      </c>
      <c r="BW17" s="36">
        <f t="shared" si="0"/>
        <v>0.2099999999627471</v>
      </c>
      <c r="BX17" s="35">
        <f t="shared" si="0"/>
        <v>-1.909385113268644E-5</v>
      </c>
      <c r="BY17" s="35">
        <f t="shared" si="0"/>
        <v>-4.3292794847396565E-5</v>
      </c>
    </row>
    <row r="18" spans="1:77" x14ac:dyDescent="0.2">
      <c r="A18" s="1" t="s">
        <v>24</v>
      </c>
      <c r="B18" s="13" t="s">
        <v>10</v>
      </c>
      <c r="C18" s="25">
        <v>1</v>
      </c>
      <c r="D18" s="30">
        <v>45008.93</v>
      </c>
      <c r="E18" s="19">
        <v>1.5E-3</v>
      </c>
      <c r="F18" s="19">
        <v>1.9E-3</v>
      </c>
      <c r="H18" s="25">
        <v>151</v>
      </c>
      <c r="I18" s="30">
        <v>7699625</v>
      </c>
      <c r="J18" s="19">
        <v>1.6799999999999999E-2</v>
      </c>
      <c r="K18" s="19">
        <v>1.67E-2</v>
      </c>
      <c r="M18" s="25">
        <v>10</v>
      </c>
      <c r="N18" s="30">
        <v>803503</v>
      </c>
      <c r="O18" s="19">
        <v>6.4000000000000003E-3</v>
      </c>
      <c r="P18" s="19">
        <v>8.8999999999999999E-3</v>
      </c>
      <c r="R18" s="25">
        <v>5</v>
      </c>
      <c r="S18" s="30">
        <v>590269</v>
      </c>
      <c r="T18" s="19">
        <v>2E-3</v>
      </c>
      <c r="U18" s="19">
        <v>4.7999999999999996E-3</v>
      </c>
      <c r="W18" s="25">
        <v>14</v>
      </c>
      <c r="X18" s="30">
        <v>829016</v>
      </c>
      <c r="Y18" s="19">
        <v>1.1299999999999999E-2</v>
      </c>
      <c r="Z18" s="19">
        <v>1.23E-2</v>
      </c>
      <c r="AB18" s="34" t="s">
        <v>10</v>
      </c>
      <c r="AC18" s="23">
        <f>VLOOKUP($AB18,[1]RI!$C$17:$K$24,5,FALSE)</f>
        <v>1</v>
      </c>
      <c r="AD18" s="23">
        <f>VLOOKUP($AB18,[1]RI!$C$17:$K$24,6,FALSE)</f>
        <v>45008.93</v>
      </c>
      <c r="AE18" s="35">
        <f>VLOOKUP($AB18,[1]RI!$C$17:$K$24,8,FALSE)</f>
        <v>1.455604075691412E-3</v>
      </c>
      <c r="AF18" s="35">
        <f>VLOOKUP($AB18,[1]RI!$C$17:$K$24,9,FALSE)</f>
        <v>1.9442233609931407E-3</v>
      </c>
      <c r="AH18" s="23">
        <f>VLOOKUP($AB18,[2]RI!$C$17:$K$23,5,FALSE)</f>
        <v>151</v>
      </c>
      <c r="AI18" s="23">
        <f>VLOOKUP($AB18,[2]RI!$C$17:$K$23,6,FALSE)</f>
        <v>7699625.4800000004</v>
      </c>
      <c r="AJ18" s="35">
        <f>VLOOKUP($AB18,[2]RI!$C$17:$K$23,8,FALSE)</f>
        <v>1.6781507001555902E-2</v>
      </c>
      <c r="AK18" s="35">
        <f>VLOOKUP($AB18,[2]RI!$C$17:$K$23,9,FALSE)</f>
        <v>1.6665567077145001E-2</v>
      </c>
      <c r="AM18" s="23">
        <f>VLOOKUP($AB18,[3]RI!$C$17:$K$23,5,FALSE)</f>
        <v>10</v>
      </c>
      <c r="AN18" s="23">
        <f>VLOOKUP($AB18,[3]RI!$C$17:$K$23,6,FALSE)</f>
        <v>803503</v>
      </c>
      <c r="AO18" s="35">
        <f>VLOOKUP($AB18,[3]RI!$C$17:$K$23,8,FALSE)</f>
        <v>6.4308681672025723E-3</v>
      </c>
      <c r="AP18" s="35">
        <f>VLOOKUP($AB18,[3]RI!$C$17:$K$23,9,FALSE)</f>
        <v>8.8997244706541731E-3</v>
      </c>
      <c r="AR18" s="23">
        <f>VLOOKUP($AB18,[4]RI!$C$17:$K$23,5,FALSE)</f>
        <v>5</v>
      </c>
      <c r="AS18" s="23">
        <f>VLOOKUP($AB18,[4]RI!$C$17:$K$23,6,FALSE)</f>
        <v>590269.42000000004</v>
      </c>
      <c r="AT18" s="35">
        <f>VLOOKUP($AB18,[4]RI!$C$17:$K$23,8,FALSE)</f>
        <v>1.9896538002387586E-3</v>
      </c>
      <c r="AU18" s="35">
        <f>VLOOKUP($AB18,[4]RI!$C$17:$K$23,9,FALSE)</f>
        <v>4.7501505428496921E-3</v>
      </c>
      <c r="AW18" s="23">
        <f>VLOOKUP($AB18,[5]RI!$C$17:$K$23,5,FALSE)</f>
        <v>14</v>
      </c>
      <c r="AX18" s="23">
        <f>VLOOKUP($AB18,[5]RI!$C$17:$K$23,6,FALSE)</f>
        <v>829016.38</v>
      </c>
      <c r="AY18" s="35">
        <f>VLOOKUP($AB18,[5]RI!$C$17:$K$23,8,FALSE)</f>
        <v>1.1326860841423949E-2</v>
      </c>
      <c r="AZ18" s="35">
        <f>VLOOKUP($AB18,[5]RI!$C$17:$K$23,9,FALSE)</f>
        <v>1.226235245433633E-2</v>
      </c>
      <c r="BB18" s="36">
        <f t="shared" si="1"/>
        <v>0</v>
      </c>
      <c r="BC18" s="36">
        <f t="shared" si="0"/>
        <v>0</v>
      </c>
      <c r="BD18" s="35">
        <f t="shared" si="0"/>
        <v>-4.4395924308588026E-5</v>
      </c>
      <c r="BE18" s="35">
        <f t="shared" si="0"/>
        <v>4.4223360993140681E-5</v>
      </c>
      <c r="BF18" s="23"/>
      <c r="BG18" s="36">
        <f t="shared" si="0"/>
        <v>0</v>
      </c>
      <c r="BH18" s="36">
        <f t="shared" si="0"/>
        <v>0.48000000044703484</v>
      </c>
      <c r="BI18" s="35">
        <f t="shared" si="0"/>
        <v>-1.8492998444096659E-5</v>
      </c>
      <c r="BJ18" s="35">
        <f t="shared" si="0"/>
        <v>-3.4432922854998188E-5</v>
      </c>
      <c r="BK18" s="23"/>
      <c r="BL18" s="36">
        <f t="shared" si="0"/>
        <v>0</v>
      </c>
      <c r="BM18" s="36">
        <f t="shared" si="0"/>
        <v>0</v>
      </c>
      <c r="BN18" s="35">
        <f t="shared" si="0"/>
        <v>3.0868167202571968E-5</v>
      </c>
      <c r="BO18" s="35">
        <f t="shared" si="0"/>
        <v>-2.7552934582682209E-7</v>
      </c>
      <c r="BP18" s="23"/>
      <c r="BQ18" s="36">
        <f t="shared" si="0"/>
        <v>0</v>
      </c>
      <c r="BR18" s="36">
        <f t="shared" si="0"/>
        <v>0.42000000004190952</v>
      </c>
      <c r="BS18" s="35">
        <f t="shared" si="0"/>
        <v>-1.0346199761241456E-5</v>
      </c>
      <c r="BT18" s="35">
        <f t="shared" si="0"/>
        <v>-4.984945715030744E-5</v>
      </c>
      <c r="BU18" s="23"/>
      <c r="BV18" s="36">
        <f t="shared" si="0"/>
        <v>0</v>
      </c>
      <c r="BW18" s="36">
        <f t="shared" si="0"/>
        <v>0.38000000000465661</v>
      </c>
      <c r="BX18" s="35">
        <f t="shared" si="0"/>
        <v>2.6860841423949691E-5</v>
      </c>
      <c r="BY18" s="35">
        <f t="shared" si="0"/>
        <v>-3.7647545663670526E-5</v>
      </c>
    </row>
    <row r="19" spans="1:77" x14ac:dyDescent="0.2">
      <c r="A19" s="1" t="s">
        <v>25</v>
      </c>
      <c r="B19" s="13" t="s">
        <v>11</v>
      </c>
      <c r="C19" s="25">
        <v>9</v>
      </c>
      <c r="D19" s="30">
        <v>593673.06999999995</v>
      </c>
      <c r="E19" s="19">
        <v>1.3100000000000001E-2</v>
      </c>
      <c r="F19" s="19">
        <v>2.5600000000000001E-2</v>
      </c>
      <c r="H19" s="25">
        <v>192</v>
      </c>
      <c r="I19" s="30">
        <v>11736236</v>
      </c>
      <c r="J19" s="19">
        <v>2.1299999999999999E-2</v>
      </c>
      <c r="K19" s="19">
        <v>2.5399999999999999E-2</v>
      </c>
      <c r="M19" s="25">
        <v>45</v>
      </c>
      <c r="N19" s="30">
        <v>3111481</v>
      </c>
      <c r="O19" s="19">
        <v>2.8899999999999999E-2</v>
      </c>
      <c r="P19" s="19">
        <v>3.4500000000000003E-2</v>
      </c>
      <c r="R19" s="25">
        <v>44</v>
      </c>
      <c r="S19" s="30">
        <v>2877328</v>
      </c>
      <c r="T19" s="19">
        <v>1.7500000000000002E-2</v>
      </c>
      <c r="U19" s="19">
        <v>2.3199999999999998E-2</v>
      </c>
      <c r="W19" s="25">
        <v>58</v>
      </c>
      <c r="X19" s="30">
        <v>3012354</v>
      </c>
      <c r="Y19" s="19">
        <v>4.6899999999999997E-2</v>
      </c>
      <c r="Z19" s="19">
        <v>4.4600000000000001E-2</v>
      </c>
      <c r="AB19" s="34" t="s">
        <v>11</v>
      </c>
      <c r="AC19" s="23">
        <f>VLOOKUP($AB19,[1]RI!$C$17:$K$24,5,FALSE)</f>
        <v>9</v>
      </c>
      <c r="AD19" s="23">
        <f>VLOOKUP($AB19,[1]RI!$C$17:$K$24,6,FALSE)</f>
        <v>593673.07000000007</v>
      </c>
      <c r="AE19" s="35">
        <f>VLOOKUP($AB19,[1]RI!$C$17:$K$24,8,FALSE)</f>
        <v>1.3100436681222707E-2</v>
      </c>
      <c r="AF19" s="35">
        <f>VLOOKUP($AB19,[1]RI!$C$17:$K$24,9,FALSE)</f>
        <v>2.5644534350994706E-2</v>
      </c>
      <c r="AH19" s="23">
        <f>VLOOKUP($AB19,[2]RI!$C$17:$K$23,5,FALSE)</f>
        <v>192</v>
      </c>
      <c r="AI19" s="23">
        <f>VLOOKUP($AB19,[2]RI!$C$17:$K$23,6,FALSE)</f>
        <v>11736236.43</v>
      </c>
      <c r="AJ19" s="35">
        <f>VLOOKUP($AB19,[2]RI!$C$17:$K$23,8,FALSE)</f>
        <v>2.133807512780618E-2</v>
      </c>
      <c r="AK19" s="35">
        <f>VLOOKUP($AB19,[2]RI!$C$17:$K$23,9,FALSE)</f>
        <v>2.5402668735700344E-2</v>
      </c>
      <c r="AM19" s="23">
        <f>VLOOKUP($AB19,[3]RI!$C$17:$K$23,5,FALSE)</f>
        <v>45</v>
      </c>
      <c r="AN19" s="23">
        <f>VLOOKUP($AB19,[3]RI!$C$17:$K$23,6,FALSE)</f>
        <v>3111481</v>
      </c>
      <c r="AO19" s="35">
        <f>VLOOKUP($AB19,[3]RI!$C$17:$K$23,8,FALSE)</f>
        <v>2.8938906752411574E-2</v>
      </c>
      <c r="AP19" s="35">
        <f>VLOOKUP($AB19,[3]RI!$C$17:$K$23,9,FALSE)</f>
        <v>3.4463248545027858E-2</v>
      </c>
      <c r="AR19" s="23">
        <f>VLOOKUP($AB19,[4]RI!$C$17:$K$23,5,FALSE)</f>
        <v>44</v>
      </c>
      <c r="AS19" s="23">
        <f>VLOOKUP($AB19,[4]RI!$C$17:$K$23,6,FALSE)</f>
        <v>2877327.57</v>
      </c>
      <c r="AT19" s="35">
        <f>VLOOKUP($AB19,[4]RI!$C$17:$K$23,8,FALSE)</f>
        <v>1.7508953442101075E-2</v>
      </c>
      <c r="AU19" s="35">
        <f>VLOOKUP($AB19,[4]RI!$C$17:$K$23,9,FALSE)</f>
        <v>2.3155085890425909E-2</v>
      </c>
      <c r="AW19" s="23">
        <f>VLOOKUP($AB19,[5]RI!$C$17:$K$23,5,FALSE)</f>
        <v>58</v>
      </c>
      <c r="AX19" s="23">
        <f>VLOOKUP($AB19,[5]RI!$C$17:$K$23,6,FALSE)</f>
        <v>3012354.14</v>
      </c>
      <c r="AY19" s="35">
        <f>VLOOKUP($AB19,[5]RI!$C$17:$K$23,8,FALSE)</f>
        <v>4.6925566343042069E-2</v>
      </c>
      <c r="AZ19" s="35">
        <f>VLOOKUP($AB19,[5]RI!$C$17:$K$23,9,FALSE)</f>
        <v>4.4557078814243943E-2</v>
      </c>
      <c r="BB19" s="36">
        <f t="shared" si="1"/>
        <v>0</v>
      </c>
      <c r="BC19" s="36">
        <f t="shared" si="0"/>
        <v>0</v>
      </c>
      <c r="BD19" s="35">
        <f t="shared" si="0"/>
        <v>4.366812227062089E-7</v>
      </c>
      <c r="BE19" s="35">
        <f t="shared" si="0"/>
        <v>4.4534350994704375E-5</v>
      </c>
      <c r="BF19" s="23"/>
      <c r="BG19" s="36">
        <f t="shared" si="0"/>
        <v>0</v>
      </c>
      <c r="BH19" s="36">
        <f t="shared" si="0"/>
        <v>0.42999999970197678</v>
      </c>
      <c r="BI19" s="35">
        <f t="shared" si="0"/>
        <v>3.8075127806180831E-5</v>
      </c>
      <c r="BJ19" s="35">
        <f t="shared" si="0"/>
        <v>2.6687357003452039E-6</v>
      </c>
      <c r="BK19" s="23"/>
      <c r="BL19" s="36">
        <f t="shared" si="0"/>
        <v>0</v>
      </c>
      <c r="BM19" s="36">
        <f t="shared" si="0"/>
        <v>0</v>
      </c>
      <c r="BN19" s="35">
        <f t="shared" si="0"/>
        <v>3.8906752411575762E-5</v>
      </c>
      <c r="BO19" s="35">
        <f t="shared" si="0"/>
        <v>-3.6751454972144826E-5</v>
      </c>
      <c r="BP19" s="23"/>
      <c r="BQ19" s="36">
        <f t="shared" si="0"/>
        <v>0</v>
      </c>
      <c r="BR19" s="36">
        <f t="shared" si="0"/>
        <v>-0.43000000016763806</v>
      </c>
      <c r="BS19" s="35">
        <f t="shared" si="0"/>
        <v>8.9534421010735443E-6</v>
      </c>
      <c r="BT19" s="35">
        <f t="shared" si="0"/>
        <v>-4.491410957408945E-5</v>
      </c>
      <c r="BU19" s="23"/>
      <c r="BV19" s="36">
        <f t="shared" si="0"/>
        <v>0</v>
      </c>
      <c r="BW19" s="36">
        <f t="shared" si="0"/>
        <v>0.14000000013038516</v>
      </c>
      <c r="BX19" s="35">
        <f t="shared" si="0"/>
        <v>2.5566343042071615E-5</v>
      </c>
      <c r="BY19" s="35">
        <f t="shared" si="0"/>
        <v>-4.2921185756057689E-5</v>
      </c>
    </row>
    <row r="20" spans="1:77" x14ac:dyDescent="0.2">
      <c r="A20" s="1" t="s">
        <v>26</v>
      </c>
      <c r="B20" s="13" t="s">
        <v>12</v>
      </c>
      <c r="C20" s="23">
        <v>1</v>
      </c>
      <c r="D20" s="28">
        <v>99068.44</v>
      </c>
      <c r="E20" s="17">
        <v>1.5E-3</v>
      </c>
      <c r="F20" s="17">
        <v>4.3E-3</v>
      </c>
      <c r="G20" s="8"/>
      <c r="H20" s="23">
        <v>36</v>
      </c>
      <c r="I20" s="28">
        <v>3881959</v>
      </c>
      <c r="J20" s="17">
        <v>4.0000000000000001E-3</v>
      </c>
      <c r="K20" s="17">
        <v>8.3999999999999995E-3</v>
      </c>
      <c r="L20" s="8"/>
      <c r="M20" s="23">
        <v>1</v>
      </c>
      <c r="N20" s="28">
        <v>198329</v>
      </c>
      <c r="O20" s="17">
        <v>5.9999999999999995E-4</v>
      </c>
      <c r="P20" s="17">
        <v>2.2000000000000001E-3</v>
      </c>
      <c r="Q20" s="8"/>
      <c r="R20" s="23">
        <v>9</v>
      </c>
      <c r="S20" s="28">
        <v>1351507</v>
      </c>
      <c r="T20" s="17">
        <v>3.5999999999999999E-3</v>
      </c>
      <c r="U20" s="17">
        <v>1.09E-2</v>
      </c>
      <c r="V20" s="8"/>
      <c r="W20" s="23">
        <v>12</v>
      </c>
      <c r="X20" s="28">
        <v>1260017</v>
      </c>
      <c r="Y20" s="17">
        <v>9.7000000000000003E-3</v>
      </c>
      <c r="Z20" s="17">
        <v>1.8599999999999998E-2</v>
      </c>
      <c r="AA20" s="8"/>
      <c r="AB20" s="34" t="s">
        <v>12</v>
      </c>
      <c r="AC20" s="23">
        <f>VLOOKUP($AB20,[1]RI!$C$17:$K$24,5,FALSE)</f>
        <v>1</v>
      </c>
      <c r="AD20" s="23">
        <f>VLOOKUP($AB20,[1]RI!$C$17:$K$24,6,FALSE)</f>
        <v>99068.44</v>
      </c>
      <c r="AE20" s="35">
        <f>VLOOKUP($AB20,[1]RI!$C$17:$K$24,8,FALSE)</f>
        <v>1.455604075691412E-3</v>
      </c>
      <c r="AF20" s="35">
        <f>VLOOKUP($AB20,[1]RI!$C$17:$K$24,9,FALSE)</f>
        <v>4.2793991189114533E-3</v>
      </c>
      <c r="AG20" s="8"/>
      <c r="AH20" s="23">
        <f>VLOOKUP($AB20,[2]RI!$C$17:$K$23,5,FALSE)</f>
        <v>36</v>
      </c>
      <c r="AI20" s="23">
        <f>VLOOKUP($AB20,[2]RI!$C$17:$K$23,6,FALSE)</f>
        <v>3881959.4299999997</v>
      </c>
      <c r="AJ20" s="35">
        <f>VLOOKUP($AB20,[2]RI!$C$17:$K$23,8,FALSE)</f>
        <v>4.0008890864636588E-3</v>
      </c>
      <c r="AK20" s="35">
        <f>VLOOKUP($AB20,[2]RI!$C$17:$K$23,9,FALSE)</f>
        <v>8.4023639123055847E-3</v>
      </c>
      <c r="AL20" s="8"/>
      <c r="AM20" s="23">
        <f>VLOOKUP($AB20,[3]RI!$C$17:$K$23,5,FALSE)</f>
        <v>1</v>
      </c>
      <c r="AN20" s="23">
        <f>VLOOKUP($AB20,[3]RI!$C$17:$K$23,6,FALSE)</f>
        <v>198329</v>
      </c>
      <c r="AO20" s="35">
        <f>VLOOKUP($AB20,[3]RI!$C$17:$K$23,8,FALSE)</f>
        <v>6.4308681672025725E-4</v>
      </c>
      <c r="AP20" s="35">
        <f>VLOOKUP($AB20,[3]RI!$C$17:$K$23,9,FALSE)</f>
        <v>2.1967229176995872E-3</v>
      </c>
      <c r="AQ20" s="8"/>
      <c r="AR20" s="23">
        <f>VLOOKUP($AB20,[4]RI!$C$17:$K$23,5,FALSE)</f>
        <v>9</v>
      </c>
      <c r="AS20" s="23">
        <f>VLOOKUP($AB20,[4]RI!$C$17:$K$23,6,FALSE)</f>
        <v>1351507.42</v>
      </c>
      <c r="AT20" s="35">
        <f>VLOOKUP($AB20,[4]RI!$C$17:$K$23,8,FALSE)</f>
        <v>3.5813768404297651E-3</v>
      </c>
      <c r="AU20" s="35">
        <f>VLOOKUP($AB20,[4]RI!$C$17:$K$23,9,FALSE)</f>
        <v>1.0876158390143921E-2</v>
      </c>
      <c r="AV20" s="8"/>
      <c r="AW20" s="23">
        <f>VLOOKUP($AB20,[5]RI!$C$17:$K$23,5,FALSE)</f>
        <v>12</v>
      </c>
      <c r="AX20" s="23">
        <f>VLOOKUP($AB20,[5]RI!$C$17:$K$23,6,FALSE)</f>
        <v>1260016.6000000001</v>
      </c>
      <c r="AY20" s="35">
        <f>VLOOKUP($AB20,[5]RI!$C$17:$K$23,8,FALSE)</f>
        <v>9.7087378640776691E-3</v>
      </c>
      <c r="AZ20" s="35">
        <f>VLOOKUP($AB20,[5]RI!$C$17:$K$23,9,FALSE)</f>
        <v>1.8637469681255899E-2</v>
      </c>
      <c r="BB20" s="36">
        <f t="shared" si="1"/>
        <v>0</v>
      </c>
      <c r="BC20" s="36">
        <f t="shared" si="0"/>
        <v>0</v>
      </c>
      <c r="BD20" s="35">
        <f t="shared" si="0"/>
        <v>-4.4395924308588026E-5</v>
      </c>
      <c r="BE20" s="35">
        <f t="shared" si="0"/>
        <v>-2.0600881088546699E-5</v>
      </c>
      <c r="BF20" s="23"/>
      <c r="BG20" s="36">
        <f t="shared" si="0"/>
        <v>0</v>
      </c>
      <c r="BH20" s="36">
        <f t="shared" si="0"/>
        <v>0.42999999970197678</v>
      </c>
      <c r="BI20" s="35">
        <f t="shared" si="0"/>
        <v>8.8908646365872673E-7</v>
      </c>
      <c r="BJ20" s="35">
        <f t="shared" si="0"/>
        <v>2.3639123055852612E-6</v>
      </c>
      <c r="BK20" s="23"/>
      <c r="BL20" s="36">
        <f t="shared" si="0"/>
        <v>0</v>
      </c>
      <c r="BM20" s="36">
        <f t="shared" si="0"/>
        <v>0</v>
      </c>
      <c r="BN20" s="35">
        <f t="shared" si="0"/>
        <v>4.3086816720257302E-5</v>
      </c>
      <c r="BO20" s="35">
        <f t="shared" si="0"/>
        <v>-3.2770823004128931E-6</v>
      </c>
      <c r="BP20" s="23"/>
      <c r="BQ20" s="36">
        <f t="shared" si="0"/>
        <v>0</v>
      </c>
      <c r="BR20" s="36">
        <f t="shared" si="0"/>
        <v>0.41999999992549419</v>
      </c>
      <c r="BS20" s="35">
        <f t="shared" si="0"/>
        <v>-1.8623159570234794E-5</v>
      </c>
      <c r="BT20" s="35">
        <f t="shared" si="0"/>
        <v>-2.3841609856078971E-5</v>
      </c>
      <c r="BU20" s="23"/>
      <c r="BV20" s="36">
        <f t="shared" si="0"/>
        <v>0</v>
      </c>
      <c r="BW20" s="36">
        <f t="shared" si="0"/>
        <v>-0.39999999990686774</v>
      </c>
      <c r="BX20" s="35">
        <f t="shared" si="0"/>
        <v>8.7378640776687722E-6</v>
      </c>
      <c r="BY20" s="35">
        <f t="shared" si="0"/>
        <v>3.7469681255900694E-5</v>
      </c>
    </row>
    <row r="21" spans="1:77" x14ac:dyDescent="0.2">
      <c r="A21" s="1" t="s">
        <v>27</v>
      </c>
      <c r="B21" s="13" t="s">
        <v>13</v>
      </c>
      <c r="C21" s="23">
        <v>687</v>
      </c>
      <c r="D21" s="28">
        <v>23150081.879999999</v>
      </c>
      <c r="E21" s="17">
        <v>1</v>
      </c>
      <c r="F21" s="17">
        <v>1</v>
      </c>
      <c r="G21" s="8"/>
      <c r="H21" s="23">
        <v>8998</v>
      </c>
      <c r="I21" s="28">
        <v>462008010</v>
      </c>
      <c r="J21" s="17">
        <v>1</v>
      </c>
      <c r="K21" s="17">
        <v>1</v>
      </c>
      <c r="L21" s="8"/>
      <c r="M21" s="23">
        <v>1555</v>
      </c>
      <c r="N21" s="28">
        <v>90284031</v>
      </c>
      <c r="O21" s="17">
        <v>1</v>
      </c>
      <c r="P21" s="17">
        <v>1</v>
      </c>
      <c r="Q21" s="8"/>
      <c r="R21" s="23">
        <v>2513</v>
      </c>
      <c r="S21" s="28">
        <v>124263308</v>
      </c>
      <c r="T21" s="17">
        <v>1</v>
      </c>
      <c r="U21" s="17">
        <v>1</v>
      </c>
      <c r="V21" s="8"/>
      <c r="W21" s="23">
        <v>1236</v>
      </c>
      <c r="X21" s="28">
        <v>67606634</v>
      </c>
      <c r="Y21" s="17">
        <v>1</v>
      </c>
      <c r="Z21" s="17">
        <v>1</v>
      </c>
      <c r="AA21" s="8"/>
      <c r="AB21" s="34" t="s">
        <v>13</v>
      </c>
      <c r="AC21" s="23">
        <f>VLOOKUP($AB21,[1]RI!$C$17:$K$24,5,FALSE)</f>
        <v>687</v>
      </c>
      <c r="AD21" s="23">
        <f>VLOOKUP($AB21,[1]RI!$C$17:$K$24,6,FALSE)</f>
        <v>23150081.879999999</v>
      </c>
      <c r="AE21" s="35">
        <f>VLOOKUP($AB21,[1]RI!$C$17:$K$24,8,FALSE)</f>
        <v>1</v>
      </c>
      <c r="AF21" s="35">
        <f>VLOOKUP($AB21,[1]RI!$C$17:$K$24,9,FALSE)</f>
        <v>0.99999999999999978</v>
      </c>
      <c r="AG21" s="8"/>
      <c r="AH21" s="23">
        <f>VLOOKUP($AB21,[2]RI!$C$17:$K$23,5,FALSE)</f>
        <v>8998</v>
      </c>
      <c r="AI21" s="23">
        <f>VLOOKUP($AB21,[2]RI!$C$17:$K$23,6,FALSE)</f>
        <v>462008009.95000005</v>
      </c>
      <c r="AJ21" s="35">
        <f>VLOOKUP($AB21,[2]RI!$C$17:$K$23,8,FALSE)</f>
        <v>0.99999999999999989</v>
      </c>
      <c r="AK21" s="35">
        <f>VLOOKUP($AB21,[2]RI!$C$17:$K$23,9,FALSE)</f>
        <v>0.99999999999999967</v>
      </c>
      <c r="AL21" s="8"/>
      <c r="AM21" s="23">
        <f>VLOOKUP($AB21,[3]RI!$C$17:$K$23,5,FALSE)</f>
        <v>1555</v>
      </c>
      <c r="AN21" s="23">
        <f>VLOOKUP($AB21,[3]RI!$C$17:$K$23,6,FALSE)</f>
        <v>90284031</v>
      </c>
      <c r="AO21" s="35">
        <f>VLOOKUP($AB21,[3]RI!$C$17:$K$23,8,FALSE)</f>
        <v>1</v>
      </c>
      <c r="AP21" s="35">
        <f>VLOOKUP($AB21,[3]RI!$C$17:$K$23,9,FALSE)</f>
        <v>1</v>
      </c>
      <c r="AQ21" s="8"/>
      <c r="AR21" s="23">
        <f>VLOOKUP($AB21,[4]RI!$C$17:$K$23,5,FALSE)</f>
        <v>2513</v>
      </c>
      <c r="AS21" s="23">
        <f>VLOOKUP($AB21,[4]RI!$C$17:$K$23,6,FALSE)</f>
        <v>124263308.01000001</v>
      </c>
      <c r="AT21" s="35">
        <f>VLOOKUP($AB21,[4]RI!$C$17:$K$23,8,FALSE)</f>
        <v>1</v>
      </c>
      <c r="AU21" s="35">
        <f>VLOOKUP($AB21,[4]RI!$C$17:$K$23,9,FALSE)</f>
        <v>0.99999999999999989</v>
      </c>
      <c r="AV21" s="8"/>
      <c r="AW21" s="23">
        <f>VLOOKUP($AB21,[5]RI!$C$17:$K$23,5,FALSE)</f>
        <v>1236</v>
      </c>
      <c r="AX21" s="23">
        <f>VLOOKUP($AB21,[5]RI!$C$17:$K$23,6,FALSE)</f>
        <v>67606634.459999993</v>
      </c>
      <c r="AY21" s="35">
        <f>VLOOKUP($AB21,[5]RI!$C$17:$K$23,8,FALSE)</f>
        <v>1</v>
      </c>
      <c r="AZ21" s="35">
        <f>VLOOKUP($AB21,[5]RI!$C$17:$K$23,9,FALSE)</f>
        <v>1</v>
      </c>
      <c r="BB21" s="36">
        <f t="shared" si="1"/>
        <v>0</v>
      </c>
      <c r="BC21" s="36">
        <f t="shared" si="0"/>
        <v>0</v>
      </c>
      <c r="BD21" s="35">
        <f t="shared" si="0"/>
        <v>0</v>
      </c>
      <c r="BE21" s="35">
        <f t="shared" si="0"/>
        <v>0</v>
      </c>
      <c r="BF21" s="23"/>
      <c r="BG21" s="36">
        <f t="shared" si="0"/>
        <v>0</v>
      </c>
      <c r="BH21" s="36">
        <f t="shared" si="0"/>
        <v>-4.999995231628418E-2</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1.000000536441803E-2</v>
      </c>
      <c r="BS21" s="35">
        <f t="shared" si="3"/>
        <v>0</v>
      </c>
      <c r="BT21" s="35">
        <f t="shared" si="3"/>
        <v>0</v>
      </c>
      <c r="BU21" s="23"/>
      <c r="BV21" s="36">
        <f t="shared" ref="BV21:BY21" si="4">AW21-W21</f>
        <v>0</v>
      </c>
      <c r="BW21" s="36">
        <f t="shared" si="4"/>
        <v>0.45999999344348907</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H14" activePane="bottomRight" state="frozen"/>
      <selection pane="bottomRight" activeCell="A22" sqref="A22:XFD22"/>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251" priority="21" operator="lessThan">
      <formula>-1</formula>
    </cfRule>
  </conditionalFormatting>
  <conditionalFormatting sqref="BD6:BE21">
    <cfRule type="cellIs" dxfId="250" priority="19" operator="lessThan">
      <formula>-0.01</formula>
    </cfRule>
    <cfRule type="cellIs" dxfId="249" priority="20" operator="greaterThan">
      <formula>0.01</formula>
    </cfRule>
  </conditionalFormatting>
  <conditionalFormatting sqref="BB6:BC21">
    <cfRule type="cellIs" dxfId="248" priority="17" operator="lessThan">
      <formula>-1</formula>
    </cfRule>
    <cfRule type="cellIs" dxfId="247" priority="18" operator="greaterThan">
      <formula>1</formula>
    </cfRule>
  </conditionalFormatting>
  <conditionalFormatting sqref="BI6:BJ21">
    <cfRule type="cellIs" dxfId="246" priority="15" operator="lessThan">
      <formula>-0.01</formula>
    </cfRule>
    <cfRule type="cellIs" dxfId="245" priority="16" operator="greaterThan">
      <formula>0.01</formula>
    </cfRule>
  </conditionalFormatting>
  <conditionalFormatting sqref="BG6:BH21">
    <cfRule type="cellIs" dxfId="244" priority="13" operator="lessThan">
      <formula>-1</formula>
    </cfRule>
    <cfRule type="cellIs" dxfId="243" priority="14" operator="greaterThan">
      <formula>1</formula>
    </cfRule>
  </conditionalFormatting>
  <conditionalFormatting sqref="BN6:BO21">
    <cfRule type="cellIs" dxfId="242" priority="11" operator="lessThan">
      <formula>-0.01</formula>
    </cfRule>
    <cfRule type="cellIs" dxfId="241" priority="12" operator="greaterThan">
      <formula>0.01</formula>
    </cfRule>
  </conditionalFormatting>
  <conditionalFormatting sqref="BL6:BM21">
    <cfRule type="cellIs" dxfId="240" priority="9" operator="lessThan">
      <formula>-1</formula>
    </cfRule>
    <cfRule type="cellIs" dxfId="239" priority="10" operator="greaterThan">
      <formula>1</formula>
    </cfRule>
  </conditionalFormatting>
  <conditionalFormatting sqref="BS6:BT21">
    <cfRule type="cellIs" dxfId="238" priority="7" operator="lessThan">
      <formula>-0.01</formula>
    </cfRule>
    <cfRule type="cellIs" dxfId="237" priority="8" operator="greaterThan">
      <formula>0.01</formula>
    </cfRule>
  </conditionalFormatting>
  <conditionalFormatting sqref="BQ6:BR21">
    <cfRule type="cellIs" dxfId="236" priority="5" operator="lessThan">
      <formula>-1</formula>
    </cfRule>
    <cfRule type="cellIs" dxfId="235" priority="6" operator="greaterThan">
      <formula>1</formula>
    </cfRule>
  </conditionalFormatting>
  <conditionalFormatting sqref="BX6:BY21">
    <cfRule type="cellIs" dxfId="234" priority="3" operator="lessThan">
      <formula>-0.01</formula>
    </cfRule>
    <cfRule type="cellIs" dxfId="233" priority="4" operator="greaterThan">
      <formula>0.01</formula>
    </cfRule>
  </conditionalFormatting>
  <conditionalFormatting sqref="BV6:BW21">
    <cfRule type="cellIs" dxfId="232" priority="1" operator="lessThan">
      <formula>-1</formula>
    </cfRule>
    <cfRule type="cellIs" dxfId="231" priority="2" operator="greaterThan">
      <formula>1</formula>
    </cfRule>
  </conditionalFormatting>
  <pageMargins left="0.7" right="0.7" top="0.75" bottom="0.75" header="0.3" footer="0.3"/>
  <pageSetup paperSize="5" scale="12"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pageSetUpPr fitToPage="1"/>
  </sheetPr>
  <dimension ref="A1:BY37"/>
  <sheetViews>
    <sheetView zoomScale="80" zoomScaleNormal="80" workbookViewId="0">
      <pane xSplit="2" ySplit="3" topLeftCell="AY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69</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27633</v>
      </c>
      <c r="D6" s="28">
        <v>3697049692.3600001</v>
      </c>
      <c r="E6" s="17">
        <v>0.8871</v>
      </c>
      <c r="F6" s="17">
        <v>0.89670000000000005</v>
      </c>
      <c r="G6" s="8"/>
      <c r="H6" s="23">
        <v>114181</v>
      </c>
      <c r="I6" s="28">
        <v>14587693968</v>
      </c>
      <c r="J6" s="17">
        <v>0.86980000000000002</v>
      </c>
      <c r="K6" s="17">
        <v>0.85829999999999995</v>
      </c>
      <c r="L6" s="8"/>
      <c r="M6" s="23">
        <v>28982</v>
      </c>
      <c r="N6" s="28">
        <v>3107824151</v>
      </c>
      <c r="O6" s="17">
        <v>0.86099999999999999</v>
      </c>
      <c r="P6" s="17">
        <v>0.86009999999999998</v>
      </c>
      <c r="Q6" s="8"/>
      <c r="R6" s="23">
        <v>67136</v>
      </c>
      <c r="S6" s="28">
        <v>8254901817</v>
      </c>
      <c r="T6" s="17">
        <v>0.85</v>
      </c>
      <c r="U6" s="17">
        <v>0.85019999999999996</v>
      </c>
      <c r="V6" s="8"/>
      <c r="W6" s="23">
        <v>161644</v>
      </c>
      <c r="X6" s="28">
        <v>22327951592</v>
      </c>
      <c r="Y6" s="17">
        <v>0.92390000000000005</v>
      </c>
      <c r="Z6" s="17">
        <v>0.92700000000000005</v>
      </c>
      <c r="AA6" s="8"/>
      <c r="AB6" s="34" t="s">
        <v>80</v>
      </c>
      <c r="AC6" s="23">
        <f>VLOOKUP($AB6,[1]SC!$C$8:$K$14,5,FALSE)</f>
        <v>27633</v>
      </c>
      <c r="AD6" s="23">
        <f>VLOOKUP($AB6,[1]SC!$C$8:$K$14,6,FALSE)</f>
        <v>3697049692.3600001</v>
      </c>
      <c r="AE6" s="35">
        <f>VLOOKUP($AB6,[1]SC!$C$8:$K$14,8,FALSE)</f>
        <v>0.88709470304975924</v>
      </c>
      <c r="AF6" s="35">
        <f>VLOOKUP($AB6,[1]SC!$C$8:$K$14,9,FALSE)</f>
        <v>0.89670075245948888</v>
      </c>
      <c r="AG6" s="8"/>
      <c r="AH6" s="23">
        <f>VLOOKUP($AB6,[2]SC!$C$8:$K$23,5,FALSE)</f>
        <v>114181</v>
      </c>
      <c r="AI6" s="23">
        <f>VLOOKUP($AB6,[2]SC!$C$8:$K$23,6,FALSE)</f>
        <v>14587693967.740002</v>
      </c>
      <c r="AJ6" s="35">
        <f>VLOOKUP($AB6,[2]SC!$C$8:$K$23,8,FALSE)</f>
        <v>0.86976492633952374</v>
      </c>
      <c r="AK6" s="35">
        <f>VLOOKUP($AB6,[2]SC!$C$8:$K$23,9,FALSE)</f>
        <v>0.85828342314681538</v>
      </c>
      <c r="AL6" s="8"/>
      <c r="AM6" s="23">
        <f>VLOOKUP($AB6,[3]SC!$C$8:$K$14,5,FALSE)</f>
        <v>28982</v>
      </c>
      <c r="AN6" s="23">
        <f>VLOOKUP($AB6,[3]SC!$C$8:$K$14,6,FALSE)</f>
        <v>3107824151</v>
      </c>
      <c r="AO6" s="35">
        <f>VLOOKUP($AB6,[3]SC!$C$8:$K$14,8,FALSE)</f>
        <v>0.86104756528714455</v>
      </c>
      <c r="AP6" s="35">
        <f>VLOOKUP($AB6,[3]SC!$C$8:$K$14,9,FALSE)</f>
        <v>0.86010294147769706</v>
      </c>
      <c r="AQ6" s="8"/>
      <c r="AR6" s="23">
        <f>VLOOKUP($AB6,[4]SC!$C$8:$K$14,5,FALSE)</f>
        <v>67136</v>
      </c>
      <c r="AS6" s="23">
        <f>VLOOKUP($AB6,[4]SC!$C$8:$K$14,6,FALSE)</f>
        <v>8254901817.0500002</v>
      </c>
      <c r="AT6" s="35">
        <f>VLOOKUP($AB6,[4]SC!$C$8:$K$14,8,FALSE)</f>
        <v>0.84996265208198818</v>
      </c>
      <c r="AU6" s="35">
        <f>VLOOKUP($AB6,[4]SC!$C$8:$K$14,9,FALSE)</f>
        <v>0.85016527332718328</v>
      </c>
      <c r="AV6" s="8"/>
      <c r="AW6" s="23">
        <f>VLOOKUP($AB6,[5]SC!$C$8:$K$14,5,FALSE)</f>
        <v>161644</v>
      </c>
      <c r="AX6" s="23">
        <f>VLOOKUP($AB6,[5]SC!$C$8:$K$14,6,FALSE)</f>
        <v>22327951591.810001</v>
      </c>
      <c r="AY6" s="35">
        <f>VLOOKUP($AB6,[5]SC!$C$8:$K$14,8,FALSE)</f>
        <v>0.92393342173853399</v>
      </c>
      <c r="AZ6" s="35">
        <f>VLOOKUP($AB6,[5]SC!$C$8:$K$14,9,FALSE)</f>
        <v>0.9270116132252636</v>
      </c>
      <c r="BB6" s="36">
        <f>AC6-C6</f>
        <v>0</v>
      </c>
      <c r="BC6" s="36">
        <f t="shared" ref="BC6:BY21" si="0">AD6-D6</f>
        <v>0</v>
      </c>
      <c r="BD6" s="35">
        <f t="shared" si="0"/>
        <v>-5.2969502407629321E-6</v>
      </c>
      <c r="BE6" s="35">
        <f t="shared" si="0"/>
        <v>7.5245948882862734E-7</v>
      </c>
      <c r="BF6" s="23"/>
      <c r="BG6" s="36">
        <f t="shared" si="0"/>
        <v>0</v>
      </c>
      <c r="BH6" s="36">
        <f t="shared" si="0"/>
        <v>-0.25999832153320313</v>
      </c>
      <c r="BI6" s="35">
        <f t="shared" si="0"/>
        <v>-3.5073660476281354E-5</v>
      </c>
      <c r="BJ6" s="35">
        <f t="shared" si="0"/>
        <v>-1.6576853184568918E-5</v>
      </c>
      <c r="BK6" s="23"/>
      <c r="BL6" s="36">
        <f t="shared" si="0"/>
        <v>0</v>
      </c>
      <c r="BM6" s="36">
        <f t="shared" si="0"/>
        <v>0</v>
      </c>
      <c r="BN6" s="35">
        <f t="shared" si="0"/>
        <v>4.7565287144557544E-5</v>
      </c>
      <c r="BO6" s="35">
        <f t="shared" si="0"/>
        <v>2.9414776970826395E-6</v>
      </c>
      <c r="BP6" s="23"/>
      <c r="BQ6" s="36">
        <f t="shared" si="0"/>
        <v>0</v>
      </c>
      <c r="BR6" s="36">
        <f t="shared" si="0"/>
        <v>5.0000190734863281E-2</v>
      </c>
      <c r="BS6" s="35">
        <f t="shared" si="0"/>
        <v>-3.7347918011798598E-5</v>
      </c>
      <c r="BT6" s="35">
        <f t="shared" si="0"/>
        <v>-3.4726672816676185E-5</v>
      </c>
      <c r="BU6" s="23"/>
      <c r="BV6" s="36">
        <f t="shared" si="0"/>
        <v>0</v>
      </c>
      <c r="BW6" s="36">
        <f t="shared" si="0"/>
        <v>-0.18999862670898438</v>
      </c>
      <c r="BX6" s="35">
        <f t="shared" si="0"/>
        <v>3.3421738533934153E-5</v>
      </c>
      <c r="BY6" s="35">
        <f t="shared" si="0"/>
        <v>1.1613225263551463E-5</v>
      </c>
    </row>
    <row r="7" spans="1:77" x14ac:dyDescent="0.2">
      <c r="A7" s="1" t="s">
        <v>22</v>
      </c>
      <c r="B7" s="2" t="s">
        <v>8</v>
      </c>
      <c r="C7" s="23">
        <v>1320</v>
      </c>
      <c r="D7" s="28">
        <v>139846151.31999999</v>
      </c>
      <c r="E7" s="17">
        <v>4.24E-2</v>
      </c>
      <c r="F7" s="17">
        <v>3.39E-2</v>
      </c>
      <c r="G7" s="8"/>
      <c r="H7" s="23">
        <v>3982</v>
      </c>
      <c r="I7" s="28">
        <v>466408141</v>
      </c>
      <c r="J7" s="17">
        <v>3.0300000000000001E-2</v>
      </c>
      <c r="K7" s="17">
        <v>2.7400000000000001E-2</v>
      </c>
      <c r="L7" s="8"/>
      <c r="M7" s="23">
        <v>1508</v>
      </c>
      <c r="N7" s="28">
        <v>138679979</v>
      </c>
      <c r="O7" s="17">
        <v>4.48E-2</v>
      </c>
      <c r="P7" s="17">
        <v>3.8399999999999997E-2</v>
      </c>
      <c r="Q7" s="8"/>
      <c r="R7" s="23">
        <v>4087</v>
      </c>
      <c r="S7" s="28">
        <v>437930387</v>
      </c>
      <c r="T7" s="17">
        <v>5.1700000000000003E-2</v>
      </c>
      <c r="U7" s="17">
        <v>4.5100000000000001E-2</v>
      </c>
      <c r="V7" s="8"/>
      <c r="W7" s="23">
        <v>4709</v>
      </c>
      <c r="X7" s="28">
        <v>543456200</v>
      </c>
      <c r="Y7" s="17">
        <v>2.69E-2</v>
      </c>
      <c r="Z7" s="17">
        <v>2.2599999999999999E-2</v>
      </c>
      <c r="AA7" s="8"/>
      <c r="AB7" s="34" t="s">
        <v>8</v>
      </c>
      <c r="AC7" s="23">
        <f>VLOOKUP($AB7,[1]SC!$C$8:$K$14,5,FALSE)</f>
        <v>1320</v>
      </c>
      <c r="AD7" s="23">
        <f>VLOOKUP($AB7,[1]SC!$C$8:$K$14,6,FALSE)</f>
        <v>139846151.31999999</v>
      </c>
      <c r="AE7" s="35">
        <f>VLOOKUP($AB7,[1]SC!$C$8:$K$14,8,FALSE)</f>
        <v>4.2375601926163721E-2</v>
      </c>
      <c r="AF7" s="35">
        <f>VLOOKUP($AB7,[1]SC!$C$8:$K$14,9,FALSE)</f>
        <v>3.3918978523969676E-2</v>
      </c>
      <c r="AG7" s="8"/>
      <c r="AH7" s="23">
        <f>VLOOKUP($AB7,[2]SC!$C$8:$K$23,5,FALSE)</f>
        <v>3982</v>
      </c>
      <c r="AI7" s="23">
        <f>VLOOKUP($AB7,[2]SC!$C$8:$K$23,6,FALSE)</f>
        <v>466408141.37</v>
      </c>
      <c r="AJ7" s="35">
        <f>VLOOKUP($AB7,[2]SC!$C$8:$K$23,8,FALSE)</f>
        <v>3.0332576669358156E-2</v>
      </c>
      <c r="AK7" s="35">
        <f>VLOOKUP($AB7,[2]SC!$C$8:$K$23,9,FALSE)</f>
        <v>2.7441648902414253E-2</v>
      </c>
      <c r="AL7" s="8"/>
      <c r="AM7" s="23">
        <f>VLOOKUP($AB7,[3]SC!$C$8:$K$14,5,FALSE)</f>
        <v>1508</v>
      </c>
      <c r="AN7" s="23">
        <f>VLOOKUP($AB7,[3]SC!$C$8:$K$14,6,FALSE)</f>
        <v>138679979</v>
      </c>
      <c r="AO7" s="35">
        <f>VLOOKUP($AB7,[3]SC!$C$8:$K$14,8,FALSE)</f>
        <v>4.4802281707715622E-2</v>
      </c>
      <c r="AP7" s="35">
        <f>VLOOKUP($AB7,[3]SC!$C$8:$K$14,9,FALSE)</f>
        <v>3.8380246779273208E-2</v>
      </c>
      <c r="AQ7" s="8"/>
      <c r="AR7" s="23">
        <f>VLOOKUP($AB7,[4]SC!$C$8:$K$14,5,FALSE)</f>
        <v>4087</v>
      </c>
      <c r="AS7" s="23">
        <f>VLOOKUP($AB7,[4]SC!$C$8:$K$14,6,FALSE)</f>
        <v>437930386.88</v>
      </c>
      <c r="AT7" s="35">
        <f>VLOOKUP($AB7,[4]SC!$C$8:$K$14,8,FALSE)</f>
        <v>5.1742691835365312E-2</v>
      </c>
      <c r="AU7" s="35">
        <f>VLOOKUP($AB7,[4]SC!$C$8:$K$14,9,FALSE)</f>
        <v>4.5102075749844039E-2</v>
      </c>
      <c r="AV7" s="8"/>
      <c r="AW7" s="23">
        <f>VLOOKUP($AB7,[5]SC!$C$8:$K$14,5,FALSE)</f>
        <v>4709</v>
      </c>
      <c r="AX7" s="23">
        <f>VLOOKUP($AB7,[5]SC!$C$8:$K$14,6,FALSE)</f>
        <v>543456200.33000004</v>
      </c>
      <c r="AY7" s="35">
        <f>VLOOKUP($AB7,[5]SC!$C$8:$K$14,8,FALSE)</f>
        <v>2.691595409026476E-2</v>
      </c>
      <c r="AZ7" s="35">
        <f>VLOOKUP($AB7,[5]SC!$C$8:$K$14,9,FALSE)</f>
        <v>2.2563207686726535E-2</v>
      </c>
      <c r="BB7" s="36">
        <f t="shared" ref="BB7:BB21" si="1">AC7-C7</f>
        <v>0</v>
      </c>
      <c r="BC7" s="36">
        <f t="shared" si="0"/>
        <v>0</v>
      </c>
      <c r="BD7" s="35">
        <f t="shared" si="0"/>
        <v>-2.4398073836279233E-5</v>
      </c>
      <c r="BE7" s="35">
        <f t="shared" si="0"/>
        <v>1.8978523969676031E-5</v>
      </c>
      <c r="BF7" s="23"/>
      <c r="BG7" s="36">
        <f t="shared" si="0"/>
        <v>0</v>
      </c>
      <c r="BH7" s="36">
        <f t="shared" si="0"/>
        <v>0.37000000476837158</v>
      </c>
      <c r="BI7" s="35">
        <f t="shared" si="0"/>
        <v>3.2576669358155147E-5</v>
      </c>
      <c r="BJ7" s="35">
        <f t="shared" si="0"/>
        <v>4.1648902414252731E-5</v>
      </c>
      <c r="BK7" s="23"/>
      <c r="BL7" s="36">
        <f t="shared" si="0"/>
        <v>0</v>
      </c>
      <c r="BM7" s="36">
        <f t="shared" si="0"/>
        <v>0</v>
      </c>
      <c r="BN7" s="35">
        <f t="shared" si="0"/>
        <v>2.2817077156220278E-6</v>
      </c>
      <c r="BO7" s="35">
        <f t="shared" si="0"/>
        <v>-1.9753220726788367E-5</v>
      </c>
      <c r="BP7" s="23"/>
      <c r="BQ7" s="36">
        <f t="shared" si="0"/>
        <v>0</v>
      </c>
      <c r="BR7" s="36">
        <f t="shared" si="0"/>
        <v>-0.12000000476837158</v>
      </c>
      <c r="BS7" s="35">
        <f t="shared" si="0"/>
        <v>4.2691835365309128E-5</v>
      </c>
      <c r="BT7" s="35">
        <f t="shared" si="0"/>
        <v>2.0757498440382438E-6</v>
      </c>
      <c r="BU7" s="23"/>
      <c r="BV7" s="36">
        <f t="shared" si="0"/>
        <v>0</v>
      </c>
      <c r="BW7" s="36">
        <f t="shared" si="0"/>
        <v>0.33000004291534424</v>
      </c>
      <c r="BX7" s="35">
        <f t="shared" si="0"/>
        <v>1.5954090264759524E-5</v>
      </c>
      <c r="BY7" s="35">
        <f t="shared" si="0"/>
        <v>-3.6792313273463495E-5</v>
      </c>
    </row>
    <row r="8" spans="1:77" x14ac:dyDescent="0.2">
      <c r="A8" s="1" t="s">
        <v>23</v>
      </c>
      <c r="B8" s="2" t="s">
        <v>9</v>
      </c>
      <c r="C8" s="23">
        <v>868</v>
      </c>
      <c r="D8" s="28">
        <v>103334465.92</v>
      </c>
      <c r="E8" s="17">
        <v>2.7900000000000001E-2</v>
      </c>
      <c r="F8" s="17">
        <v>2.5100000000000001E-2</v>
      </c>
      <c r="G8" s="8"/>
      <c r="H8" s="23">
        <v>2561</v>
      </c>
      <c r="I8" s="28">
        <v>324820968</v>
      </c>
      <c r="J8" s="17">
        <v>1.95E-2</v>
      </c>
      <c r="K8" s="17">
        <v>1.9099999999999999E-2</v>
      </c>
      <c r="L8" s="8"/>
      <c r="M8" s="23">
        <v>1054</v>
      </c>
      <c r="N8" s="28">
        <v>106052966</v>
      </c>
      <c r="O8" s="17">
        <v>3.1300000000000001E-2</v>
      </c>
      <c r="P8" s="17">
        <v>2.9399999999999999E-2</v>
      </c>
      <c r="Q8" s="8"/>
      <c r="R8" s="23">
        <v>2284</v>
      </c>
      <c r="S8" s="28">
        <v>262613409</v>
      </c>
      <c r="T8" s="17">
        <v>2.8899999999999999E-2</v>
      </c>
      <c r="U8" s="17">
        <v>2.7099999999999999E-2</v>
      </c>
      <c r="V8" s="8"/>
      <c r="W8" s="23">
        <v>3237</v>
      </c>
      <c r="X8" s="28">
        <v>410790385</v>
      </c>
      <c r="Y8" s="17">
        <v>1.8499999999999999E-2</v>
      </c>
      <c r="Z8" s="17">
        <v>1.7100000000000001E-2</v>
      </c>
      <c r="AA8" s="8"/>
      <c r="AB8" s="34" t="s">
        <v>9</v>
      </c>
      <c r="AC8" s="23">
        <f>VLOOKUP($AB8,[1]SC!$C$8:$K$14,5,FALSE)</f>
        <v>868</v>
      </c>
      <c r="AD8" s="23">
        <f>VLOOKUP($AB8,[1]SC!$C$8:$K$14,6,FALSE)</f>
        <v>103334465.92</v>
      </c>
      <c r="AE8" s="35">
        <f>VLOOKUP($AB8,[1]SC!$C$8:$K$14,8,FALSE)</f>
        <v>2.7865168539325844E-2</v>
      </c>
      <c r="AF8" s="35">
        <f>VLOOKUP($AB8,[1]SC!$C$8:$K$14,9,FALSE)</f>
        <v>2.5063253419867919E-2</v>
      </c>
      <c r="AG8" s="8"/>
      <c r="AH8" s="23">
        <f>VLOOKUP($AB8,[2]SC!$C$8:$K$23,5,FALSE)</f>
        <v>2561</v>
      </c>
      <c r="AI8" s="23">
        <f>VLOOKUP($AB8,[2]SC!$C$8:$K$23,6,FALSE)</f>
        <v>324820968.26999998</v>
      </c>
      <c r="AJ8" s="35">
        <f>VLOOKUP($AB8,[2]SC!$C$8:$K$23,8,FALSE)</f>
        <v>1.9508219198951841E-2</v>
      </c>
      <c r="AK8" s="35">
        <f>VLOOKUP($AB8,[2]SC!$C$8:$K$23,9,FALSE)</f>
        <v>1.911120792451269E-2</v>
      </c>
      <c r="AL8" s="8"/>
      <c r="AM8" s="23">
        <f>VLOOKUP($AB8,[3]SC!$C$8:$K$14,5,FALSE)</f>
        <v>1054</v>
      </c>
      <c r="AN8" s="23">
        <f>VLOOKUP($AB8,[3]SC!$C$8:$K$14,6,FALSE)</f>
        <v>106052966</v>
      </c>
      <c r="AO8" s="35">
        <f>VLOOKUP($AB8,[3]SC!$C$8:$K$14,8,FALSE)</f>
        <v>3.1314061617992217E-2</v>
      </c>
      <c r="AP8" s="35">
        <f>VLOOKUP($AB8,[3]SC!$C$8:$K$14,9,FALSE)</f>
        <v>2.9350588571648625E-2</v>
      </c>
      <c r="AQ8" s="8"/>
      <c r="AR8" s="23">
        <f>VLOOKUP($AB8,[4]SC!$C$8:$K$14,5,FALSE)</f>
        <v>2284</v>
      </c>
      <c r="AS8" s="23">
        <f>VLOOKUP($AB8,[4]SC!$C$8:$K$14,6,FALSE)</f>
        <v>262613409.03999999</v>
      </c>
      <c r="AT8" s="35">
        <f>VLOOKUP($AB8,[4]SC!$C$8:$K$14,8,FALSE)</f>
        <v>2.8916150758985657E-2</v>
      </c>
      <c r="AU8" s="35">
        <f>VLOOKUP($AB8,[4]SC!$C$8:$K$14,9,FALSE)</f>
        <v>2.7046330244017563E-2</v>
      </c>
      <c r="AV8" s="8"/>
      <c r="AW8" s="23">
        <f>VLOOKUP($AB8,[5]SC!$C$8:$K$14,5,FALSE)</f>
        <v>3237</v>
      </c>
      <c r="AX8" s="23">
        <f>VLOOKUP($AB8,[5]SC!$C$8:$K$14,6,FALSE)</f>
        <v>410790385.20999998</v>
      </c>
      <c r="AY8" s="35">
        <f>VLOOKUP($AB8,[5]SC!$C$8:$K$14,8,FALSE)</f>
        <v>1.8502217751154602E-2</v>
      </c>
      <c r="AZ8" s="35">
        <f>VLOOKUP($AB8,[5]SC!$C$8:$K$14,9,FALSE)</f>
        <v>1.7055190043973024E-2</v>
      </c>
      <c r="BB8" s="36">
        <f t="shared" si="1"/>
        <v>0</v>
      </c>
      <c r="BC8" s="36">
        <f t="shared" si="0"/>
        <v>0</v>
      </c>
      <c r="BD8" s="35">
        <f t="shared" si="0"/>
        <v>-3.4831460674157599E-5</v>
      </c>
      <c r="BE8" s="35">
        <f t="shared" si="0"/>
        <v>-3.6746580132081957E-5</v>
      </c>
      <c r="BF8" s="23"/>
      <c r="BG8" s="36">
        <f t="shared" si="0"/>
        <v>0</v>
      </c>
      <c r="BH8" s="36">
        <f t="shared" si="0"/>
        <v>0.26999998092651367</v>
      </c>
      <c r="BI8" s="35">
        <f t="shared" si="0"/>
        <v>8.2191989518413944E-6</v>
      </c>
      <c r="BJ8" s="35">
        <f t="shared" si="0"/>
        <v>1.1207924512691286E-5</v>
      </c>
      <c r="BK8" s="23"/>
      <c r="BL8" s="36">
        <f t="shared" si="0"/>
        <v>0</v>
      </c>
      <c r="BM8" s="36">
        <f t="shared" si="0"/>
        <v>0</v>
      </c>
      <c r="BN8" s="35">
        <f t="shared" si="0"/>
        <v>1.4061617992215669E-5</v>
      </c>
      <c r="BO8" s="35">
        <f t="shared" si="0"/>
        <v>-4.9411428351374409E-5</v>
      </c>
      <c r="BP8" s="23"/>
      <c r="BQ8" s="36">
        <f t="shared" si="0"/>
        <v>0</v>
      </c>
      <c r="BR8" s="36">
        <f t="shared" si="0"/>
        <v>3.9999991655349731E-2</v>
      </c>
      <c r="BS8" s="35">
        <f t="shared" si="0"/>
        <v>1.6150758985658542E-5</v>
      </c>
      <c r="BT8" s="35">
        <f t="shared" si="0"/>
        <v>-5.3669755982435619E-5</v>
      </c>
      <c r="BU8" s="23"/>
      <c r="BV8" s="36">
        <f t="shared" si="0"/>
        <v>0</v>
      </c>
      <c r="BW8" s="36">
        <f t="shared" si="0"/>
        <v>0.20999997854232788</v>
      </c>
      <c r="BX8" s="35">
        <f t="shared" si="0"/>
        <v>2.2177511546025985E-6</v>
      </c>
      <c r="BY8" s="35">
        <f t="shared" si="0"/>
        <v>-4.4809956026976155E-5</v>
      </c>
    </row>
    <row r="9" spans="1:77" x14ac:dyDescent="0.2">
      <c r="A9" s="1" t="s">
        <v>24</v>
      </c>
      <c r="B9" s="2" t="s">
        <v>10</v>
      </c>
      <c r="C9" s="23">
        <v>144</v>
      </c>
      <c r="D9" s="28">
        <v>21507034.98</v>
      </c>
      <c r="E9" s="17">
        <v>4.5999999999999999E-3</v>
      </c>
      <c r="F9" s="17">
        <v>5.1999999999999998E-3</v>
      </c>
      <c r="G9" s="8"/>
      <c r="H9" s="23">
        <v>2896</v>
      </c>
      <c r="I9" s="28">
        <v>437226970</v>
      </c>
      <c r="J9" s="17">
        <v>2.2100000000000002E-2</v>
      </c>
      <c r="K9" s="17">
        <v>2.5700000000000001E-2</v>
      </c>
      <c r="L9" s="8"/>
      <c r="M9" s="23">
        <v>553</v>
      </c>
      <c r="N9" s="28">
        <v>70580729</v>
      </c>
      <c r="O9" s="17">
        <v>1.6400000000000001E-2</v>
      </c>
      <c r="P9" s="17">
        <v>1.95E-2</v>
      </c>
      <c r="Q9" s="8"/>
      <c r="R9" s="23">
        <v>331</v>
      </c>
      <c r="S9" s="28">
        <v>45275547</v>
      </c>
      <c r="T9" s="17">
        <v>4.1999999999999997E-3</v>
      </c>
      <c r="U9" s="17">
        <v>4.7000000000000002E-3</v>
      </c>
      <c r="V9" s="8"/>
      <c r="W9" s="23">
        <v>1016</v>
      </c>
      <c r="X9" s="28">
        <v>150900404</v>
      </c>
      <c r="Y9" s="17">
        <v>5.7999999999999996E-3</v>
      </c>
      <c r="Z9" s="17">
        <v>6.3E-3</v>
      </c>
      <c r="AA9" s="8"/>
      <c r="AB9" s="34" t="s">
        <v>10</v>
      </c>
      <c r="AC9" s="23">
        <f>VLOOKUP($AB9,[1]SC!$C$8:$K$14,5,FALSE)</f>
        <v>144</v>
      </c>
      <c r="AD9" s="23">
        <f>VLOOKUP($AB9,[1]SC!$C$8:$K$14,6,FALSE)</f>
        <v>21507034.98</v>
      </c>
      <c r="AE9" s="35">
        <f>VLOOKUP($AB9,[1]SC!$C$8:$K$14,8,FALSE)</f>
        <v>4.6227929373996793E-3</v>
      </c>
      <c r="AF9" s="35">
        <f>VLOOKUP($AB9,[1]SC!$C$8:$K$14,9,FALSE)</f>
        <v>5.2164228383491888E-3</v>
      </c>
      <c r="AG9" s="8"/>
      <c r="AH9" s="23">
        <f>VLOOKUP($AB9,[2]SC!$C$8:$K$23,5,FALSE)</f>
        <v>2896</v>
      </c>
      <c r="AI9" s="23">
        <f>VLOOKUP($AB9,[2]SC!$C$8:$K$23,6,FALSE)</f>
        <v>437226969.96999997</v>
      </c>
      <c r="AJ9" s="35">
        <f>VLOOKUP($AB9,[2]SC!$C$8:$K$23,8,FALSE)</f>
        <v>2.2060055759533206E-2</v>
      </c>
      <c r="AK9" s="35">
        <f>VLOOKUP($AB9,[2]SC!$C$8:$K$23,9,FALSE)</f>
        <v>2.572474177946436E-2</v>
      </c>
      <c r="AL9" s="8"/>
      <c r="AM9" s="23">
        <f>VLOOKUP($AB9,[3]SC!$C$8:$K$14,5,FALSE)</f>
        <v>553</v>
      </c>
      <c r="AN9" s="23">
        <f>VLOOKUP($AB9,[3]SC!$C$8:$K$14,6,FALSE)</f>
        <v>70580729</v>
      </c>
      <c r="AO9" s="35">
        <f>VLOOKUP($AB9,[3]SC!$C$8:$K$14,8,FALSE)</f>
        <v>1.6429483941887757E-2</v>
      </c>
      <c r="AP9" s="35">
        <f>VLOOKUP($AB9,[3]SC!$C$8:$K$14,9,FALSE)</f>
        <v>1.9533503079640684E-2</v>
      </c>
      <c r="AQ9" s="8"/>
      <c r="AR9" s="23">
        <f>VLOOKUP($AB9,[4]SC!$C$8:$K$14,5,FALSE)</f>
        <v>331</v>
      </c>
      <c r="AS9" s="23">
        <f>VLOOKUP($AB9,[4]SC!$C$8:$K$14,6,FALSE)</f>
        <v>45275546.689999998</v>
      </c>
      <c r="AT9" s="35">
        <f>VLOOKUP($AB9,[4]SC!$C$8:$K$14,8,FALSE)</f>
        <v>4.1905630040386397E-3</v>
      </c>
      <c r="AU9" s="35">
        <f>VLOOKUP($AB9,[4]SC!$C$8:$K$14,9,FALSE)</f>
        <v>4.6628898053322964E-3</v>
      </c>
      <c r="AV9" s="8"/>
      <c r="AW9" s="23">
        <f>VLOOKUP($AB9,[5]SC!$C$8:$K$14,5,FALSE)</f>
        <v>1016</v>
      </c>
      <c r="AX9" s="23">
        <f>VLOOKUP($AB9,[5]SC!$C$8:$K$14,6,FALSE)</f>
        <v>150900404.38999999</v>
      </c>
      <c r="AY9" s="35">
        <f>VLOOKUP($AB9,[5]SC!$C$8:$K$14,8,FALSE)</f>
        <v>5.8073071471032058E-3</v>
      </c>
      <c r="AZ9" s="35">
        <f>VLOOKUP($AB9,[5]SC!$C$8:$K$14,9,FALSE)</f>
        <v>6.2650810906106384E-3</v>
      </c>
      <c r="BB9" s="36">
        <f t="shared" si="1"/>
        <v>0</v>
      </c>
      <c r="BC9" s="36">
        <f t="shared" si="0"/>
        <v>0</v>
      </c>
      <c r="BD9" s="35">
        <f t="shared" si="0"/>
        <v>2.2792937399679358E-5</v>
      </c>
      <c r="BE9" s="35">
        <f t="shared" si="0"/>
        <v>1.6422838349188992E-5</v>
      </c>
      <c r="BF9" s="23"/>
      <c r="BG9" s="36">
        <f t="shared" si="0"/>
        <v>0</v>
      </c>
      <c r="BH9" s="36">
        <f t="shared" si="0"/>
        <v>-3.0000030994415283E-2</v>
      </c>
      <c r="BI9" s="35">
        <f t="shared" si="0"/>
        <v>-3.9944240466795872E-5</v>
      </c>
      <c r="BJ9" s="35">
        <f t="shared" si="0"/>
        <v>2.4741779464359376E-5</v>
      </c>
      <c r="BK9" s="23"/>
      <c r="BL9" s="36">
        <f t="shared" si="0"/>
        <v>0</v>
      </c>
      <c r="BM9" s="36">
        <f t="shared" si="0"/>
        <v>0</v>
      </c>
      <c r="BN9" s="35">
        <f t="shared" si="0"/>
        <v>2.9483941887755577E-5</v>
      </c>
      <c r="BO9" s="35">
        <f t="shared" si="0"/>
        <v>3.3503079640683636E-5</v>
      </c>
      <c r="BP9" s="23"/>
      <c r="BQ9" s="36">
        <f t="shared" si="0"/>
        <v>0</v>
      </c>
      <c r="BR9" s="36">
        <f t="shared" si="0"/>
        <v>-0.31000000238418579</v>
      </c>
      <c r="BS9" s="35">
        <f t="shared" si="0"/>
        <v>-9.4369959613600785E-6</v>
      </c>
      <c r="BT9" s="35">
        <f t="shared" si="0"/>
        <v>-3.7110194667703753E-5</v>
      </c>
      <c r="BU9" s="23"/>
      <c r="BV9" s="36">
        <f t="shared" si="0"/>
        <v>0</v>
      </c>
      <c r="BW9" s="36">
        <f t="shared" si="0"/>
        <v>0.38999998569488525</v>
      </c>
      <c r="BX9" s="35">
        <f t="shared" si="0"/>
        <v>7.3071471032061519E-6</v>
      </c>
      <c r="BY9" s="35">
        <f t="shared" si="0"/>
        <v>-3.4918909389361659E-5</v>
      </c>
    </row>
    <row r="10" spans="1:77" x14ac:dyDescent="0.2">
      <c r="A10" s="1" t="s">
        <v>25</v>
      </c>
      <c r="B10" s="2" t="s">
        <v>11</v>
      </c>
      <c r="C10" s="23">
        <v>384</v>
      </c>
      <c r="D10" s="28">
        <v>47840000.159999996</v>
      </c>
      <c r="E10" s="17">
        <v>1.23E-2</v>
      </c>
      <c r="F10" s="17">
        <v>1.1599999999999999E-2</v>
      </c>
      <c r="G10" s="8"/>
      <c r="H10" s="23">
        <v>1594</v>
      </c>
      <c r="I10" s="28">
        <v>206375117</v>
      </c>
      <c r="J10" s="17">
        <v>1.21E-2</v>
      </c>
      <c r="K10" s="17">
        <v>1.21E-2</v>
      </c>
      <c r="L10" s="8"/>
      <c r="M10" s="23">
        <v>613</v>
      </c>
      <c r="N10" s="28">
        <v>65251137</v>
      </c>
      <c r="O10" s="17">
        <v>1.8200000000000001E-2</v>
      </c>
      <c r="P10" s="17">
        <v>1.8100000000000002E-2</v>
      </c>
      <c r="Q10" s="8"/>
      <c r="R10" s="23">
        <v>926</v>
      </c>
      <c r="S10" s="28">
        <v>110531903</v>
      </c>
      <c r="T10" s="17">
        <v>1.17E-2</v>
      </c>
      <c r="U10" s="17">
        <v>1.14E-2</v>
      </c>
      <c r="V10" s="8"/>
      <c r="W10" s="23">
        <v>1039</v>
      </c>
      <c r="X10" s="28">
        <v>118118703</v>
      </c>
      <c r="Y10" s="17">
        <v>5.8999999999999999E-3</v>
      </c>
      <c r="Z10" s="17">
        <v>4.8999999999999998E-3</v>
      </c>
      <c r="AA10" s="8"/>
      <c r="AB10" s="34" t="s">
        <v>11</v>
      </c>
      <c r="AC10" s="23">
        <f>VLOOKUP($AB10,[1]SC!$C$8:$K$14,5,FALSE)</f>
        <v>384</v>
      </c>
      <c r="AD10" s="23">
        <f>VLOOKUP($AB10,[1]SC!$C$8:$K$14,6,FALSE)</f>
        <v>47840000.159999996</v>
      </c>
      <c r="AE10" s="35">
        <f>VLOOKUP($AB10,[1]SC!$C$8:$K$14,8,FALSE)</f>
        <v>1.2327447833065811E-2</v>
      </c>
      <c r="AF10" s="35">
        <f>VLOOKUP($AB10,[1]SC!$C$8:$K$14,9,FALSE)</f>
        <v>1.1603350701448146E-2</v>
      </c>
      <c r="AG10" s="8"/>
      <c r="AH10" s="23">
        <f>VLOOKUP($AB10,[2]SC!$C$8:$K$23,5,FALSE)</f>
        <v>1594</v>
      </c>
      <c r="AI10" s="23">
        <f>VLOOKUP($AB10,[2]SC!$C$8:$K$23,6,FALSE)</f>
        <v>206375117.09</v>
      </c>
      <c r="AJ10" s="35">
        <f>VLOOKUP($AB10,[2]SC!$C$8:$K$23,8,FALSE)</f>
        <v>1.2142171574825942E-2</v>
      </c>
      <c r="AK10" s="35">
        <f>VLOOKUP($AB10,[2]SC!$C$8:$K$23,9,FALSE)</f>
        <v>1.2142312715089927E-2</v>
      </c>
      <c r="AL10" s="8"/>
      <c r="AM10" s="23">
        <f>VLOOKUP($AB10,[3]SC!$C$8:$K$14,5,FALSE)</f>
        <v>613</v>
      </c>
      <c r="AN10" s="23">
        <f>VLOOKUP($AB10,[3]SC!$C$8:$K$14,6,FALSE)</f>
        <v>65251137</v>
      </c>
      <c r="AO10" s="35">
        <f>VLOOKUP($AB10,[3]SC!$C$8:$K$14,8,FALSE)</f>
        <v>1.8212068094714637E-2</v>
      </c>
      <c r="AP10" s="35">
        <f>VLOOKUP($AB10,[3]SC!$C$8:$K$14,9,FALSE)</f>
        <v>1.80585168727792E-2</v>
      </c>
      <c r="AQ10" s="8"/>
      <c r="AR10" s="23">
        <f>VLOOKUP($AB10,[4]SC!$C$8:$K$14,5,FALSE)</f>
        <v>926</v>
      </c>
      <c r="AS10" s="23">
        <f>VLOOKUP($AB10,[4]SC!$C$8:$K$14,6,FALSE)</f>
        <v>110531902.59</v>
      </c>
      <c r="AT10" s="35">
        <f>VLOOKUP($AB10,[4]SC!$C$8:$K$14,8,FALSE)</f>
        <v>1.1723448162355831E-2</v>
      </c>
      <c r="AU10" s="35">
        <f>VLOOKUP($AB10,[4]SC!$C$8:$K$14,9,FALSE)</f>
        <v>1.1383586050982558E-2</v>
      </c>
      <c r="AV10" s="8"/>
      <c r="AW10" s="23">
        <f>VLOOKUP($AB10,[5]SC!$C$8:$K$14,5,FALSE)</f>
        <v>1039</v>
      </c>
      <c r="AX10" s="23">
        <f>VLOOKUP($AB10,[5]SC!$C$8:$K$14,6,FALSE)</f>
        <v>118118703.45999999</v>
      </c>
      <c r="AY10" s="35">
        <f>VLOOKUP($AB10,[5]SC!$C$8:$K$14,8,FALSE)</f>
        <v>5.9387717774018016E-3</v>
      </c>
      <c r="AZ10" s="35">
        <f>VLOOKUP($AB10,[5]SC!$C$8:$K$14,9,FALSE)</f>
        <v>4.9040508439070285E-3</v>
      </c>
      <c r="BB10" s="36">
        <f t="shared" si="1"/>
        <v>0</v>
      </c>
      <c r="BC10" s="36">
        <f t="shared" si="0"/>
        <v>0</v>
      </c>
      <c r="BD10" s="35">
        <f t="shared" si="0"/>
        <v>2.7447833065810667E-5</v>
      </c>
      <c r="BE10" s="35">
        <f t="shared" si="0"/>
        <v>3.3507014481470171E-6</v>
      </c>
      <c r="BF10" s="23"/>
      <c r="BG10" s="36">
        <f t="shared" si="0"/>
        <v>0</v>
      </c>
      <c r="BH10" s="36">
        <f t="shared" si="0"/>
        <v>9.0000003576278687E-2</v>
      </c>
      <c r="BI10" s="35">
        <f t="shared" si="0"/>
        <v>4.2171574825942623E-5</v>
      </c>
      <c r="BJ10" s="35">
        <f t="shared" si="0"/>
        <v>4.2312715089927455E-5</v>
      </c>
      <c r="BK10" s="23"/>
      <c r="BL10" s="36">
        <f t="shared" si="0"/>
        <v>0</v>
      </c>
      <c r="BM10" s="36">
        <f t="shared" si="0"/>
        <v>0</v>
      </c>
      <c r="BN10" s="35">
        <f t="shared" si="0"/>
        <v>1.2068094714635935E-5</v>
      </c>
      <c r="BO10" s="35">
        <f t="shared" si="0"/>
        <v>-4.1483127220801747E-5</v>
      </c>
      <c r="BP10" s="23"/>
      <c r="BQ10" s="36">
        <f t="shared" si="0"/>
        <v>0</v>
      </c>
      <c r="BR10" s="36">
        <f t="shared" si="0"/>
        <v>-0.40999999642372131</v>
      </c>
      <c r="BS10" s="35">
        <f t="shared" si="0"/>
        <v>2.3448162355830734E-5</v>
      </c>
      <c r="BT10" s="35">
        <f t="shared" si="0"/>
        <v>-1.64139490174426E-5</v>
      </c>
      <c r="BU10" s="23"/>
      <c r="BV10" s="36">
        <f t="shared" si="0"/>
        <v>0</v>
      </c>
      <c r="BW10" s="36">
        <f t="shared" si="0"/>
        <v>0.45999999344348907</v>
      </c>
      <c r="BX10" s="35">
        <f t="shared" si="0"/>
        <v>3.8771777401801731E-5</v>
      </c>
      <c r="BY10" s="35">
        <f t="shared" si="0"/>
        <v>4.0508439070286936E-6</v>
      </c>
    </row>
    <row r="11" spans="1:77" x14ac:dyDescent="0.2">
      <c r="A11" s="1" t="s">
        <v>26</v>
      </c>
      <c r="B11" s="13" t="s">
        <v>12</v>
      </c>
      <c r="C11" s="23">
        <v>801</v>
      </c>
      <c r="D11" s="28">
        <v>113369672.11</v>
      </c>
      <c r="E11" s="17">
        <v>2.5700000000000001E-2</v>
      </c>
      <c r="F11" s="17">
        <v>2.75E-2</v>
      </c>
      <c r="G11" s="8"/>
      <c r="H11" s="23">
        <v>6064</v>
      </c>
      <c r="I11" s="28">
        <v>973834749</v>
      </c>
      <c r="J11" s="17">
        <v>4.6199999999999998E-2</v>
      </c>
      <c r="K11" s="17">
        <v>5.7299999999999997E-2</v>
      </c>
      <c r="L11" s="8"/>
      <c r="M11" s="23">
        <v>949</v>
      </c>
      <c r="N11" s="28">
        <v>124927540</v>
      </c>
      <c r="O11" s="17">
        <v>2.8199999999999999E-2</v>
      </c>
      <c r="P11" s="17">
        <v>3.4599999999999999E-2</v>
      </c>
      <c r="Q11" s="8"/>
      <c r="R11" s="23">
        <v>4223</v>
      </c>
      <c r="S11" s="28">
        <v>598508176</v>
      </c>
      <c r="T11" s="17">
        <v>5.3499999999999999E-2</v>
      </c>
      <c r="U11" s="17">
        <v>6.1600000000000002E-2</v>
      </c>
      <c r="V11" s="8"/>
      <c r="W11" s="23">
        <v>3307</v>
      </c>
      <c r="X11" s="28">
        <v>534728644</v>
      </c>
      <c r="Y11" s="17">
        <v>1.89E-2</v>
      </c>
      <c r="Z11" s="17">
        <v>2.2200000000000001E-2</v>
      </c>
      <c r="AA11" s="8"/>
      <c r="AB11" s="34" t="s">
        <v>12</v>
      </c>
      <c r="AC11" s="23">
        <f>VLOOKUP($AB11,[1]SC!$C$8:$K$14,5,FALSE)</f>
        <v>801</v>
      </c>
      <c r="AD11" s="23">
        <f>VLOOKUP($AB11,[1]SC!$C$8:$K$14,6,FALSE)</f>
        <v>113369672.10999998</v>
      </c>
      <c r="AE11" s="35">
        <f>VLOOKUP($AB11,[1]SC!$C$8:$K$14,8,FALSE)</f>
        <v>2.5714285714285714E-2</v>
      </c>
      <c r="AF11" s="35">
        <f>VLOOKUP($AB11,[1]SC!$C$8:$K$14,9,FALSE)</f>
        <v>2.7497242056876172E-2</v>
      </c>
      <c r="AG11" s="8"/>
      <c r="AH11" s="23">
        <f>VLOOKUP($AB11,[2]SC!$C$8:$K$23,5,FALSE)</f>
        <v>6064</v>
      </c>
      <c r="AI11" s="23">
        <f>VLOOKUP($AB11,[2]SC!$C$8:$K$23,6,FALSE)</f>
        <v>973834749.23000002</v>
      </c>
      <c r="AJ11" s="35">
        <f>VLOOKUP($AB11,[2]SC!$C$8:$K$23,8,FALSE)</f>
        <v>4.6192050457807096E-2</v>
      </c>
      <c r="AK11" s="35">
        <f>VLOOKUP($AB11,[2]SC!$C$8:$K$23,9,FALSE)</f>
        <v>5.7296665531703317E-2</v>
      </c>
      <c r="AL11" s="8"/>
      <c r="AM11" s="23">
        <f>VLOOKUP($AB11,[3]SC!$C$8:$K$14,5,FALSE)</f>
        <v>949</v>
      </c>
      <c r="AN11" s="23">
        <f>VLOOKUP($AB11,[3]SC!$C$8:$K$14,6,FALSE)</f>
        <v>124927540</v>
      </c>
      <c r="AO11" s="35">
        <f>VLOOKUP($AB11,[3]SC!$C$8:$K$14,8,FALSE)</f>
        <v>2.8194539350545174E-2</v>
      </c>
      <c r="AP11" s="35">
        <f>VLOOKUP($AB11,[3]SC!$C$8:$K$14,9,FALSE)</f>
        <v>3.4574203495715307E-2</v>
      </c>
      <c r="AQ11" s="8"/>
      <c r="AR11" s="23">
        <f>VLOOKUP($AB11,[4]SC!$C$8:$K$14,5,FALSE)</f>
        <v>4223</v>
      </c>
      <c r="AS11" s="23">
        <f>VLOOKUP($AB11,[4]SC!$C$8:$K$14,6,FALSE)</f>
        <v>598508175.99000001</v>
      </c>
      <c r="AT11" s="35">
        <f>VLOOKUP($AB11,[4]SC!$C$8:$K$14,8,FALSE)</f>
        <v>5.3464494157266389E-2</v>
      </c>
      <c r="AU11" s="35">
        <f>VLOOKUP($AB11,[4]SC!$C$8:$K$14,9,FALSE)</f>
        <v>6.163984482264015E-2</v>
      </c>
      <c r="AV11" s="8"/>
      <c r="AW11" s="23">
        <f>VLOOKUP($AB11,[5]SC!$C$8:$K$14,5,FALSE)</f>
        <v>3307</v>
      </c>
      <c r="AX11" s="23">
        <f>VLOOKUP($AB11,[5]SC!$C$8:$K$14,6,FALSE)</f>
        <v>534728643.92000002</v>
      </c>
      <c r="AY11" s="35">
        <f>VLOOKUP($AB11,[5]SC!$C$8:$K$14,8,FALSE)</f>
        <v>1.8902327495541636E-2</v>
      </c>
      <c r="AZ11" s="35">
        <f>VLOOKUP($AB11,[5]SC!$C$8:$K$14,9,FALSE)</f>
        <v>2.2200857109519252E-2</v>
      </c>
      <c r="BB11" s="36">
        <f t="shared" si="1"/>
        <v>0</v>
      </c>
      <c r="BC11" s="36">
        <f t="shared" si="0"/>
        <v>0</v>
      </c>
      <c r="BD11" s="35">
        <f t="shared" si="0"/>
        <v>1.4285714285713208E-5</v>
      </c>
      <c r="BE11" s="35">
        <f t="shared" si="0"/>
        <v>-2.7579431238280994E-6</v>
      </c>
      <c r="BF11" s="23"/>
      <c r="BG11" s="36">
        <f t="shared" si="0"/>
        <v>0</v>
      </c>
      <c r="BH11" s="36">
        <f t="shared" si="0"/>
        <v>0.23000001907348633</v>
      </c>
      <c r="BI11" s="35">
        <f t="shared" si="0"/>
        <v>-7.9495421929018373E-6</v>
      </c>
      <c r="BJ11" s="35">
        <f t="shared" si="0"/>
        <v>-3.3344682966798822E-6</v>
      </c>
      <c r="BK11" s="23"/>
      <c r="BL11" s="36">
        <f t="shared" si="0"/>
        <v>0</v>
      </c>
      <c r="BM11" s="36">
        <f t="shared" si="0"/>
        <v>0</v>
      </c>
      <c r="BN11" s="35">
        <f t="shared" si="0"/>
        <v>-5.4606494548255224E-6</v>
      </c>
      <c r="BO11" s="35">
        <f t="shared" si="0"/>
        <v>-2.5796504284691935E-5</v>
      </c>
      <c r="BP11" s="23"/>
      <c r="BQ11" s="36">
        <f t="shared" si="0"/>
        <v>0</v>
      </c>
      <c r="BR11" s="36">
        <f t="shared" si="0"/>
        <v>-9.9999904632568359E-3</v>
      </c>
      <c r="BS11" s="35">
        <f t="shared" si="0"/>
        <v>-3.5505842733610238E-5</v>
      </c>
      <c r="BT11" s="35">
        <f t="shared" si="0"/>
        <v>3.9844822640147659E-5</v>
      </c>
      <c r="BU11" s="23"/>
      <c r="BV11" s="36">
        <f t="shared" si="0"/>
        <v>0</v>
      </c>
      <c r="BW11" s="36">
        <f t="shared" si="0"/>
        <v>-7.9999983310699463E-2</v>
      </c>
      <c r="BX11" s="35">
        <f t="shared" si="0"/>
        <v>2.3274955416353882E-6</v>
      </c>
      <c r="BY11" s="35">
        <f t="shared" si="0"/>
        <v>8.571095192512479E-7</v>
      </c>
    </row>
    <row r="12" spans="1:77" x14ac:dyDescent="0.2">
      <c r="A12" s="1" t="s">
        <v>27</v>
      </c>
      <c r="B12" s="13" t="s">
        <v>13</v>
      </c>
      <c r="C12" s="23">
        <v>31150</v>
      </c>
      <c r="D12" s="28">
        <v>4122947016.8499999</v>
      </c>
      <c r="E12" s="17">
        <v>1</v>
      </c>
      <c r="F12" s="17">
        <v>1</v>
      </c>
      <c r="G12" s="8"/>
      <c r="H12" s="23">
        <v>131278</v>
      </c>
      <c r="I12" s="28">
        <v>16996359914</v>
      </c>
      <c r="J12" s="17">
        <v>1</v>
      </c>
      <c r="K12" s="17">
        <v>1</v>
      </c>
      <c r="L12" s="8"/>
      <c r="M12" s="23">
        <v>33659</v>
      </c>
      <c r="N12" s="28">
        <v>3613316501</v>
      </c>
      <c r="O12" s="17">
        <v>1</v>
      </c>
      <c r="P12" s="17">
        <v>1</v>
      </c>
      <c r="Q12" s="8"/>
      <c r="R12" s="23">
        <v>78987</v>
      </c>
      <c r="S12" s="28">
        <v>9709761238</v>
      </c>
      <c r="T12" s="17">
        <v>1</v>
      </c>
      <c r="U12" s="17">
        <v>1</v>
      </c>
      <c r="V12" s="8"/>
      <c r="W12" s="23">
        <v>174952</v>
      </c>
      <c r="X12" s="28">
        <v>24085945929</v>
      </c>
      <c r="Y12" s="17">
        <v>1</v>
      </c>
      <c r="Z12" s="17">
        <v>1</v>
      </c>
      <c r="AA12" s="8"/>
      <c r="AB12" s="34" t="s">
        <v>13</v>
      </c>
      <c r="AC12" s="23">
        <f>VLOOKUP($AB12,[1]SC!$C$8:$K$14,5,FALSE)</f>
        <v>31150</v>
      </c>
      <c r="AD12" s="23">
        <f>VLOOKUP($AB12,[1]SC!$C$8:$K$14,6,FALSE)</f>
        <v>4122947016.8500004</v>
      </c>
      <c r="AE12" s="35">
        <f>VLOOKUP($AB12,[1]SC!$C$8:$K$14,8,FALSE)</f>
        <v>1</v>
      </c>
      <c r="AF12" s="35">
        <f>VLOOKUP($AB12,[1]SC!$C$8:$K$14,9,FALSE)</f>
        <v>1</v>
      </c>
      <c r="AG12" s="8"/>
      <c r="AH12" s="23">
        <f>VLOOKUP($AB12,[2]SC!$C$8:$K$23,5,FALSE)</f>
        <v>131278</v>
      </c>
      <c r="AI12" s="23">
        <f>VLOOKUP($AB12,[2]SC!$C$8:$K$23,6,FALSE)</f>
        <v>16996359913.670002</v>
      </c>
      <c r="AJ12" s="35">
        <f>VLOOKUP($AB12,[2]SC!$C$8:$K$23,8,FALSE)</f>
        <v>0.99999999999999989</v>
      </c>
      <c r="AK12" s="35">
        <f>VLOOKUP($AB12,[2]SC!$C$8:$K$23,9,FALSE)</f>
        <v>1</v>
      </c>
      <c r="AL12" s="8"/>
      <c r="AM12" s="23">
        <f>VLOOKUP($AB12,[3]SC!$C$8:$K$14,5,FALSE)</f>
        <v>33659</v>
      </c>
      <c r="AN12" s="23">
        <f>VLOOKUP($AB12,[3]SC!$C$8:$K$14,6,FALSE)</f>
        <v>3613316501</v>
      </c>
      <c r="AO12" s="35">
        <f>VLOOKUP($AB12,[3]SC!$C$8:$K$14,8,FALSE)</f>
        <v>1</v>
      </c>
      <c r="AP12" s="35">
        <f>VLOOKUP($AB12,[3]SC!$C$8:$K$14,9,FALSE)</f>
        <v>1</v>
      </c>
      <c r="AQ12" s="8"/>
      <c r="AR12" s="23">
        <f>VLOOKUP($AB12,[4]SC!$C$8:$K$14,5,FALSE)</f>
        <v>78987</v>
      </c>
      <c r="AS12" s="23">
        <f>VLOOKUP($AB12,[4]SC!$C$8:$K$14,6,FALSE)</f>
        <v>9709761238.2400017</v>
      </c>
      <c r="AT12" s="35">
        <f>VLOOKUP($AB12,[4]SC!$C$8:$K$14,8,FALSE)</f>
        <v>1</v>
      </c>
      <c r="AU12" s="35">
        <f>VLOOKUP($AB12,[4]SC!$C$8:$K$14,9,FALSE)</f>
        <v>0.99999999999999989</v>
      </c>
      <c r="AV12" s="8"/>
      <c r="AW12" s="23">
        <f>VLOOKUP($AB12,[5]SC!$C$8:$K$14,5,FALSE)</f>
        <v>174952</v>
      </c>
      <c r="AX12" s="23">
        <f>VLOOKUP($AB12,[5]SC!$C$8:$K$14,6,FALSE)</f>
        <v>24085945929.119999</v>
      </c>
      <c r="AY12" s="35">
        <f>VLOOKUP($AB12,[5]SC!$C$8:$K$14,8,FALSE)</f>
        <v>1</v>
      </c>
      <c r="AZ12" s="35">
        <f>VLOOKUP($AB12,[5]SC!$C$8:$K$14,9,FALSE)</f>
        <v>1</v>
      </c>
      <c r="BB12" s="36">
        <f t="shared" si="1"/>
        <v>0</v>
      </c>
      <c r="BC12" s="36">
        <f t="shared" si="0"/>
        <v>0</v>
      </c>
      <c r="BD12" s="35">
        <f t="shared" si="0"/>
        <v>0</v>
      </c>
      <c r="BE12" s="35">
        <f t="shared" si="0"/>
        <v>0</v>
      </c>
      <c r="BF12" s="23"/>
      <c r="BG12" s="36">
        <f t="shared" si="0"/>
        <v>0</v>
      </c>
      <c r="BH12" s="36">
        <f t="shared" si="0"/>
        <v>-0.32999801635742188</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0.24000167846679688</v>
      </c>
      <c r="BS12" s="35">
        <f t="shared" si="0"/>
        <v>0</v>
      </c>
      <c r="BT12" s="35">
        <f t="shared" si="0"/>
        <v>0</v>
      </c>
      <c r="BU12" s="23"/>
      <c r="BV12" s="36">
        <f t="shared" si="0"/>
        <v>0</v>
      </c>
      <c r="BW12" s="36">
        <f t="shared" si="0"/>
        <v>0.11999893188476563</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2777</v>
      </c>
      <c r="D15" s="30">
        <v>93606963.010000005</v>
      </c>
      <c r="E15" s="19">
        <v>0.93220000000000003</v>
      </c>
      <c r="F15" s="19">
        <v>0.93100000000000005</v>
      </c>
      <c r="H15" s="25">
        <v>31064</v>
      </c>
      <c r="I15" s="30">
        <v>990015028</v>
      </c>
      <c r="J15" s="19">
        <v>0.95289999999999997</v>
      </c>
      <c r="K15" s="19">
        <v>0.93689999999999996</v>
      </c>
      <c r="M15" s="25">
        <v>3919</v>
      </c>
      <c r="N15" s="30">
        <v>180601539</v>
      </c>
      <c r="O15" s="19">
        <v>0.93379999999999996</v>
      </c>
      <c r="P15" s="19">
        <v>0.9345</v>
      </c>
      <c r="R15" s="25">
        <v>3369</v>
      </c>
      <c r="S15" s="30">
        <v>116390887</v>
      </c>
      <c r="T15" s="19">
        <v>0.92959999999999998</v>
      </c>
      <c r="U15" s="19">
        <v>0.92810000000000004</v>
      </c>
      <c r="W15" s="25">
        <v>28684</v>
      </c>
      <c r="X15" s="30">
        <v>1040389813</v>
      </c>
      <c r="Y15" s="19">
        <v>0.96640000000000004</v>
      </c>
      <c r="Z15" s="19">
        <v>0.9536</v>
      </c>
      <c r="AB15" s="34" t="s">
        <v>80</v>
      </c>
      <c r="AC15" s="23">
        <f>VLOOKUP($AB15,[1]SC!$C$17:$K$24,5,FALSE)</f>
        <v>2777</v>
      </c>
      <c r="AD15" s="23">
        <f>VLOOKUP($AB15,[1]SC!$C$17:$K$24,6,FALSE)</f>
        <v>93606963.010000005</v>
      </c>
      <c r="AE15" s="35">
        <f>VLOOKUP($AB15,[1]SC!$C$17:$K$24,8,FALSE)</f>
        <v>0.93219201074185964</v>
      </c>
      <c r="AF15" s="35">
        <f>VLOOKUP($AB15,[1]SC!$C$17:$K$24,9,FALSE)</f>
        <v>0.93104175945564416</v>
      </c>
      <c r="AH15" s="23">
        <f>VLOOKUP($AB15,[2]SC!$C$17:$K$23,5,FALSE)</f>
        <v>31064</v>
      </c>
      <c r="AI15" s="23">
        <f>VLOOKUP($AB15,[2]SC!$C$17:$K$23,6,FALSE)</f>
        <v>990015027.97000003</v>
      </c>
      <c r="AJ15" s="35">
        <f>VLOOKUP($AB15,[2]SC!$C$17:$K$23,8,FALSE)</f>
        <v>0.95285420692616796</v>
      </c>
      <c r="AK15" s="35">
        <f>VLOOKUP($AB15,[2]SC!$C$17:$K$23,9,FALSE)</f>
        <v>0.93686980981786294</v>
      </c>
      <c r="AM15" s="23">
        <f>VLOOKUP($AB15,[3]SC!$C$17:$K$23,5,FALSE)</f>
        <v>3919</v>
      </c>
      <c r="AN15" s="23">
        <f>VLOOKUP($AB15,[3]SC!$C$17:$K$23,6,FALSE)</f>
        <v>180601539</v>
      </c>
      <c r="AO15" s="35">
        <f>VLOOKUP($AB15,[3]SC!$C$17:$K$23,8,FALSE)</f>
        <v>0.93376221110316893</v>
      </c>
      <c r="AP15" s="35">
        <f>VLOOKUP($AB15,[3]SC!$C$17:$K$23,9,FALSE)</f>
        <v>0.9345369773803669</v>
      </c>
      <c r="AQ15" s="23"/>
      <c r="AR15" s="23">
        <f>VLOOKUP($AB15,[4]SC!$C$17:$K$23,5,FALSE)</f>
        <v>3369</v>
      </c>
      <c r="AS15" s="23">
        <f>VLOOKUP($AB15,[4]SC!$C$17:$K$23,6,FALSE)</f>
        <v>116390886.98999999</v>
      </c>
      <c r="AT15" s="35">
        <f>VLOOKUP($AB15,[4]SC!$C$17:$K$23,8,FALSE)</f>
        <v>0.92963576158940397</v>
      </c>
      <c r="AU15" s="35">
        <f>VLOOKUP($AB15,[4]SC!$C$17:$K$23,9,FALSE)</f>
        <v>0.92807587319653928</v>
      </c>
      <c r="AW15" s="23">
        <f>VLOOKUP($AB15,[5]SC!$C$17:$K$23,5,FALSE)</f>
        <v>28684</v>
      </c>
      <c r="AX15" s="23">
        <f>VLOOKUP($AB15,[5]SC!$C$17:$K$23,6,FALSE)</f>
        <v>1040389813.26</v>
      </c>
      <c r="AY15" s="35">
        <f>VLOOKUP($AB15,[5]SC!$C$17:$K$23,8,FALSE)</f>
        <v>0.96637692877838421</v>
      </c>
      <c r="AZ15" s="35">
        <f>VLOOKUP($AB15,[5]SC!$C$17:$K$23,9,FALSE)</f>
        <v>0.95363027872521577</v>
      </c>
      <c r="BB15" s="36">
        <f t="shared" si="1"/>
        <v>0</v>
      </c>
      <c r="BC15" s="36">
        <f t="shared" si="0"/>
        <v>0</v>
      </c>
      <c r="BD15" s="35">
        <f t="shared" si="0"/>
        <v>-7.9892581403839813E-6</v>
      </c>
      <c r="BE15" s="35">
        <f t="shared" si="0"/>
        <v>4.1759455644108101E-5</v>
      </c>
      <c r="BF15" s="23"/>
      <c r="BG15" s="36">
        <f t="shared" si="0"/>
        <v>0</v>
      </c>
      <c r="BH15" s="36">
        <f t="shared" si="0"/>
        <v>-2.9999971389770508E-2</v>
      </c>
      <c r="BI15" s="35">
        <f t="shared" si="0"/>
        <v>-4.5793073832012254E-5</v>
      </c>
      <c r="BJ15" s="35">
        <f t="shared" si="0"/>
        <v>-3.0190182137013188E-5</v>
      </c>
      <c r="BK15" s="23"/>
      <c r="BL15" s="36">
        <f t="shared" si="0"/>
        <v>0</v>
      </c>
      <c r="BM15" s="36">
        <f t="shared" si="0"/>
        <v>0</v>
      </c>
      <c r="BN15" s="35">
        <f t="shared" si="0"/>
        <v>-3.7788896831036922E-5</v>
      </c>
      <c r="BO15" s="35">
        <f t="shared" si="0"/>
        <v>3.6977380366898238E-5</v>
      </c>
      <c r="BP15" s="23"/>
      <c r="BQ15" s="36">
        <f t="shared" si="0"/>
        <v>0</v>
      </c>
      <c r="BR15" s="36">
        <f t="shared" si="0"/>
        <v>-1.000000536441803E-2</v>
      </c>
      <c r="BS15" s="35">
        <f t="shared" si="0"/>
        <v>3.5761589403993099E-5</v>
      </c>
      <c r="BT15" s="35">
        <f t="shared" si="0"/>
        <v>-2.4126803460755575E-5</v>
      </c>
      <c r="BU15" s="23"/>
      <c r="BV15" s="36">
        <f t="shared" si="0"/>
        <v>0</v>
      </c>
      <c r="BW15" s="36">
        <f t="shared" si="0"/>
        <v>0.25999999046325684</v>
      </c>
      <c r="BX15" s="35">
        <f t="shared" si="0"/>
        <v>-2.3071221615822424E-5</v>
      </c>
      <c r="BY15" s="35">
        <f t="shared" si="0"/>
        <v>3.0278725215771018E-5</v>
      </c>
    </row>
    <row r="16" spans="1:77" x14ac:dyDescent="0.2">
      <c r="A16" s="1" t="s">
        <v>22</v>
      </c>
      <c r="B16" s="13" t="s">
        <v>8</v>
      </c>
      <c r="C16" s="25">
        <v>68</v>
      </c>
      <c r="D16" s="30">
        <v>1895023.17</v>
      </c>
      <c r="E16" s="19">
        <v>2.2800000000000001E-2</v>
      </c>
      <c r="F16" s="19">
        <v>1.89E-2</v>
      </c>
      <c r="H16" s="25">
        <v>420</v>
      </c>
      <c r="I16" s="30">
        <v>14539619</v>
      </c>
      <c r="J16" s="19">
        <v>1.29E-2</v>
      </c>
      <c r="K16" s="19">
        <v>1.38E-2</v>
      </c>
      <c r="M16" s="25">
        <v>73</v>
      </c>
      <c r="N16" s="30">
        <v>3163008</v>
      </c>
      <c r="O16" s="19">
        <v>1.7399999999999999E-2</v>
      </c>
      <c r="P16" s="19">
        <v>1.6400000000000001E-2</v>
      </c>
      <c r="R16" s="25">
        <v>98</v>
      </c>
      <c r="S16" s="30">
        <v>3111794</v>
      </c>
      <c r="T16" s="19">
        <v>2.7E-2</v>
      </c>
      <c r="U16" s="19">
        <v>2.4799999999999999E-2</v>
      </c>
      <c r="W16" s="25">
        <v>225</v>
      </c>
      <c r="X16" s="30">
        <v>10038572</v>
      </c>
      <c r="Y16" s="19">
        <v>7.6E-3</v>
      </c>
      <c r="Z16" s="19">
        <v>9.1999999999999998E-3</v>
      </c>
      <c r="AB16" s="34" t="s">
        <v>8</v>
      </c>
      <c r="AC16" s="23">
        <f>VLOOKUP($AB16,[1]SC!$C$17:$K$24,5,FALSE)</f>
        <v>68</v>
      </c>
      <c r="AD16" s="23">
        <f>VLOOKUP($AB16,[1]SC!$C$17:$K$24,6,FALSE)</f>
        <v>1895023.17</v>
      </c>
      <c r="AE16" s="35">
        <f>VLOOKUP($AB16,[1]SC!$C$17:$K$24,8,FALSE)</f>
        <v>2.2826451829472977E-2</v>
      </c>
      <c r="AF16" s="35">
        <f>VLOOKUP($AB16,[1]SC!$C$17:$K$24,9,FALSE)</f>
        <v>1.884844513348358E-2</v>
      </c>
      <c r="AH16" s="23">
        <f>VLOOKUP($AB16,[2]SC!$C$17:$K$23,5,FALSE)</f>
        <v>420</v>
      </c>
      <c r="AI16" s="23">
        <f>VLOOKUP($AB16,[2]SC!$C$17:$K$23,6,FALSE)</f>
        <v>14539618.899999999</v>
      </c>
      <c r="AJ16" s="35">
        <f>VLOOKUP($AB16,[2]SC!$C$17:$K$23,8,FALSE)</f>
        <v>1.2883040397533818E-2</v>
      </c>
      <c r="AK16" s="35">
        <f>VLOOKUP($AB16,[2]SC!$C$17:$K$23,9,FALSE)</f>
        <v>1.3759114365766958E-2</v>
      </c>
      <c r="AM16" s="23">
        <f>VLOOKUP($AB16,[3]SC!$C$17:$K$23,5,FALSE)</f>
        <v>73</v>
      </c>
      <c r="AN16" s="23">
        <f>VLOOKUP($AB16,[3]SC!$C$17:$K$23,6,FALSE)</f>
        <v>3163008</v>
      </c>
      <c r="AO16" s="35">
        <f>VLOOKUP($AB16,[3]SC!$C$17:$K$23,8,FALSE)</f>
        <v>1.7393376221110316E-2</v>
      </c>
      <c r="AP16" s="35">
        <f>VLOOKUP($AB16,[3]SC!$C$17:$K$23,9,FALSE)</f>
        <v>1.6367235584575607E-2</v>
      </c>
      <c r="AR16" s="23">
        <f>VLOOKUP($AB16,[4]SC!$C$17:$K$23,5,FALSE)</f>
        <v>98</v>
      </c>
      <c r="AS16" s="23">
        <f>VLOOKUP($AB16,[4]SC!$C$17:$K$23,6,FALSE)</f>
        <v>3111794.2</v>
      </c>
      <c r="AT16" s="35">
        <f>VLOOKUP($AB16,[4]SC!$C$17:$K$23,8,FALSE)</f>
        <v>2.7041942604856511E-2</v>
      </c>
      <c r="AU16" s="35">
        <f>VLOOKUP($AB16,[4]SC!$C$17:$K$23,9,FALSE)</f>
        <v>2.481277696269343E-2</v>
      </c>
      <c r="AW16" s="23">
        <f>VLOOKUP($AB16,[5]SC!$C$17:$K$23,5,FALSE)</f>
        <v>225</v>
      </c>
      <c r="AX16" s="23">
        <f>VLOOKUP($AB16,[5]SC!$C$17:$K$23,6,FALSE)</f>
        <v>10038571.640000001</v>
      </c>
      <c r="AY16" s="35">
        <f>VLOOKUP($AB16,[5]SC!$C$17:$K$23,8,FALSE)</f>
        <v>7.580351728320194E-3</v>
      </c>
      <c r="AZ16" s="35">
        <f>VLOOKUP($AB16,[5]SC!$C$17:$K$23,9,FALSE)</f>
        <v>9.2014413723059702E-3</v>
      </c>
      <c r="BB16" s="36">
        <f t="shared" si="1"/>
        <v>0</v>
      </c>
      <c r="BC16" s="36">
        <f t="shared" si="0"/>
        <v>0</v>
      </c>
      <c r="BD16" s="35">
        <f t="shared" si="0"/>
        <v>2.6451829472976668E-5</v>
      </c>
      <c r="BE16" s="35">
        <f t="shared" si="0"/>
        <v>-5.1554866516419912E-5</v>
      </c>
      <c r="BF16" s="23"/>
      <c r="BG16" s="36">
        <f t="shared" si="0"/>
        <v>0</v>
      </c>
      <c r="BH16" s="36">
        <f t="shared" si="0"/>
        <v>-0.10000000149011612</v>
      </c>
      <c r="BI16" s="35">
        <f t="shared" si="0"/>
        <v>-1.6959602466181528E-5</v>
      </c>
      <c r="BJ16" s="35">
        <f t="shared" si="0"/>
        <v>-4.0885634233042006E-5</v>
      </c>
      <c r="BK16" s="23"/>
      <c r="BL16" s="36">
        <f t="shared" si="0"/>
        <v>0</v>
      </c>
      <c r="BM16" s="36">
        <f t="shared" si="0"/>
        <v>0</v>
      </c>
      <c r="BN16" s="35">
        <f t="shared" si="0"/>
        <v>-6.6237788896826577E-6</v>
      </c>
      <c r="BO16" s="35">
        <f t="shared" si="0"/>
        <v>-3.27644154243939E-5</v>
      </c>
      <c r="BP16" s="23"/>
      <c r="BQ16" s="36">
        <f t="shared" si="0"/>
        <v>0</v>
      </c>
      <c r="BR16" s="36">
        <f t="shared" si="0"/>
        <v>0.20000000018626451</v>
      </c>
      <c r="BS16" s="35">
        <f t="shared" si="0"/>
        <v>4.1942604856511773E-5</v>
      </c>
      <c r="BT16" s="35">
        <f t="shared" si="0"/>
        <v>1.2776962693430982E-5</v>
      </c>
      <c r="BU16" s="23"/>
      <c r="BV16" s="36">
        <f t="shared" si="0"/>
        <v>0</v>
      </c>
      <c r="BW16" s="36">
        <f t="shared" si="0"/>
        <v>-0.35999999940395355</v>
      </c>
      <c r="BX16" s="35">
        <f t="shared" si="0"/>
        <v>-1.964827167980597E-5</v>
      </c>
      <c r="BY16" s="35">
        <f t="shared" si="0"/>
        <v>1.4413723059703704E-6</v>
      </c>
    </row>
    <row r="17" spans="1:77" x14ac:dyDescent="0.2">
      <c r="A17" s="1" t="s">
        <v>23</v>
      </c>
      <c r="B17" s="13" t="s">
        <v>9</v>
      </c>
      <c r="C17" s="25">
        <v>51</v>
      </c>
      <c r="D17" s="30">
        <v>2177066.5</v>
      </c>
      <c r="E17" s="19">
        <v>1.7100000000000001E-2</v>
      </c>
      <c r="F17" s="19">
        <v>2.1700000000000001E-2</v>
      </c>
      <c r="H17" s="25">
        <v>388</v>
      </c>
      <c r="I17" s="30">
        <v>17603388</v>
      </c>
      <c r="J17" s="19">
        <v>1.1900000000000001E-2</v>
      </c>
      <c r="K17" s="19">
        <v>1.67E-2</v>
      </c>
      <c r="M17" s="25">
        <v>87</v>
      </c>
      <c r="N17" s="30">
        <v>3428818</v>
      </c>
      <c r="O17" s="19">
        <v>2.07E-2</v>
      </c>
      <c r="P17" s="19">
        <v>1.77E-2</v>
      </c>
      <c r="R17" s="25">
        <v>79</v>
      </c>
      <c r="S17" s="30">
        <v>2320841</v>
      </c>
      <c r="T17" s="19">
        <v>2.18E-2</v>
      </c>
      <c r="U17" s="19">
        <v>1.8499999999999999E-2</v>
      </c>
      <c r="W17" s="25">
        <v>227</v>
      </c>
      <c r="X17" s="30">
        <v>11663099</v>
      </c>
      <c r="Y17" s="19">
        <v>7.6E-3</v>
      </c>
      <c r="Z17" s="19">
        <v>1.0699999999999999E-2</v>
      </c>
      <c r="AB17" s="34" t="s">
        <v>9</v>
      </c>
      <c r="AC17" s="23">
        <f>VLOOKUP($AB17,[1]SC!$C$17:$K$24,5,FALSE)</f>
        <v>51</v>
      </c>
      <c r="AD17" s="23">
        <f>VLOOKUP($AB17,[1]SC!$C$17:$K$24,6,FALSE)</f>
        <v>2177066.5</v>
      </c>
      <c r="AE17" s="35">
        <f>VLOOKUP($AB17,[1]SC!$C$17:$K$24,8,FALSE)</f>
        <v>1.7119838872104734E-2</v>
      </c>
      <c r="AF17" s="35">
        <f>VLOOKUP($AB17,[1]SC!$C$17:$K$24,9,FALSE)</f>
        <v>2.1653729161103152E-2</v>
      </c>
      <c r="AH17" s="23">
        <f>VLOOKUP($AB17,[2]SC!$C$17:$K$23,5,FALSE)</f>
        <v>388</v>
      </c>
      <c r="AI17" s="23">
        <f>VLOOKUP($AB17,[2]SC!$C$17:$K$23,6,FALSE)</f>
        <v>17603387.960000001</v>
      </c>
      <c r="AJ17" s="35">
        <f>VLOOKUP($AB17,[2]SC!$C$17:$K$23,8,FALSE)</f>
        <v>1.1901475414864575E-2</v>
      </c>
      <c r="AK17" s="35">
        <f>VLOOKUP($AB17,[2]SC!$C$17:$K$23,9,FALSE)</f>
        <v>1.6658416553586911E-2</v>
      </c>
      <c r="AM17" s="23">
        <f>VLOOKUP($AB17,[3]SC!$C$17:$K$23,5,FALSE)</f>
        <v>87</v>
      </c>
      <c r="AN17" s="23">
        <f>VLOOKUP($AB17,[3]SC!$C$17:$K$23,6,FALSE)</f>
        <v>3428818</v>
      </c>
      <c r="AO17" s="35">
        <f>VLOOKUP($AB17,[3]SC!$C$17:$K$23,8,FALSE)</f>
        <v>2.0729092208720514E-2</v>
      </c>
      <c r="AP17" s="35">
        <f>VLOOKUP($AB17,[3]SC!$C$17:$K$23,9,FALSE)</f>
        <v>1.7742690496714952E-2</v>
      </c>
      <c r="AR17" s="23">
        <f>VLOOKUP($AB17,[4]SC!$C$17:$K$23,5,FALSE)</f>
        <v>79</v>
      </c>
      <c r="AS17" s="23">
        <f>VLOOKUP($AB17,[4]SC!$C$17:$K$23,6,FALSE)</f>
        <v>2320841.0099999998</v>
      </c>
      <c r="AT17" s="35">
        <f>VLOOKUP($AB17,[4]SC!$C$17:$K$23,8,FALSE)</f>
        <v>2.1799116997792495E-2</v>
      </c>
      <c r="AU17" s="35">
        <f>VLOOKUP($AB17,[4]SC!$C$17:$K$23,9,FALSE)</f>
        <v>1.8505886522637696E-2</v>
      </c>
      <c r="AW17" s="23">
        <f>VLOOKUP($AB17,[5]SC!$C$17:$K$23,5,FALSE)</f>
        <v>227</v>
      </c>
      <c r="AX17" s="23">
        <f>VLOOKUP($AB17,[5]SC!$C$17:$K$23,6,FALSE)</f>
        <v>11663098.779999999</v>
      </c>
      <c r="AY17" s="35">
        <f>VLOOKUP($AB17,[5]SC!$C$17:$K$23,8,FALSE)</f>
        <v>7.6477326325719288E-3</v>
      </c>
      <c r="AZ17" s="35">
        <f>VLOOKUP($AB17,[5]SC!$C$17:$K$23,9,FALSE)</f>
        <v>1.0690496964325422E-2</v>
      </c>
      <c r="BB17" s="36">
        <f t="shared" si="1"/>
        <v>0</v>
      </c>
      <c r="BC17" s="36">
        <f t="shared" si="0"/>
        <v>0</v>
      </c>
      <c r="BD17" s="35">
        <f t="shared" si="0"/>
        <v>1.9838872104733368E-5</v>
      </c>
      <c r="BE17" s="35">
        <f t="shared" si="0"/>
        <v>-4.6270838896848854E-5</v>
      </c>
      <c r="BF17" s="23"/>
      <c r="BG17" s="36">
        <f t="shared" si="0"/>
        <v>0</v>
      </c>
      <c r="BH17" s="36">
        <f t="shared" si="0"/>
        <v>-3.9999999105930328E-2</v>
      </c>
      <c r="BI17" s="35">
        <f t="shared" si="0"/>
        <v>1.4754148645740317E-6</v>
      </c>
      <c r="BJ17" s="35">
        <f t="shared" si="0"/>
        <v>-4.1583446413088337E-5</v>
      </c>
      <c r="BK17" s="23"/>
      <c r="BL17" s="36">
        <f t="shared" si="0"/>
        <v>0</v>
      </c>
      <c r="BM17" s="36">
        <f t="shared" si="0"/>
        <v>0</v>
      </c>
      <c r="BN17" s="35">
        <f t="shared" si="0"/>
        <v>2.909220872051449E-5</v>
      </c>
      <c r="BO17" s="35">
        <f t="shared" si="0"/>
        <v>4.2690496714951898E-5</v>
      </c>
      <c r="BP17" s="23"/>
      <c r="BQ17" s="36">
        <f t="shared" si="0"/>
        <v>0</v>
      </c>
      <c r="BR17" s="36">
        <f t="shared" si="0"/>
        <v>9.9999997764825821E-3</v>
      </c>
      <c r="BS17" s="35">
        <f t="shared" si="0"/>
        <v>-8.830022075051458E-7</v>
      </c>
      <c r="BT17" s="35">
        <f t="shared" si="0"/>
        <v>5.8865226376970947E-6</v>
      </c>
      <c r="BU17" s="23"/>
      <c r="BV17" s="36">
        <f t="shared" si="0"/>
        <v>0</v>
      </c>
      <c r="BW17" s="36">
        <f t="shared" si="0"/>
        <v>-0.22000000067055225</v>
      </c>
      <c r="BX17" s="35">
        <f t="shared" si="0"/>
        <v>4.7732632571928849E-5</v>
      </c>
      <c r="BY17" s="35">
        <f t="shared" si="0"/>
        <v>-9.5030356745771233E-6</v>
      </c>
    </row>
    <row r="18" spans="1:77" x14ac:dyDescent="0.2">
      <c r="A18" s="1" t="s">
        <v>24</v>
      </c>
      <c r="B18" s="13" t="s">
        <v>10</v>
      </c>
      <c r="C18" s="25">
        <v>10</v>
      </c>
      <c r="D18" s="30">
        <v>340968.09</v>
      </c>
      <c r="E18" s="19">
        <v>3.3999999999999998E-3</v>
      </c>
      <c r="F18" s="19">
        <v>3.3999999999999998E-3</v>
      </c>
      <c r="H18" s="25">
        <v>285</v>
      </c>
      <c r="I18" s="30">
        <v>15583702</v>
      </c>
      <c r="J18" s="19">
        <v>8.6999999999999994E-3</v>
      </c>
      <c r="K18" s="19">
        <v>1.4800000000000001E-2</v>
      </c>
      <c r="M18" s="25">
        <v>27</v>
      </c>
      <c r="N18" s="30">
        <v>1997490</v>
      </c>
      <c r="O18" s="19">
        <v>6.4000000000000003E-3</v>
      </c>
      <c r="P18" s="19">
        <v>1.03E-2</v>
      </c>
      <c r="R18" s="25">
        <v>12</v>
      </c>
      <c r="S18" s="30">
        <v>721160</v>
      </c>
      <c r="T18" s="19">
        <v>3.3E-3</v>
      </c>
      <c r="U18" s="19">
        <v>5.7999999999999996E-3</v>
      </c>
      <c r="W18" s="25">
        <v>54</v>
      </c>
      <c r="X18" s="30">
        <v>4722306</v>
      </c>
      <c r="Y18" s="19">
        <v>1.8E-3</v>
      </c>
      <c r="Z18" s="19">
        <v>4.3E-3</v>
      </c>
      <c r="AB18" s="34" t="s">
        <v>10</v>
      </c>
      <c r="AC18" s="23">
        <f>VLOOKUP($AB18,[1]SC!$C$17:$K$24,5,FALSE)</f>
        <v>10</v>
      </c>
      <c r="AD18" s="23">
        <f>VLOOKUP($AB18,[1]SC!$C$17:$K$24,6,FALSE)</f>
        <v>340968.09</v>
      </c>
      <c r="AE18" s="35">
        <f>VLOOKUP($AB18,[1]SC!$C$17:$K$24,8,FALSE)</f>
        <v>3.3568311513930849E-3</v>
      </c>
      <c r="AF18" s="35">
        <f>VLOOKUP($AB18,[1]SC!$C$17:$K$24,9,FALSE)</f>
        <v>3.3913666272659309E-3</v>
      </c>
      <c r="AH18" s="23">
        <f>VLOOKUP($AB18,[2]SC!$C$17:$K$23,5,FALSE)</f>
        <v>285</v>
      </c>
      <c r="AI18" s="23">
        <f>VLOOKUP($AB18,[2]SC!$C$17:$K$23,6,FALSE)</f>
        <v>15583702.43</v>
      </c>
      <c r="AJ18" s="35">
        <f>VLOOKUP($AB18,[2]SC!$C$17:$K$23,8,FALSE)</f>
        <v>8.7420631268979483E-3</v>
      </c>
      <c r="AK18" s="35">
        <f>VLOOKUP($AB18,[2]SC!$C$17:$K$23,9,FALSE)</f>
        <v>1.4747150214263901E-2</v>
      </c>
      <c r="AM18" s="23">
        <f>VLOOKUP($AB18,[3]SC!$C$17:$K$23,5,FALSE)</f>
        <v>27</v>
      </c>
      <c r="AN18" s="23">
        <f>VLOOKUP($AB18,[3]SC!$C$17:$K$23,6,FALSE)</f>
        <v>1997490</v>
      </c>
      <c r="AO18" s="35">
        <f>VLOOKUP($AB18,[3]SC!$C$17:$K$23,8,FALSE)</f>
        <v>6.4331665475339528E-3</v>
      </c>
      <c r="AP18" s="35">
        <f>VLOOKUP($AB18,[3]SC!$C$17:$K$23,9,FALSE)</f>
        <v>1.0336170318833823E-2</v>
      </c>
      <c r="AR18" s="23">
        <f>VLOOKUP($AB18,[4]SC!$C$17:$K$23,5,FALSE)</f>
        <v>12</v>
      </c>
      <c r="AS18" s="23">
        <f>VLOOKUP($AB18,[4]SC!$C$17:$K$23,6,FALSE)</f>
        <v>721159.88</v>
      </c>
      <c r="AT18" s="35">
        <f>VLOOKUP($AB18,[4]SC!$C$17:$K$23,8,FALSE)</f>
        <v>3.3112582781456954E-3</v>
      </c>
      <c r="AU18" s="35">
        <f>VLOOKUP($AB18,[4]SC!$C$17:$K$23,9,FALSE)</f>
        <v>5.7503736130373783E-3</v>
      </c>
      <c r="AW18" s="23">
        <f>VLOOKUP($AB18,[5]SC!$C$17:$K$23,5,FALSE)</f>
        <v>54</v>
      </c>
      <c r="AX18" s="23">
        <f>VLOOKUP($AB18,[5]SC!$C$17:$K$23,6,FALSE)</f>
        <v>4722305.6500000004</v>
      </c>
      <c r="AY18" s="35">
        <f>VLOOKUP($AB18,[5]SC!$C$17:$K$23,8,FALSE)</f>
        <v>1.8192844147968466E-3</v>
      </c>
      <c r="AZ18" s="35">
        <f>VLOOKUP($AB18,[5]SC!$C$17:$K$23,9,FALSE)</f>
        <v>4.3285061001551248E-3</v>
      </c>
      <c r="BB18" s="36">
        <f t="shared" si="1"/>
        <v>0</v>
      </c>
      <c r="BC18" s="36">
        <f t="shared" si="0"/>
        <v>0</v>
      </c>
      <c r="BD18" s="35">
        <f t="shared" si="0"/>
        <v>-4.3168848606914886E-5</v>
      </c>
      <c r="BE18" s="35">
        <f t="shared" si="0"/>
        <v>-8.6333727340689483E-6</v>
      </c>
      <c r="BF18" s="23"/>
      <c r="BG18" s="36">
        <f t="shared" si="0"/>
        <v>0</v>
      </c>
      <c r="BH18" s="36">
        <f t="shared" si="0"/>
        <v>0.42999999970197678</v>
      </c>
      <c r="BI18" s="35">
        <f t="shared" si="0"/>
        <v>4.2063126897948916E-5</v>
      </c>
      <c r="BJ18" s="35">
        <f t="shared" si="0"/>
        <v>-5.2849785736100094E-5</v>
      </c>
      <c r="BK18" s="23"/>
      <c r="BL18" s="36">
        <f t="shared" si="0"/>
        <v>0</v>
      </c>
      <c r="BM18" s="36">
        <f t="shared" si="0"/>
        <v>0</v>
      </c>
      <c r="BN18" s="35">
        <f t="shared" si="0"/>
        <v>3.3166547533952477E-5</v>
      </c>
      <c r="BO18" s="35">
        <f t="shared" si="0"/>
        <v>3.617031883382249E-5</v>
      </c>
      <c r="BP18" s="23"/>
      <c r="BQ18" s="36">
        <f t="shared" si="0"/>
        <v>0</v>
      </c>
      <c r="BR18" s="36">
        <f t="shared" si="0"/>
        <v>-0.11999999999534339</v>
      </c>
      <c r="BS18" s="35">
        <f t="shared" si="0"/>
        <v>1.1258278145695379E-5</v>
      </c>
      <c r="BT18" s="35">
        <f t="shared" si="0"/>
        <v>-4.9626386962621331E-5</v>
      </c>
      <c r="BU18" s="23"/>
      <c r="BV18" s="36">
        <f t="shared" si="0"/>
        <v>0</v>
      </c>
      <c r="BW18" s="36">
        <f t="shared" si="0"/>
        <v>-0.34999999962747097</v>
      </c>
      <c r="BX18" s="35">
        <f t="shared" si="0"/>
        <v>1.9284414796846665E-5</v>
      </c>
      <c r="BY18" s="35">
        <f t="shared" si="0"/>
        <v>2.8506100155124836E-5</v>
      </c>
    </row>
    <row r="19" spans="1:77" x14ac:dyDescent="0.2">
      <c r="A19" s="1" t="s">
        <v>25</v>
      </c>
      <c r="B19" s="13" t="s">
        <v>11</v>
      </c>
      <c r="C19" s="25">
        <v>63</v>
      </c>
      <c r="D19" s="30">
        <v>2019265.73</v>
      </c>
      <c r="E19" s="19">
        <v>2.12E-2</v>
      </c>
      <c r="F19" s="19">
        <v>2.01E-2</v>
      </c>
      <c r="H19" s="25">
        <v>403</v>
      </c>
      <c r="I19" s="30">
        <v>15473082</v>
      </c>
      <c r="J19" s="19">
        <v>1.24E-2</v>
      </c>
      <c r="K19" s="19">
        <v>1.46E-2</v>
      </c>
      <c r="M19" s="25">
        <v>79</v>
      </c>
      <c r="N19" s="30">
        <v>3083001</v>
      </c>
      <c r="O19" s="19">
        <v>1.8800000000000001E-2</v>
      </c>
      <c r="P19" s="19">
        <v>1.6E-2</v>
      </c>
      <c r="R19" s="25">
        <v>51</v>
      </c>
      <c r="S19" s="30">
        <v>2095796</v>
      </c>
      <c r="T19" s="19">
        <v>1.41E-2</v>
      </c>
      <c r="U19" s="19">
        <v>1.67E-2</v>
      </c>
      <c r="W19" s="25">
        <v>347</v>
      </c>
      <c r="X19" s="30">
        <v>12290497</v>
      </c>
      <c r="Y19" s="19">
        <v>1.17E-2</v>
      </c>
      <c r="Z19" s="19">
        <v>1.1299999999999999E-2</v>
      </c>
      <c r="AB19" s="34" t="s">
        <v>11</v>
      </c>
      <c r="AC19" s="23">
        <f>VLOOKUP($AB19,[1]SC!$C$17:$K$24,5,FALSE)</f>
        <v>63</v>
      </c>
      <c r="AD19" s="23">
        <f>VLOOKUP($AB19,[1]SC!$C$17:$K$24,6,FALSE)</f>
        <v>2019265.73</v>
      </c>
      <c r="AE19" s="35">
        <f>VLOOKUP($AB19,[1]SC!$C$17:$K$24,8,FALSE)</f>
        <v>2.1148036253776436E-2</v>
      </c>
      <c r="AF19" s="35">
        <f>VLOOKUP($AB19,[1]SC!$C$17:$K$24,9,FALSE)</f>
        <v>2.0084197346161563E-2</v>
      </c>
      <c r="AH19" s="23">
        <f>VLOOKUP($AB19,[2]SC!$C$17:$K$23,5,FALSE)</f>
        <v>403</v>
      </c>
      <c r="AI19" s="23">
        <f>VLOOKUP($AB19,[2]SC!$C$17:$K$23,6,FALSE)</f>
        <v>15473082.140000001</v>
      </c>
      <c r="AJ19" s="35">
        <f>VLOOKUP($AB19,[2]SC!$C$17:$K$23,8,FALSE)</f>
        <v>1.2361584000490783E-2</v>
      </c>
      <c r="AK19" s="35">
        <f>VLOOKUP($AB19,[2]SC!$C$17:$K$23,9,FALSE)</f>
        <v>1.4642468156793723E-2</v>
      </c>
      <c r="AM19" s="23">
        <f>VLOOKUP($AB19,[3]SC!$C$17:$K$23,5,FALSE)</f>
        <v>79</v>
      </c>
      <c r="AN19" s="23">
        <f>VLOOKUP($AB19,[3]SC!$C$17:$K$23,6,FALSE)</f>
        <v>3083001</v>
      </c>
      <c r="AO19" s="35">
        <f>VLOOKUP($AB19,[3]SC!$C$17:$K$23,8,FALSE)</f>
        <v>1.8822968787228972E-2</v>
      </c>
      <c r="AP19" s="35">
        <f>VLOOKUP($AB19,[3]SC!$C$17:$K$23,9,FALSE)</f>
        <v>1.595323302201012E-2</v>
      </c>
      <c r="AR19" s="23">
        <f>VLOOKUP($AB19,[4]SC!$C$17:$K$23,5,FALSE)</f>
        <v>51</v>
      </c>
      <c r="AS19" s="23">
        <f>VLOOKUP($AB19,[4]SC!$C$17:$K$23,6,FALSE)</f>
        <v>2095796.12</v>
      </c>
      <c r="AT19" s="35">
        <f>VLOOKUP($AB19,[4]SC!$C$17:$K$23,8,FALSE)</f>
        <v>1.4072847682119206E-2</v>
      </c>
      <c r="AU19" s="35">
        <f>VLOOKUP($AB19,[4]SC!$C$17:$K$23,9,FALSE)</f>
        <v>1.6711427023303239E-2</v>
      </c>
      <c r="AW19" s="23">
        <f>VLOOKUP($AB19,[5]SC!$C$17:$K$23,5,FALSE)</f>
        <v>347</v>
      </c>
      <c r="AX19" s="23">
        <f>VLOOKUP($AB19,[5]SC!$C$17:$K$23,6,FALSE)</f>
        <v>12290496.630000001</v>
      </c>
      <c r="AY19" s="35">
        <f>VLOOKUP($AB19,[5]SC!$C$17:$K$23,8,FALSE)</f>
        <v>1.1690586887676033E-2</v>
      </c>
      <c r="AZ19" s="35">
        <f>VLOOKUP($AB19,[5]SC!$C$17:$K$23,9,FALSE)</f>
        <v>1.1265575246466947E-2</v>
      </c>
      <c r="BB19" s="36">
        <f t="shared" si="1"/>
        <v>0</v>
      </c>
      <c r="BC19" s="36">
        <f t="shared" si="0"/>
        <v>0</v>
      </c>
      <c r="BD19" s="35">
        <f t="shared" si="0"/>
        <v>-5.19637462235642E-5</v>
      </c>
      <c r="BE19" s="35">
        <f t="shared" si="0"/>
        <v>-1.5802653838437042E-5</v>
      </c>
      <c r="BF19" s="23"/>
      <c r="BG19" s="36">
        <f t="shared" si="0"/>
        <v>0</v>
      </c>
      <c r="BH19" s="36">
        <f t="shared" si="0"/>
        <v>0.14000000059604645</v>
      </c>
      <c r="BI19" s="35">
        <f t="shared" si="0"/>
        <v>-3.8415999509216689E-5</v>
      </c>
      <c r="BJ19" s="35">
        <f t="shared" si="0"/>
        <v>4.246815679372247E-5</v>
      </c>
      <c r="BK19" s="23"/>
      <c r="BL19" s="36">
        <f t="shared" si="0"/>
        <v>0</v>
      </c>
      <c r="BM19" s="36">
        <f t="shared" si="0"/>
        <v>0</v>
      </c>
      <c r="BN19" s="35">
        <f t="shared" si="0"/>
        <v>2.2968787228971194E-5</v>
      </c>
      <c r="BO19" s="35">
        <f t="shared" si="0"/>
        <v>-4.6766977989880221E-5</v>
      </c>
      <c r="BP19" s="23"/>
      <c r="BQ19" s="36">
        <f t="shared" si="0"/>
        <v>0</v>
      </c>
      <c r="BR19" s="36">
        <f t="shared" si="0"/>
        <v>0.12000000011175871</v>
      </c>
      <c r="BS19" s="35">
        <f t="shared" si="0"/>
        <v>-2.7152317880793642E-5</v>
      </c>
      <c r="BT19" s="35">
        <f t="shared" si="0"/>
        <v>1.1427023303239164E-5</v>
      </c>
      <c r="BU19" s="23"/>
      <c r="BV19" s="36">
        <f t="shared" si="0"/>
        <v>0</v>
      </c>
      <c r="BW19" s="36">
        <f t="shared" si="0"/>
        <v>-0.36999999918043613</v>
      </c>
      <c r="BX19" s="35">
        <f t="shared" si="0"/>
        <v>-9.4131123239676179E-6</v>
      </c>
      <c r="BY19" s="35">
        <f t="shared" si="0"/>
        <v>-3.4424753533051841E-5</v>
      </c>
    </row>
    <row r="20" spans="1:77" x14ac:dyDescent="0.2">
      <c r="A20" s="1" t="s">
        <v>26</v>
      </c>
      <c r="B20" s="13" t="s">
        <v>12</v>
      </c>
      <c r="C20" s="23">
        <v>10</v>
      </c>
      <c r="D20" s="28">
        <v>500739.83</v>
      </c>
      <c r="E20" s="17">
        <v>3.3999999999999998E-3</v>
      </c>
      <c r="F20" s="17">
        <v>5.0000000000000001E-3</v>
      </c>
      <c r="G20" s="8"/>
      <c r="H20" s="23">
        <v>41</v>
      </c>
      <c r="I20" s="28">
        <v>3511545</v>
      </c>
      <c r="J20" s="17">
        <v>1.2999999999999999E-3</v>
      </c>
      <c r="K20" s="17">
        <v>3.3E-3</v>
      </c>
      <c r="L20" s="8"/>
      <c r="M20" s="23">
        <v>12</v>
      </c>
      <c r="N20" s="28">
        <v>978572</v>
      </c>
      <c r="O20" s="17">
        <v>2.8999999999999998E-3</v>
      </c>
      <c r="P20" s="17">
        <v>5.1000000000000004E-3</v>
      </c>
      <c r="Q20" s="8"/>
      <c r="R20" s="23">
        <v>15</v>
      </c>
      <c r="S20" s="28">
        <v>770483</v>
      </c>
      <c r="T20" s="17">
        <v>4.1000000000000003E-3</v>
      </c>
      <c r="U20" s="17">
        <v>6.1000000000000004E-3</v>
      </c>
      <c r="V20" s="8"/>
      <c r="W20" s="23">
        <v>145</v>
      </c>
      <c r="X20" s="28">
        <v>11873881</v>
      </c>
      <c r="Y20" s="17">
        <v>4.8999999999999998E-3</v>
      </c>
      <c r="Z20" s="17">
        <v>1.09E-2</v>
      </c>
      <c r="AA20" s="8"/>
      <c r="AB20" s="34" t="s">
        <v>12</v>
      </c>
      <c r="AC20" s="23">
        <f>VLOOKUP($AB20,[1]SC!$C$17:$K$24,5,FALSE)</f>
        <v>10</v>
      </c>
      <c r="AD20" s="23">
        <f>VLOOKUP($AB20,[1]SC!$C$17:$K$24,6,FALSE)</f>
        <v>500739.83</v>
      </c>
      <c r="AE20" s="35">
        <f>VLOOKUP($AB20,[1]SC!$C$17:$K$24,8,FALSE)</f>
        <v>3.3568311513930849E-3</v>
      </c>
      <c r="AF20" s="35">
        <f>VLOOKUP($AB20,[1]SC!$C$17:$K$24,9,FALSE)</f>
        <v>4.9805022763415056E-3</v>
      </c>
      <c r="AG20" s="8"/>
      <c r="AH20" s="23">
        <f>VLOOKUP($AB20,[2]SC!$C$17:$K$23,5,FALSE)</f>
        <v>41</v>
      </c>
      <c r="AI20" s="23">
        <f>VLOOKUP($AB20,[2]SC!$C$17:$K$23,6,FALSE)</f>
        <v>3511544.92</v>
      </c>
      <c r="AJ20" s="35">
        <f>VLOOKUP($AB20,[2]SC!$C$17:$K$23,8,FALSE)</f>
        <v>1.2576301340449679E-3</v>
      </c>
      <c r="AK20" s="35">
        <f>VLOOKUP($AB20,[2]SC!$C$17:$K$23,9,FALSE)</f>
        <v>3.32304089172571E-3</v>
      </c>
      <c r="AL20" s="8"/>
      <c r="AM20" s="23">
        <f>VLOOKUP($AB20,[3]SC!$C$17:$K$23,5,FALSE)</f>
        <v>12</v>
      </c>
      <c r="AN20" s="23">
        <f>VLOOKUP($AB20,[3]SC!$C$17:$K$23,6,FALSE)</f>
        <v>978572</v>
      </c>
      <c r="AO20" s="35">
        <f>VLOOKUP($AB20,[3]SC!$C$17:$K$23,8,FALSE)</f>
        <v>2.8591851322373124E-3</v>
      </c>
      <c r="AP20" s="35">
        <f>VLOOKUP($AB20,[3]SC!$C$17:$K$23,9,FALSE)</f>
        <v>5.0636983720778834E-3</v>
      </c>
      <c r="AQ20" s="8"/>
      <c r="AR20" s="23">
        <f>VLOOKUP($AB20,[4]SC!$C$17:$K$23,5,FALSE)</f>
        <v>15</v>
      </c>
      <c r="AS20" s="23">
        <f>VLOOKUP($AB20,[4]SC!$C$17:$K$23,6,FALSE)</f>
        <v>770482.64</v>
      </c>
      <c r="AT20" s="35">
        <f>VLOOKUP($AB20,[4]SC!$C$17:$K$23,8,FALSE)</f>
        <v>4.1390728476821195E-3</v>
      </c>
      <c r="AU20" s="35">
        <f>VLOOKUP($AB20,[4]SC!$C$17:$K$23,9,FALSE)</f>
        <v>6.1436626817889233E-3</v>
      </c>
      <c r="AV20" s="8"/>
      <c r="AW20" s="23">
        <f>VLOOKUP($AB20,[5]SC!$C$17:$K$23,5,FALSE)</f>
        <v>145</v>
      </c>
      <c r="AX20" s="23">
        <f>VLOOKUP($AB20,[5]SC!$C$17:$K$23,6,FALSE)</f>
        <v>11873880.810000001</v>
      </c>
      <c r="AY20" s="35">
        <f>VLOOKUP($AB20,[5]SC!$C$17:$K$23,8,FALSE)</f>
        <v>4.8851155582507917E-3</v>
      </c>
      <c r="AZ20" s="35">
        <f>VLOOKUP($AB20,[5]SC!$C$17:$K$23,9,FALSE)</f>
        <v>1.0883701591530797E-2</v>
      </c>
      <c r="BB20" s="36">
        <f t="shared" si="1"/>
        <v>0</v>
      </c>
      <c r="BC20" s="36">
        <f t="shared" si="0"/>
        <v>0</v>
      </c>
      <c r="BD20" s="35">
        <f t="shared" si="0"/>
        <v>-4.3168848606914886E-5</v>
      </c>
      <c r="BE20" s="35">
        <f t="shared" si="0"/>
        <v>-1.9497723658494504E-5</v>
      </c>
      <c r="BF20" s="23"/>
      <c r="BG20" s="36">
        <f t="shared" si="0"/>
        <v>0</v>
      </c>
      <c r="BH20" s="36">
        <f t="shared" si="0"/>
        <v>-8.0000000074505806E-2</v>
      </c>
      <c r="BI20" s="35">
        <f t="shared" si="0"/>
        <v>-4.2369865955032074E-5</v>
      </c>
      <c r="BJ20" s="35">
        <f t="shared" si="0"/>
        <v>2.3040891725709979E-5</v>
      </c>
      <c r="BK20" s="23"/>
      <c r="BL20" s="36">
        <f t="shared" si="0"/>
        <v>0</v>
      </c>
      <c r="BM20" s="36">
        <f t="shared" si="0"/>
        <v>0</v>
      </c>
      <c r="BN20" s="35">
        <f t="shared" si="0"/>
        <v>-4.0814867762687355E-5</v>
      </c>
      <c r="BO20" s="35">
        <f t="shared" si="0"/>
        <v>-3.6301627922116948E-5</v>
      </c>
      <c r="BP20" s="23"/>
      <c r="BQ20" s="36">
        <f t="shared" si="0"/>
        <v>0</v>
      </c>
      <c r="BR20" s="36">
        <f t="shared" si="0"/>
        <v>-0.35999999998603016</v>
      </c>
      <c r="BS20" s="35">
        <f t="shared" si="0"/>
        <v>3.9072847682119181E-5</v>
      </c>
      <c r="BT20" s="35">
        <f t="shared" si="0"/>
        <v>4.3662681788922929E-5</v>
      </c>
      <c r="BU20" s="23"/>
      <c r="BV20" s="36">
        <f t="shared" si="0"/>
        <v>0</v>
      </c>
      <c r="BW20" s="36">
        <f t="shared" si="0"/>
        <v>-0.18999999947845936</v>
      </c>
      <c r="BX20" s="35">
        <f t="shared" si="0"/>
        <v>-1.4884441749208124E-5</v>
      </c>
      <c r="BY20" s="35">
        <f t="shared" si="0"/>
        <v>-1.6298408469202566E-5</v>
      </c>
    </row>
    <row r="21" spans="1:77" x14ac:dyDescent="0.2">
      <c r="A21" s="1" t="s">
        <v>27</v>
      </c>
      <c r="B21" s="13" t="s">
        <v>13</v>
      </c>
      <c r="C21" s="23">
        <v>2979</v>
      </c>
      <c r="D21" s="28">
        <v>100540026.33</v>
      </c>
      <c r="E21" s="17">
        <v>1</v>
      </c>
      <c r="F21" s="17">
        <v>1</v>
      </c>
      <c r="G21" s="8"/>
      <c r="H21" s="23">
        <v>32601</v>
      </c>
      <c r="I21" s="28">
        <v>1056726364</v>
      </c>
      <c r="J21" s="17">
        <v>1</v>
      </c>
      <c r="K21" s="17">
        <v>1</v>
      </c>
      <c r="L21" s="8"/>
      <c r="M21" s="23">
        <v>4197</v>
      </c>
      <c r="N21" s="28">
        <v>193252427</v>
      </c>
      <c r="O21" s="17">
        <v>1</v>
      </c>
      <c r="P21" s="17">
        <v>1</v>
      </c>
      <c r="Q21" s="8"/>
      <c r="R21" s="23">
        <v>3624</v>
      </c>
      <c r="S21" s="28">
        <v>125410961</v>
      </c>
      <c r="T21" s="17">
        <v>1</v>
      </c>
      <c r="U21" s="17">
        <v>1</v>
      </c>
      <c r="V21" s="8"/>
      <c r="W21" s="23">
        <v>29682</v>
      </c>
      <c r="X21" s="28">
        <v>1090978167</v>
      </c>
      <c r="Y21" s="17">
        <v>1</v>
      </c>
      <c r="Z21" s="17">
        <v>1</v>
      </c>
      <c r="AA21" s="8"/>
      <c r="AB21" s="34" t="s">
        <v>13</v>
      </c>
      <c r="AC21" s="23">
        <f>VLOOKUP($AB21,[1]SC!$C$17:$K$24,5,FALSE)</f>
        <v>2979</v>
      </c>
      <c r="AD21" s="23">
        <f>VLOOKUP($AB21,[1]SC!$C$17:$K$24,6,FALSE)</f>
        <v>100540026.33000001</v>
      </c>
      <c r="AE21" s="35">
        <f>VLOOKUP($AB21,[1]SC!$C$17:$K$24,8,FALSE)</f>
        <v>1</v>
      </c>
      <c r="AF21" s="35">
        <f>VLOOKUP($AB21,[1]SC!$C$17:$K$24,9,FALSE)</f>
        <v>0.99999999999999989</v>
      </c>
      <c r="AG21" s="8"/>
      <c r="AH21" s="23">
        <f>VLOOKUP($AB21,[2]SC!$C$17:$K$23,5,FALSE)</f>
        <v>32601</v>
      </c>
      <c r="AI21" s="23">
        <f>VLOOKUP($AB21,[2]SC!$C$17:$K$23,6,FALSE)</f>
        <v>1056726364.3199999</v>
      </c>
      <c r="AJ21" s="35">
        <f>VLOOKUP($AB21,[2]SC!$C$17:$K$23,8,FALSE)</f>
        <v>1</v>
      </c>
      <c r="AK21" s="35">
        <f>VLOOKUP($AB21,[2]SC!$C$17:$K$23,9,FALSE)</f>
        <v>1</v>
      </c>
      <c r="AL21" s="8"/>
      <c r="AM21" s="23">
        <f>VLOOKUP($AB21,[3]SC!$C$17:$K$23,5,FALSE)</f>
        <v>4197</v>
      </c>
      <c r="AN21" s="23">
        <f>VLOOKUP($AB21,[3]SC!$C$17:$K$23,6,FALSE)</f>
        <v>193252427</v>
      </c>
      <c r="AO21" s="35">
        <f>VLOOKUP($AB21,[3]SC!$C$17:$K$23,8,FALSE)</f>
        <v>1</v>
      </c>
      <c r="AP21" s="35">
        <f>VLOOKUP($AB21,[3]SC!$C$17:$K$23,9,FALSE)</f>
        <v>1</v>
      </c>
      <c r="AQ21" s="8"/>
      <c r="AR21" s="23">
        <f>VLOOKUP($AB21,[4]SC!$C$17:$K$23,5,FALSE)</f>
        <v>3624</v>
      </c>
      <c r="AS21" s="23">
        <f>VLOOKUP($AB21,[4]SC!$C$17:$K$23,6,FALSE)</f>
        <v>125410960.84</v>
      </c>
      <c r="AT21" s="35">
        <f>VLOOKUP($AB21,[4]SC!$C$17:$K$23,8,FALSE)</f>
        <v>1</v>
      </c>
      <c r="AU21" s="35">
        <f>VLOOKUP($AB21,[4]SC!$C$17:$K$23,9,FALSE)</f>
        <v>1</v>
      </c>
      <c r="AV21" s="8"/>
      <c r="AW21" s="23">
        <f>VLOOKUP($AB21,[5]SC!$C$17:$K$23,5,FALSE)</f>
        <v>29682</v>
      </c>
      <c r="AX21" s="23">
        <f>VLOOKUP($AB21,[5]SC!$C$17:$K$23,6,FALSE)</f>
        <v>1090978166.77</v>
      </c>
      <c r="AY21" s="35">
        <f>VLOOKUP($AB21,[5]SC!$C$17:$K$23,8,FALSE)</f>
        <v>1</v>
      </c>
      <c r="AZ21" s="35">
        <f>VLOOKUP($AB21,[5]SC!$C$17:$K$23,9,FALSE)</f>
        <v>1</v>
      </c>
      <c r="BB21" s="36">
        <f t="shared" si="1"/>
        <v>0</v>
      </c>
      <c r="BC21" s="36">
        <f t="shared" si="0"/>
        <v>0</v>
      </c>
      <c r="BD21" s="35">
        <f t="shared" si="0"/>
        <v>0</v>
      </c>
      <c r="BE21" s="35">
        <f t="shared" si="0"/>
        <v>0</v>
      </c>
      <c r="BF21" s="23"/>
      <c r="BG21" s="36">
        <f t="shared" si="0"/>
        <v>0</v>
      </c>
      <c r="BH21" s="36">
        <f t="shared" si="0"/>
        <v>0.31999993324279785</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-0.15999999642372131</v>
      </c>
      <c r="BS21" s="35">
        <f t="shared" si="3"/>
        <v>0</v>
      </c>
      <c r="BT21" s="35">
        <f t="shared" si="3"/>
        <v>0</v>
      </c>
      <c r="BU21" s="23"/>
      <c r="BV21" s="36">
        <f t="shared" ref="BV21:BY21" si="4">AW21-W21</f>
        <v>0</v>
      </c>
      <c r="BW21" s="36">
        <f t="shared" si="4"/>
        <v>-0.23000001907348633</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H14" activePane="bottomRight" state="frozen"/>
      <selection pane="bottomRight" activeCell="A22" sqref="A22:XFD22"/>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230" priority="21" operator="lessThan">
      <formula>-1</formula>
    </cfRule>
  </conditionalFormatting>
  <conditionalFormatting sqref="BD6:BE21">
    <cfRule type="cellIs" dxfId="229" priority="19" operator="lessThan">
      <formula>-0.01</formula>
    </cfRule>
    <cfRule type="cellIs" dxfId="228" priority="20" operator="greaterThan">
      <formula>0.01</formula>
    </cfRule>
  </conditionalFormatting>
  <conditionalFormatting sqref="BB6:BC21">
    <cfRule type="cellIs" dxfId="227" priority="17" operator="lessThan">
      <formula>-1</formula>
    </cfRule>
    <cfRule type="cellIs" dxfId="226" priority="18" operator="greaterThan">
      <formula>1</formula>
    </cfRule>
  </conditionalFormatting>
  <conditionalFormatting sqref="BI6:BJ21">
    <cfRule type="cellIs" dxfId="225" priority="15" operator="lessThan">
      <formula>-0.01</formula>
    </cfRule>
    <cfRule type="cellIs" dxfId="224" priority="16" operator="greaterThan">
      <formula>0.01</formula>
    </cfRule>
  </conditionalFormatting>
  <conditionalFormatting sqref="BG6:BH21">
    <cfRule type="cellIs" dxfId="223" priority="13" operator="lessThan">
      <formula>-1</formula>
    </cfRule>
    <cfRule type="cellIs" dxfId="222" priority="14" operator="greaterThan">
      <formula>1</formula>
    </cfRule>
  </conditionalFormatting>
  <conditionalFormatting sqref="BN6:BO21">
    <cfRule type="cellIs" dxfId="221" priority="11" operator="lessThan">
      <formula>-0.01</formula>
    </cfRule>
    <cfRule type="cellIs" dxfId="220" priority="12" operator="greaterThan">
      <formula>0.01</formula>
    </cfRule>
  </conditionalFormatting>
  <conditionalFormatting sqref="BL6:BM21">
    <cfRule type="cellIs" dxfId="219" priority="9" operator="lessThan">
      <formula>-1</formula>
    </cfRule>
    <cfRule type="cellIs" dxfId="218" priority="10" operator="greaterThan">
      <formula>1</formula>
    </cfRule>
  </conditionalFormatting>
  <conditionalFormatting sqref="BS6:BT21">
    <cfRule type="cellIs" dxfId="217" priority="7" operator="lessThan">
      <formula>-0.01</formula>
    </cfRule>
    <cfRule type="cellIs" dxfId="216" priority="8" operator="greaterThan">
      <formula>0.01</formula>
    </cfRule>
  </conditionalFormatting>
  <conditionalFormatting sqref="BQ6:BR21">
    <cfRule type="cellIs" dxfId="215" priority="5" operator="lessThan">
      <formula>-1</formula>
    </cfRule>
    <cfRule type="cellIs" dxfId="214" priority="6" operator="greaterThan">
      <formula>1</formula>
    </cfRule>
  </conditionalFormatting>
  <conditionalFormatting sqref="BX6:BY21">
    <cfRule type="cellIs" dxfId="213" priority="3" operator="lessThan">
      <formula>-0.01</formula>
    </cfRule>
    <cfRule type="cellIs" dxfId="212" priority="4" operator="greaterThan">
      <formula>0.01</formula>
    </cfRule>
  </conditionalFormatting>
  <conditionalFormatting sqref="BV6:BW21">
    <cfRule type="cellIs" dxfId="211" priority="1" operator="lessThan">
      <formula>-1</formula>
    </cfRule>
    <cfRule type="cellIs" dxfId="210" priority="2" operator="greaterThan">
      <formula>1</formula>
    </cfRule>
  </conditionalFormatting>
  <pageMargins left="0.7" right="0.7" top="0.75" bottom="0.75" header="0.3" footer="0.3"/>
  <pageSetup paperSize="5" scale="12"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BY37"/>
  <sheetViews>
    <sheetView zoomScale="80" zoomScaleNormal="80" workbookViewId="0">
      <pane xSplit="2" ySplit="3" topLeftCell="AY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70</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1251</v>
      </c>
      <c r="D6" s="28">
        <v>153170271.43000001</v>
      </c>
      <c r="E6" s="17">
        <v>0.95499999999999996</v>
      </c>
      <c r="F6" s="17">
        <v>0.95630000000000004</v>
      </c>
      <c r="G6" s="8"/>
      <c r="H6" s="23">
        <v>7868</v>
      </c>
      <c r="I6" s="28">
        <v>944661619</v>
      </c>
      <c r="J6" s="17">
        <v>0.92949999999999999</v>
      </c>
      <c r="K6" s="17">
        <v>0.9234</v>
      </c>
      <c r="L6" s="8"/>
      <c r="M6" s="23">
        <v>4970</v>
      </c>
      <c r="N6" s="28">
        <v>439213587</v>
      </c>
      <c r="O6" s="17">
        <v>0.92969999999999997</v>
      </c>
      <c r="P6" s="17">
        <v>0.91349999999999998</v>
      </c>
      <c r="Q6" s="8"/>
      <c r="R6" s="23">
        <v>5814</v>
      </c>
      <c r="S6" s="28">
        <v>575861939</v>
      </c>
      <c r="T6" s="17">
        <v>0.91569999999999996</v>
      </c>
      <c r="U6" s="17">
        <v>0.90500000000000003</v>
      </c>
      <c r="V6" s="8"/>
      <c r="W6" s="23">
        <v>32985</v>
      </c>
      <c r="X6" s="28">
        <v>3683442019</v>
      </c>
      <c r="Y6" s="17">
        <v>0.9657</v>
      </c>
      <c r="Z6" s="17">
        <v>0.96730000000000005</v>
      </c>
      <c r="AA6" s="8"/>
      <c r="AB6" s="34" t="s">
        <v>80</v>
      </c>
      <c r="AC6" s="23">
        <f>VLOOKUP($AB6,[1]SD!$C$8:$K$14,5,FALSE)</f>
        <v>1251</v>
      </c>
      <c r="AD6" s="23">
        <f>VLOOKUP($AB6,[1]SD!$C$8:$K$14,6,FALSE)</f>
        <v>153170271.43000001</v>
      </c>
      <c r="AE6" s="35">
        <f>VLOOKUP($AB6,[1]SD!$C$8:$K$14,8,FALSE)</f>
        <v>0.95496183206106866</v>
      </c>
      <c r="AF6" s="35">
        <f>VLOOKUP($AB6,[1]SD!$C$8:$K$14,9,FALSE)</f>
        <v>0.95627315958365344</v>
      </c>
      <c r="AG6" s="8"/>
      <c r="AH6" s="23">
        <f>VLOOKUP($AB6,[2]SD!$C$8:$K$23,5,FALSE)</f>
        <v>7868</v>
      </c>
      <c r="AI6" s="23">
        <f>VLOOKUP($AB6,[2]SD!$C$8:$K$23,6,FALSE)</f>
        <v>944661618.5200001</v>
      </c>
      <c r="AJ6" s="35">
        <f>VLOOKUP($AB6,[2]SD!$C$8:$K$23,8,FALSE)</f>
        <v>0.92947430596574132</v>
      </c>
      <c r="AK6" s="35">
        <f>VLOOKUP($AB6,[2]SD!$C$8:$K$23,9,FALSE)</f>
        <v>0.92337931177690147</v>
      </c>
      <c r="AL6" s="8"/>
      <c r="AM6" s="23">
        <f>VLOOKUP($AB6,[3]SD!$C$8:$K$14,5,FALSE)</f>
        <v>4970</v>
      </c>
      <c r="AN6" s="23">
        <f>VLOOKUP($AB6,[3]SD!$C$8:$K$14,6,FALSE)</f>
        <v>439213587</v>
      </c>
      <c r="AO6" s="35">
        <f>VLOOKUP($AB6,[3]SD!$C$8:$K$14,8,FALSE)</f>
        <v>0.92966704077815188</v>
      </c>
      <c r="AP6" s="35">
        <f>VLOOKUP($AB6,[3]SD!$C$8:$K$14,9,FALSE)</f>
        <v>0.91350314423795886</v>
      </c>
      <c r="AQ6" s="8"/>
      <c r="AR6" s="23">
        <f>VLOOKUP($AB6,[4]SD!$C$8:$K$14,5,FALSE)</f>
        <v>5814</v>
      </c>
      <c r="AS6" s="23">
        <f>VLOOKUP($AB6,[4]SD!$C$8:$K$14,6,FALSE)</f>
        <v>575861939.23000002</v>
      </c>
      <c r="AT6" s="35">
        <f>VLOOKUP($AB6,[4]SD!$C$8:$K$14,8,FALSE)</f>
        <v>0.91573476137974485</v>
      </c>
      <c r="AU6" s="35">
        <f>VLOOKUP($AB6,[4]SD!$C$8:$K$14,9,FALSE)</f>
        <v>0.90498616738966731</v>
      </c>
      <c r="AV6" s="8"/>
      <c r="AW6" s="23">
        <f>VLOOKUP($AB6,[5]SD!$C$8:$K$14,5,FALSE)</f>
        <v>32985</v>
      </c>
      <c r="AX6" s="23">
        <f>VLOOKUP($AB6,[5]SD!$C$8:$K$14,6,FALSE)</f>
        <v>3683442019.0700002</v>
      </c>
      <c r="AY6" s="35">
        <f>VLOOKUP($AB6,[5]SD!$C$8:$K$14,8,FALSE)</f>
        <v>0.96574440052700927</v>
      </c>
      <c r="AZ6" s="35">
        <f>VLOOKUP($AB6,[5]SD!$C$8:$K$14,9,FALSE)</f>
        <v>0.96733931113912985</v>
      </c>
      <c r="BB6" s="36">
        <f>AC6-C6</f>
        <v>0</v>
      </c>
      <c r="BC6" s="36">
        <f t="shared" ref="BC6:BY21" si="0">AD6-D6</f>
        <v>0</v>
      </c>
      <c r="BD6" s="35">
        <f t="shared" si="0"/>
        <v>-3.8167938931299439E-5</v>
      </c>
      <c r="BE6" s="35">
        <f t="shared" si="0"/>
        <v>-2.6840416346596285E-5</v>
      </c>
      <c r="BF6" s="23"/>
      <c r="BG6" s="36">
        <f t="shared" si="0"/>
        <v>0</v>
      </c>
      <c r="BH6" s="36">
        <f t="shared" si="0"/>
        <v>-0.47999989986419678</v>
      </c>
      <c r="BI6" s="35">
        <f t="shared" si="0"/>
        <v>-2.5694034258672005E-5</v>
      </c>
      <c r="BJ6" s="35">
        <f t="shared" si="0"/>
        <v>-2.0688223098530578E-5</v>
      </c>
      <c r="BK6" s="23"/>
      <c r="BL6" s="36">
        <f t="shared" si="0"/>
        <v>0</v>
      </c>
      <c r="BM6" s="36">
        <f t="shared" si="0"/>
        <v>0</v>
      </c>
      <c r="BN6" s="35">
        <f t="shared" si="0"/>
        <v>-3.2959221848094522E-5</v>
      </c>
      <c r="BO6" s="35">
        <f t="shared" si="0"/>
        <v>3.1442379588852987E-6</v>
      </c>
      <c r="BP6" s="23"/>
      <c r="BQ6" s="36">
        <f t="shared" si="0"/>
        <v>0</v>
      </c>
      <c r="BR6" s="36">
        <f t="shared" si="0"/>
        <v>0.23000001907348633</v>
      </c>
      <c r="BS6" s="35">
        <f t="shared" si="0"/>
        <v>3.4761379744896459E-5</v>
      </c>
      <c r="BT6" s="35">
        <f t="shared" si="0"/>
        <v>-1.3832610332720208E-5</v>
      </c>
      <c r="BU6" s="23"/>
      <c r="BV6" s="36">
        <f t="shared" si="0"/>
        <v>0</v>
      </c>
      <c r="BW6" s="36">
        <f t="shared" si="0"/>
        <v>7.0000171661376953E-2</v>
      </c>
      <c r="BX6" s="35">
        <f t="shared" si="0"/>
        <v>4.4400527009269553E-5</v>
      </c>
      <c r="BY6" s="35">
        <f t="shared" si="0"/>
        <v>3.9311139129805106E-5</v>
      </c>
    </row>
    <row r="7" spans="1:77" x14ac:dyDescent="0.2">
      <c r="A7" s="1" t="s">
        <v>22</v>
      </c>
      <c r="B7" s="2" t="s">
        <v>8</v>
      </c>
      <c r="C7" s="23">
        <v>21</v>
      </c>
      <c r="D7" s="28">
        <v>2442615.1</v>
      </c>
      <c r="E7" s="17">
        <v>1.6E-2</v>
      </c>
      <c r="F7" s="17">
        <v>1.5299999999999999E-2</v>
      </c>
      <c r="G7" s="8"/>
      <c r="H7" s="23">
        <v>195</v>
      </c>
      <c r="I7" s="28">
        <v>23902663</v>
      </c>
      <c r="J7" s="17">
        <v>2.3E-2</v>
      </c>
      <c r="K7" s="17">
        <v>2.3400000000000001E-2</v>
      </c>
      <c r="L7" s="8"/>
      <c r="M7" s="23">
        <v>124</v>
      </c>
      <c r="N7" s="28">
        <v>12861217</v>
      </c>
      <c r="O7" s="17">
        <v>2.3199999999999998E-2</v>
      </c>
      <c r="P7" s="17">
        <v>2.6800000000000001E-2</v>
      </c>
      <c r="Q7" s="8"/>
      <c r="R7" s="23">
        <v>213</v>
      </c>
      <c r="S7" s="28">
        <v>21973729</v>
      </c>
      <c r="T7" s="17">
        <v>3.3599999999999998E-2</v>
      </c>
      <c r="U7" s="17">
        <v>3.4500000000000003E-2</v>
      </c>
      <c r="V7" s="8"/>
      <c r="W7" s="23">
        <v>465</v>
      </c>
      <c r="X7" s="28">
        <v>48092410</v>
      </c>
      <c r="Y7" s="17">
        <v>1.3599999999999999E-2</v>
      </c>
      <c r="Z7" s="17">
        <v>1.26E-2</v>
      </c>
      <c r="AA7" s="8"/>
      <c r="AB7" s="34" t="s">
        <v>8</v>
      </c>
      <c r="AC7" s="23">
        <f>VLOOKUP($AB7,[1]SD!$C$8:$K$14,5,FALSE)</f>
        <v>21</v>
      </c>
      <c r="AD7" s="23">
        <f>VLOOKUP($AB7,[1]SD!$C$8:$K$14,6,FALSE)</f>
        <v>2442615.1</v>
      </c>
      <c r="AE7" s="35">
        <f>VLOOKUP($AB7,[1]SD!$C$8:$K$14,8,FALSE)</f>
        <v>1.6030534351145039E-2</v>
      </c>
      <c r="AF7" s="35">
        <f>VLOOKUP($AB7,[1]SD!$C$8:$K$14,9,FALSE)</f>
        <v>1.5249742900607339E-2</v>
      </c>
      <c r="AG7" s="8"/>
      <c r="AH7" s="23">
        <f>VLOOKUP($AB7,[2]SD!$C$8:$K$23,5,FALSE)</f>
        <v>195</v>
      </c>
      <c r="AI7" s="23">
        <f>VLOOKUP($AB7,[2]SD!$C$8:$K$23,6,FALSE)</f>
        <v>23902662.52</v>
      </c>
      <c r="AJ7" s="35">
        <f>VLOOKUP($AB7,[2]SD!$C$8:$K$23,8,FALSE)</f>
        <v>2.3036030714707618E-2</v>
      </c>
      <c r="AK7" s="35">
        <f>VLOOKUP($AB7,[2]SD!$C$8:$K$23,9,FALSE)</f>
        <v>2.3364158799986063E-2</v>
      </c>
      <c r="AL7" s="8"/>
      <c r="AM7" s="23">
        <f>VLOOKUP($AB7,[3]SD!$C$8:$K$14,5,FALSE)</f>
        <v>124</v>
      </c>
      <c r="AN7" s="23">
        <f>VLOOKUP($AB7,[3]SD!$C$8:$K$14,6,FALSE)</f>
        <v>12861217</v>
      </c>
      <c r="AO7" s="35">
        <f>VLOOKUP($AB7,[3]SD!$C$8:$K$14,8,FALSE)</f>
        <v>2.3194912083800971E-2</v>
      </c>
      <c r="AP7" s="35">
        <f>VLOOKUP($AB7,[3]SD!$C$8:$K$14,9,FALSE)</f>
        <v>2.6749541717220805E-2</v>
      </c>
      <c r="AQ7" s="8"/>
      <c r="AR7" s="23">
        <f>VLOOKUP($AB7,[4]SD!$C$8:$K$14,5,FALSE)</f>
        <v>213</v>
      </c>
      <c r="AS7" s="23">
        <f>VLOOKUP($AB7,[4]SD!$C$8:$K$14,6,FALSE)</f>
        <v>21973728.760000002</v>
      </c>
      <c r="AT7" s="35">
        <f>VLOOKUP($AB7,[4]SD!$C$8:$K$14,8,FALSE)</f>
        <v>3.3548590329185696E-2</v>
      </c>
      <c r="AU7" s="35">
        <f>VLOOKUP($AB7,[4]SD!$C$8:$K$14,9,FALSE)</f>
        <v>3.4532444704302716E-2</v>
      </c>
      <c r="AV7" s="8"/>
      <c r="AW7" s="23">
        <f>VLOOKUP($AB7,[5]SD!$C$8:$K$14,5,FALSE)</f>
        <v>465</v>
      </c>
      <c r="AX7" s="23">
        <f>VLOOKUP($AB7,[5]SD!$C$8:$K$14,6,FALSE)</f>
        <v>48092409.579999998</v>
      </c>
      <c r="AY7" s="35">
        <f>VLOOKUP($AB7,[5]SD!$C$8:$K$14,8,FALSE)</f>
        <v>1.3614404918752744E-2</v>
      </c>
      <c r="AZ7" s="35">
        <f>VLOOKUP($AB7,[5]SD!$C$8:$K$14,9,FALSE)</f>
        <v>1.2629947237742576E-2</v>
      </c>
      <c r="BB7" s="36">
        <f t="shared" ref="BB7:BB21" si="1">AC7-C7</f>
        <v>0</v>
      </c>
      <c r="BC7" s="36">
        <f t="shared" si="0"/>
        <v>0</v>
      </c>
      <c r="BD7" s="35">
        <f t="shared" si="0"/>
        <v>3.0534351145038857E-5</v>
      </c>
      <c r="BE7" s="35">
        <f t="shared" si="0"/>
        <v>-5.0257099392660501E-5</v>
      </c>
      <c r="BF7" s="23"/>
      <c r="BG7" s="36">
        <f t="shared" si="0"/>
        <v>0</v>
      </c>
      <c r="BH7" s="36">
        <f t="shared" si="0"/>
        <v>-0.48000000044703484</v>
      </c>
      <c r="BI7" s="35">
        <f t="shared" si="0"/>
        <v>3.6030714707618872E-5</v>
      </c>
      <c r="BJ7" s="35">
        <f t="shared" si="0"/>
        <v>-3.5841200013937702E-5</v>
      </c>
      <c r="BK7" s="23"/>
      <c r="BL7" s="36">
        <f t="shared" si="0"/>
        <v>0</v>
      </c>
      <c r="BM7" s="36">
        <f t="shared" si="0"/>
        <v>0</v>
      </c>
      <c r="BN7" s="35">
        <f t="shared" si="0"/>
        <v>-5.0879161990272093E-6</v>
      </c>
      <c r="BO7" s="35">
        <f t="shared" si="0"/>
        <v>-5.0458282779195646E-5</v>
      </c>
      <c r="BP7" s="23"/>
      <c r="BQ7" s="36">
        <f t="shared" si="0"/>
        <v>0</v>
      </c>
      <c r="BR7" s="36">
        <f t="shared" si="0"/>
        <v>-0.23999999836087227</v>
      </c>
      <c r="BS7" s="35">
        <f t="shared" si="0"/>
        <v>-5.14096708143022E-5</v>
      </c>
      <c r="BT7" s="35">
        <f t="shared" si="0"/>
        <v>3.2444704302712901E-5</v>
      </c>
      <c r="BU7" s="23"/>
      <c r="BV7" s="36">
        <f t="shared" si="0"/>
        <v>0</v>
      </c>
      <c r="BW7" s="36">
        <f t="shared" si="0"/>
        <v>-0.42000000178813934</v>
      </c>
      <c r="BX7" s="35">
        <f t="shared" si="0"/>
        <v>1.4404918752744869E-5</v>
      </c>
      <c r="BY7" s="35">
        <f t="shared" si="0"/>
        <v>2.994723774257628E-5</v>
      </c>
    </row>
    <row r="8" spans="1:77" x14ac:dyDescent="0.2">
      <c r="A8" s="1" t="s">
        <v>23</v>
      </c>
      <c r="B8" s="2" t="s">
        <v>9</v>
      </c>
      <c r="C8" s="23">
        <v>18</v>
      </c>
      <c r="D8" s="28">
        <v>1952582.53</v>
      </c>
      <c r="E8" s="17">
        <v>1.37E-2</v>
      </c>
      <c r="F8" s="17">
        <v>1.2200000000000001E-2</v>
      </c>
      <c r="G8" s="8"/>
      <c r="H8" s="23">
        <v>94</v>
      </c>
      <c r="I8" s="28">
        <v>12825389</v>
      </c>
      <c r="J8" s="17">
        <v>1.11E-2</v>
      </c>
      <c r="K8" s="17">
        <v>1.2500000000000001E-2</v>
      </c>
      <c r="L8" s="8"/>
      <c r="M8" s="23">
        <v>85</v>
      </c>
      <c r="N8" s="28">
        <v>9333430</v>
      </c>
      <c r="O8" s="17">
        <v>1.5900000000000001E-2</v>
      </c>
      <c r="P8" s="17">
        <v>1.9400000000000001E-2</v>
      </c>
      <c r="Q8" s="8"/>
      <c r="R8" s="23">
        <v>93</v>
      </c>
      <c r="S8" s="28">
        <v>9991561</v>
      </c>
      <c r="T8" s="17">
        <v>1.47E-2</v>
      </c>
      <c r="U8" s="17">
        <v>1.5699999999999999E-2</v>
      </c>
      <c r="V8" s="8"/>
      <c r="W8" s="23">
        <v>300</v>
      </c>
      <c r="X8" s="28">
        <v>33279720</v>
      </c>
      <c r="Y8" s="17">
        <v>8.8000000000000005E-3</v>
      </c>
      <c r="Z8" s="17">
        <v>8.6999999999999994E-3</v>
      </c>
      <c r="AA8" s="8"/>
      <c r="AB8" s="34" t="s">
        <v>9</v>
      </c>
      <c r="AC8" s="23">
        <f>VLOOKUP($AB8,[1]SD!$C$8:$K$14,5,FALSE)</f>
        <v>18</v>
      </c>
      <c r="AD8" s="23">
        <f>VLOOKUP($AB8,[1]SD!$C$8:$K$14,6,FALSE)</f>
        <v>1952582.53</v>
      </c>
      <c r="AE8" s="35">
        <f>VLOOKUP($AB8,[1]SD!$C$8:$K$14,8,FALSE)</f>
        <v>1.3740458015267175E-2</v>
      </c>
      <c r="AF8" s="35">
        <f>VLOOKUP($AB8,[1]SD!$C$8:$K$14,9,FALSE)</f>
        <v>1.2190369892791302E-2</v>
      </c>
      <c r="AG8" s="8"/>
      <c r="AH8" s="23">
        <f>VLOOKUP($AB8,[2]SD!$C$8:$K$23,5,FALSE)</f>
        <v>94</v>
      </c>
      <c r="AI8" s="23">
        <f>VLOOKUP($AB8,[2]SD!$C$8:$K$23,6,FALSE)</f>
        <v>12825389.029999999</v>
      </c>
      <c r="AJ8" s="35">
        <f>VLOOKUP($AB8,[2]SD!$C$8:$K$23,8,FALSE)</f>
        <v>1.1104548139397518E-2</v>
      </c>
      <c r="AK8" s="35">
        <f>VLOOKUP($AB8,[2]SD!$C$8:$K$23,9,FALSE)</f>
        <v>1.2536445499232159E-2</v>
      </c>
      <c r="AL8" s="8"/>
      <c r="AM8" s="23">
        <f>VLOOKUP($AB8,[3]SD!$C$8:$K$14,5,FALSE)</f>
        <v>85</v>
      </c>
      <c r="AN8" s="23">
        <f>VLOOKUP($AB8,[3]SD!$C$8:$K$14,6,FALSE)</f>
        <v>9333430</v>
      </c>
      <c r="AO8" s="35">
        <f>VLOOKUP($AB8,[3]SD!$C$8:$K$14,8,FALSE)</f>
        <v>1.5899738121960345E-2</v>
      </c>
      <c r="AP8" s="35">
        <f>VLOOKUP($AB8,[3]SD!$C$8:$K$14,9,FALSE)</f>
        <v>1.9412235649997989E-2</v>
      </c>
      <c r="AQ8" s="8"/>
      <c r="AR8" s="23">
        <f>VLOOKUP($AB8,[4]SD!$C$8:$K$14,5,FALSE)</f>
        <v>93</v>
      </c>
      <c r="AS8" s="23">
        <f>VLOOKUP($AB8,[4]SD!$C$8:$K$14,6,FALSE)</f>
        <v>9991561.1500000004</v>
      </c>
      <c r="AT8" s="35">
        <f>VLOOKUP($AB8,[4]SD!$C$8:$K$14,8,FALSE)</f>
        <v>1.4647976059221924E-2</v>
      </c>
      <c r="AU8" s="35">
        <f>VLOOKUP($AB8,[4]SD!$C$8:$K$14,9,FALSE)</f>
        <v>1.5702070262654605E-2</v>
      </c>
      <c r="AV8" s="8"/>
      <c r="AW8" s="23">
        <f>VLOOKUP($AB8,[5]SD!$C$8:$K$14,5,FALSE)</f>
        <v>300</v>
      </c>
      <c r="AX8" s="23">
        <f>VLOOKUP($AB8,[5]SD!$C$8:$K$14,6,FALSE)</f>
        <v>33279720.079999998</v>
      </c>
      <c r="AY8" s="35">
        <f>VLOOKUP($AB8,[5]SD!$C$8:$K$14,8,FALSE)</f>
        <v>8.7834870443566099E-3</v>
      </c>
      <c r="AZ8" s="35">
        <f>VLOOKUP($AB8,[5]SD!$C$8:$K$14,9,FALSE)</f>
        <v>8.7398637824135858E-3</v>
      </c>
      <c r="BB8" s="36">
        <f t="shared" si="1"/>
        <v>0</v>
      </c>
      <c r="BC8" s="36">
        <f t="shared" si="0"/>
        <v>0</v>
      </c>
      <c r="BD8" s="35">
        <f t="shared" si="0"/>
        <v>4.0458015267174838E-5</v>
      </c>
      <c r="BE8" s="35">
        <f t="shared" si="0"/>
        <v>-9.6301072086985712E-6</v>
      </c>
      <c r="BF8" s="23"/>
      <c r="BG8" s="36">
        <f t="shared" si="0"/>
        <v>0</v>
      </c>
      <c r="BH8" s="36">
        <f t="shared" si="0"/>
        <v>2.9999999329447746E-2</v>
      </c>
      <c r="BI8" s="35">
        <f t="shared" si="0"/>
        <v>4.5481393975178863E-6</v>
      </c>
      <c r="BJ8" s="35">
        <f t="shared" si="0"/>
        <v>3.6445499232158618E-5</v>
      </c>
      <c r="BK8" s="23"/>
      <c r="BL8" s="36">
        <f t="shared" si="0"/>
        <v>0</v>
      </c>
      <c r="BM8" s="36">
        <f t="shared" si="0"/>
        <v>0</v>
      </c>
      <c r="BN8" s="35">
        <f t="shared" si="0"/>
        <v>-2.6187803965627143E-7</v>
      </c>
      <c r="BO8" s="35">
        <f t="shared" si="0"/>
        <v>1.223564999798879E-5</v>
      </c>
      <c r="BP8" s="23"/>
      <c r="BQ8" s="36">
        <f t="shared" si="0"/>
        <v>0</v>
      </c>
      <c r="BR8" s="36">
        <f t="shared" si="0"/>
        <v>0.15000000037252903</v>
      </c>
      <c r="BS8" s="35">
        <f t="shared" si="0"/>
        <v>-5.2023940778075234E-5</v>
      </c>
      <c r="BT8" s="35">
        <f t="shared" si="0"/>
        <v>2.0702626546062475E-6</v>
      </c>
      <c r="BU8" s="23"/>
      <c r="BV8" s="36">
        <f t="shared" si="0"/>
        <v>0</v>
      </c>
      <c r="BW8" s="36">
        <f t="shared" si="0"/>
        <v>7.9999998211860657E-2</v>
      </c>
      <c r="BX8" s="35">
        <f t="shared" si="0"/>
        <v>-1.6512955643390587E-5</v>
      </c>
      <c r="BY8" s="35">
        <f t="shared" si="0"/>
        <v>3.9863782413586402E-5</v>
      </c>
    </row>
    <row r="9" spans="1:77" x14ac:dyDescent="0.2">
      <c r="A9" s="1" t="s">
        <v>24</v>
      </c>
      <c r="B9" s="2" t="s">
        <v>10</v>
      </c>
      <c r="C9" s="23">
        <v>1</v>
      </c>
      <c r="D9" s="28">
        <v>118597.39</v>
      </c>
      <c r="E9" s="17">
        <v>8.0000000000000004E-4</v>
      </c>
      <c r="F9" s="17">
        <v>6.9999999999999999E-4</v>
      </c>
      <c r="G9" s="8"/>
      <c r="H9" s="23">
        <v>105</v>
      </c>
      <c r="I9" s="28">
        <v>14693008</v>
      </c>
      <c r="J9" s="17">
        <v>1.24E-2</v>
      </c>
      <c r="K9" s="17">
        <v>1.44E-2</v>
      </c>
      <c r="L9" s="8"/>
      <c r="M9" s="23">
        <v>60</v>
      </c>
      <c r="N9" s="28">
        <v>7679301</v>
      </c>
      <c r="O9" s="17">
        <v>1.12E-2</v>
      </c>
      <c r="P9" s="17">
        <v>1.6E-2</v>
      </c>
      <c r="Q9" s="8"/>
      <c r="R9" s="23">
        <v>26</v>
      </c>
      <c r="S9" s="28">
        <v>3501969</v>
      </c>
      <c r="T9" s="17">
        <v>4.1000000000000003E-3</v>
      </c>
      <c r="U9" s="17">
        <v>5.4999999999999997E-3</v>
      </c>
      <c r="V9" s="8"/>
      <c r="W9" s="23">
        <v>68</v>
      </c>
      <c r="X9" s="28">
        <v>7621520</v>
      </c>
      <c r="Y9" s="17">
        <v>2E-3</v>
      </c>
      <c r="Z9" s="17">
        <v>2E-3</v>
      </c>
      <c r="AA9" s="8"/>
      <c r="AB9" s="34" t="s">
        <v>10</v>
      </c>
      <c r="AC9" s="23">
        <f>VLOOKUP($AB9,[1]SD!$C$8:$K$14,5,FALSE)</f>
        <v>1</v>
      </c>
      <c r="AD9" s="23">
        <f>VLOOKUP($AB9,[1]SD!$C$8:$K$14,6,FALSE)</f>
        <v>118597.39</v>
      </c>
      <c r="AE9" s="35">
        <f>VLOOKUP($AB9,[1]SD!$C$8:$K$14,8,FALSE)</f>
        <v>7.6335877862595419E-4</v>
      </c>
      <c r="AF9" s="35">
        <f>VLOOKUP($AB9,[1]SD!$C$8:$K$14,9,FALSE)</f>
        <v>7.4042762864401346E-4</v>
      </c>
      <c r="AG9" s="8"/>
      <c r="AH9" s="23">
        <f>VLOOKUP($AB9,[2]SD!$C$8:$K$23,5,FALSE)</f>
        <v>105</v>
      </c>
      <c r="AI9" s="23">
        <f>VLOOKUP($AB9,[2]SD!$C$8:$K$23,6,FALSE)</f>
        <v>14693008.379999999</v>
      </c>
      <c r="AJ9" s="35">
        <f>VLOOKUP($AB9,[2]SD!$C$8:$K$23,8,FALSE)</f>
        <v>1.2404016538688719E-2</v>
      </c>
      <c r="AK9" s="35">
        <f>VLOOKUP($AB9,[2]SD!$C$8:$K$23,9,FALSE)</f>
        <v>1.4361989203194672E-2</v>
      </c>
      <c r="AL9" s="8"/>
      <c r="AM9" s="23">
        <f>VLOOKUP($AB9,[3]SD!$C$8:$K$14,5,FALSE)</f>
        <v>60</v>
      </c>
      <c r="AN9" s="23">
        <f>VLOOKUP($AB9,[3]SD!$C$8:$K$14,6,FALSE)</f>
        <v>7679301</v>
      </c>
      <c r="AO9" s="35">
        <f>VLOOKUP($AB9,[3]SD!$C$8:$K$14,8,FALSE)</f>
        <v>1.1223344556677889E-2</v>
      </c>
      <c r="AP9" s="35">
        <f>VLOOKUP($AB9,[3]SD!$C$8:$K$14,9,FALSE)</f>
        <v>1.5971877502618567E-2</v>
      </c>
      <c r="AQ9" s="8"/>
      <c r="AR9" s="23">
        <f>VLOOKUP($AB9,[4]SD!$C$8:$K$14,5,FALSE)</f>
        <v>26</v>
      </c>
      <c r="AS9" s="23">
        <f>VLOOKUP($AB9,[4]SD!$C$8:$K$14,6,FALSE)</f>
        <v>3501968.75</v>
      </c>
      <c r="AT9" s="35">
        <f>VLOOKUP($AB9,[4]SD!$C$8:$K$14,8,FALSE)</f>
        <v>4.0951330918254846E-3</v>
      </c>
      <c r="AU9" s="35">
        <f>VLOOKUP($AB9,[4]SD!$C$8:$K$14,9,FALSE)</f>
        <v>5.5034602245436605E-3</v>
      </c>
      <c r="AV9" s="8"/>
      <c r="AW9" s="23">
        <f>VLOOKUP($AB9,[5]SD!$C$8:$K$14,5,FALSE)</f>
        <v>68</v>
      </c>
      <c r="AX9" s="23">
        <f>VLOOKUP($AB9,[5]SD!$C$8:$K$14,6,FALSE)</f>
        <v>7621519.5300000003</v>
      </c>
      <c r="AY9" s="35">
        <f>VLOOKUP($AB9,[5]SD!$C$8:$K$14,8,FALSE)</f>
        <v>1.990923730054165E-3</v>
      </c>
      <c r="AZ9" s="35">
        <f>VLOOKUP($AB9,[5]SD!$C$8:$K$14,9,FALSE)</f>
        <v>2.0015505643401076E-3</v>
      </c>
      <c r="BB9" s="36">
        <f t="shared" si="1"/>
        <v>0</v>
      </c>
      <c r="BC9" s="36">
        <f t="shared" si="0"/>
        <v>0</v>
      </c>
      <c r="BD9" s="35">
        <f t="shared" si="0"/>
        <v>-3.6641221374045848E-5</v>
      </c>
      <c r="BE9" s="35">
        <f t="shared" si="0"/>
        <v>4.042762864401347E-5</v>
      </c>
      <c r="BF9" s="23"/>
      <c r="BG9" s="36">
        <f t="shared" si="0"/>
        <v>0</v>
      </c>
      <c r="BH9" s="36">
        <f t="shared" si="0"/>
        <v>0.37999999895691872</v>
      </c>
      <c r="BI9" s="35">
        <f t="shared" si="0"/>
        <v>4.0165386887194149E-6</v>
      </c>
      <c r="BJ9" s="35">
        <f t="shared" si="0"/>
        <v>-3.8010796805328095E-5</v>
      </c>
      <c r="BK9" s="23"/>
      <c r="BL9" s="36">
        <f t="shared" si="0"/>
        <v>0</v>
      </c>
      <c r="BM9" s="36">
        <f t="shared" si="0"/>
        <v>0</v>
      </c>
      <c r="BN9" s="35">
        <f t="shared" si="0"/>
        <v>2.3344556677889344E-5</v>
      </c>
      <c r="BO9" s="35">
        <f t="shared" si="0"/>
        <v>-2.8122497381433131E-5</v>
      </c>
      <c r="BP9" s="23"/>
      <c r="BQ9" s="36">
        <f t="shared" si="0"/>
        <v>0</v>
      </c>
      <c r="BR9" s="36">
        <f t="shared" si="0"/>
        <v>-0.25</v>
      </c>
      <c r="BS9" s="35">
        <f t="shared" si="0"/>
        <v>-4.8669081745156967E-6</v>
      </c>
      <c r="BT9" s="35">
        <f t="shared" si="0"/>
        <v>3.4602245436608434E-6</v>
      </c>
      <c r="BU9" s="23"/>
      <c r="BV9" s="36">
        <f t="shared" si="0"/>
        <v>0</v>
      </c>
      <c r="BW9" s="36">
        <f t="shared" si="0"/>
        <v>-0.46999999973922968</v>
      </c>
      <c r="BX9" s="35">
        <f t="shared" si="0"/>
        <v>-9.0762699458350055E-6</v>
      </c>
      <c r="BY9" s="35">
        <f t="shared" si="0"/>
        <v>1.5505643401075332E-6</v>
      </c>
    </row>
    <row r="10" spans="1:77" x14ac:dyDescent="0.2">
      <c r="A10" s="1" t="s">
        <v>25</v>
      </c>
      <c r="B10" s="2" t="s">
        <v>11</v>
      </c>
      <c r="C10" s="23">
        <v>6</v>
      </c>
      <c r="D10" s="28">
        <v>561673.14</v>
      </c>
      <c r="E10" s="17">
        <v>4.5999999999999999E-3</v>
      </c>
      <c r="F10" s="17">
        <v>3.5000000000000001E-3</v>
      </c>
      <c r="G10" s="8"/>
      <c r="H10" s="23">
        <v>65</v>
      </c>
      <c r="I10" s="28">
        <v>8426063</v>
      </c>
      <c r="J10" s="17">
        <v>7.7000000000000002E-3</v>
      </c>
      <c r="K10" s="17">
        <v>8.2000000000000007E-3</v>
      </c>
      <c r="L10" s="8"/>
      <c r="M10" s="23">
        <v>58</v>
      </c>
      <c r="N10" s="28">
        <v>6182252</v>
      </c>
      <c r="O10" s="17">
        <v>1.09E-2</v>
      </c>
      <c r="P10" s="17">
        <v>1.29E-2</v>
      </c>
      <c r="Q10" s="8"/>
      <c r="R10" s="23">
        <v>35</v>
      </c>
      <c r="S10" s="28">
        <v>3642786</v>
      </c>
      <c r="T10" s="17">
        <v>5.4999999999999997E-3</v>
      </c>
      <c r="U10" s="17">
        <v>5.7000000000000002E-3</v>
      </c>
      <c r="V10" s="8"/>
      <c r="W10" s="23">
        <v>80</v>
      </c>
      <c r="X10" s="28">
        <v>7830512</v>
      </c>
      <c r="Y10" s="17">
        <v>2.3E-3</v>
      </c>
      <c r="Z10" s="17">
        <v>2.0999999999999999E-3</v>
      </c>
      <c r="AA10" s="8"/>
      <c r="AB10" s="34" t="s">
        <v>11</v>
      </c>
      <c r="AC10" s="23">
        <f>VLOOKUP($AB10,[1]SD!$C$8:$K$14,5,FALSE)</f>
        <v>6</v>
      </c>
      <c r="AD10" s="23">
        <f>VLOOKUP($AB10,[1]SD!$C$8:$K$14,6,FALSE)</f>
        <v>561673.14</v>
      </c>
      <c r="AE10" s="35">
        <f>VLOOKUP($AB10,[1]SD!$C$8:$K$14,8,FALSE)</f>
        <v>4.5801526717557254E-3</v>
      </c>
      <c r="AF10" s="35">
        <f>VLOOKUP($AB10,[1]SD!$C$8:$K$14,9,FALSE)</f>
        <v>3.5066396581175776E-3</v>
      </c>
      <c r="AG10" s="8"/>
      <c r="AH10" s="23">
        <f>VLOOKUP($AB10,[2]SD!$C$8:$K$23,5,FALSE)</f>
        <v>65</v>
      </c>
      <c r="AI10" s="23">
        <f>VLOOKUP($AB10,[2]SD!$C$8:$K$23,6,FALSE)</f>
        <v>8426062.6300000008</v>
      </c>
      <c r="AJ10" s="35">
        <f>VLOOKUP($AB10,[2]SD!$C$8:$K$23,8,FALSE)</f>
        <v>7.6786769049025398E-3</v>
      </c>
      <c r="AK10" s="35">
        <f>VLOOKUP($AB10,[2]SD!$C$8:$K$23,9,FALSE)</f>
        <v>8.2362316407732228E-3</v>
      </c>
      <c r="AL10" s="8"/>
      <c r="AM10" s="23">
        <f>VLOOKUP($AB10,[3]SD!$C$8:$K$14,5,FALSE)</f>
        <v>58</v>
      </c>
      <c r="AN10" s="23">
        <f>VLOOKUP($AB10,[3]SD!$C$8:$K$14,6,FALSE)</f>
        <v>6182252</v>
      </c>
      <c r="AO10" s="35">
        <f>VLOOKUP($AB10,[3]SD!$C$8:$K$14,8,FALSE)</f>
        <v>1.0849233071455293E-2</v>
      </c>
      <c r="AP10" s="35">
        <f>VLOOKUP($AB10,[3]SD!$C$8:$K$14,9,FALSE)</f>
        <v>1.2858223897502992E-2</v>
      </c>
      <c r="AQ10" s="8"/>
      <c r="AR10" s="23">
        <f>VLOOKUP($AB10,[4]SD!$C$8:$K$14,5,FALSE)</f>
        <v>35</v>
      </c>
      <c r="AS10" s="23">
        <f>VLOOKUP($AB10,[4]SD!$C$8:$K$14,6,FALSE)</f>
        <v>3642785.62</v>
      </c>
      <c r="AT10" s="35">
        <f>VLOOKUP($AB10,[4]SD!$C$8:$K$14,8,FALSE)</f>
        <v>5.512679162072767E-3</v>
      </c>
      <c r="AU10" s="35">
        <f>VLOOKUP($AB10,[4]SD!$C$8:$K$14,9,FALSE)</f>
        <v>5.7247586136254412E-3</v>
      </c>
      <c r="AV10" s="8"/>
      <c r="AW10" s="23">
        <f>VLOOKUP($AB10,[5]SD!$C$8:$K$14,5,FALSE)</f>
        <v>80</v>
      </c>
      <c r="AX10" s="23">
        <f>VLOOKUP($AB10,[5]SD!$C$8:$K$14,6,FALSE)</f>
        <v>7830511.5</v>
      </c>
      <c r="AY10" s="35">
        <f>VLOOKUP($AB10,[5]SD!$C$8:$K$14,8,FALSE)</f>
        <v>2.3422632118284292E-3</v>
      </c>
      <c r="AZ10" s="35">
        <f>VLOOKUP($AB10,[5]SD!$C$8:$K$14,9,FALSE)</f>
        <v>2.0564356819140371E-3</v>
      </c>
      <c r="BB10" s="36">
        <f t="shared" si="1"/>
        <v>0</v>
      </c>
      <c r="BC10" s="36">
        <f t="shared" si="0"/>
        <v>0</v>
      </c>
      <c r="BD10" s="35">
        <f t="shared" si="0"/>
        <v>-1.9847328244274563E-5</v>
      </c>
      <c r="BE10" s="35">
        <f t="shared" si="0"/>
        <v>6.6396581175774856E-6</v>
      </c>
      <c r="BF10" s="23"/>
      <c r="BG10" s="36">
        <f t="shared" si="0"/>
        <v>0</v>
      </c>
      <c r="BH10" s="36">
        <f t="shared" si="0"/>
        <v>-0.36999999918043613</v>
      </c>
      <c r="BI10" s="35">
        <f t="shared" si="0"/>
        <v>-2.1323095097460464E-5</v>
      </c>
      <c r="BJ10" s="35">
        <f t="shared" si="0"/>
        <v>3.6231640773222093E-5</v>
      </c>
      <c r="BK10" s="23"/>
      <c r="BL10" s="36">
        <f t="shared" si="0"/>
        <v>0</v>
      </c>
      <c r="BM10" s="36">
        <f t="shared" si="0"/>
        <v>0</v>
      </c>
      <c r="BN10" s="35">
        <f t="shared" si="0"/>
        <v>-5.0766928544707102E-5</v>
      </c>
      <c r="BO10" s="35">
        <f t="shared" si="0"/>
        <v>-4.1776102497007722E-5</v>
      </c>
      <c r="BP10" s="23"/>
      <c r="BQ10" s="36">
        <f t="shared" si="0"/>
        <v>0</v>
      </c>
      <c r="BR10" s="36">
        <f t="shared" si="0"/>
        <v>-0.37999999988824129</v>
      </c>
      <c r="BS10" s="35">
        <f t="shared" si="0"/>
        <v>1.2679162072767348E-5</v>
      </c>
      <c r="BT10" s="35">
        <f t="shared" si="0"/>
        <v>2.4758613625440982E-5</v>
      </c>
      <c r="BU10" s="23"/>
      <c r="BV10" s="36">
        <f t="shared" si="0"/>
        <v>0</v>
      </c>
      <c r="BW10" s="36">
        <f t="shared" si="0"/>
        <v>-0.5</v>
      </c>
      <c r="BX10" s="35">
        <f t="shared" si="0"/>
        <v>4.2263211828429213E-5</v>
      </c>
      <c r="BY10" s="35">
        <f t="shared" si="0"/>
        <v>-4.3564318085962794E-5</v>
      </c>
    </row>
    <row r="11" spans="1:77" x14ac:dyDescent="0.2">
      <c r="A11" s="1" t="s">
        <v>26</v>
      </c>
      <c r="B11" s="13" t="s">
        <v>12</v>
      </c>
      <c r="C11" s="23">
        <v>13</v>
      </c>
      <c r="D11" s="28">
        <v>1928442.75</v>
      </c>
      <c r="E11" s="17">
        <v>9.9000000000000008E-3</v>
      </c>
      <c r="F11" s="17">
        <v>1.2E-2</v>
      </c>
      <c r="G11" s="8"/>
      <c r="H11" s="23">
        <v>138</v>
      </c>
      <c r="I11" s="28">
        <v>18539541</v>
      </c>
      <c r="J11" s="17">
        <v>1.6299999999999999E-2</v>
      </c>
      <c r="K11" s="17">
        <v>1.8100000000000002E-2</v>
      </c>
      <c r="L11" s="8"/>
      <c r="M11" s="23">
        <v>49</v>
      </c>
      <c r="N11" s="28">
        <v>5531609</v>
      </c>
      <c r="O11" s="17">
        <v>9.1999999999999998E-3</v>
      </c>
      <c r="P11" s="17">
        <v>1.15E-2</v>
      </c>
      <c r="Q11" s="8"/>
      <c r="R11" s="23">
        <v>168</v>
      </c>
      <c r="S11" s="28">
        <v>21349278</v>
      </c>
      <c r="T11" s="17">
        <v>2.6499999999999999E-2</v>
      </c>
      <c r="U11" s="17">
        <v>3.3599999999999998E-2</v>
      </c>
      <c r="V11" s="8"/>
      <c r="W11" s="23">
        <v>257</v>
      </c>
      <c r="X11" s="28">
        <v>27541460</v>
      </c>
      <c r="Y11" s="17">
        <v>7.4999999999999997E-3</v>
      </c>
      <c r="Z11" s="17">
        <v>7.1999999999999998E-3</v>
      </c>
      <c r="AA11" s="8"/>
      <c r="AB11" s="34" t="s">
        <v>12</v>
      </c>
      <c r="AC11" s="23">
        <f>VLOOKUP($AB11,[1]SD!$C$8:$K$14,5,FALSE)</f>
        <v>13</v>
      </c>
      <c r="AD11" s="23">
        <f>VLOOKUP($AB11,[1]SD!$C$8:$K$14,6,FALSE)</f>
        <v>1928442.75</v>
      </c>
      <c r="AE11" s="35">
        <f>VLOOKUP($AB11,[1]SD!$C$8:$K$14,8,FALSE)</f>
        <v>9.9236641221374048E-3</v>
      </c>
      <c r="AF11" s="35">
        <f>VLOOKUP($AB11,[1]SD!$C$8:$K$14,9,FALSE)</f>
        <v>1.2039660336186489E-2</v>
      </c>
      <c r="AG11" s="8"/>
      <c r="AH11" s="23">
        <f>VLOOKUP($AB11,[2]SD!$C$8:$K$23,5,FALSE)</f>
        <v>138</v>
      </c>
      <c r="AI11" s="23">
        <f>VLOOKUP($AB11,[2]SD!$C$8:$K$23,6,FALSE)</f>
        <v>18539540.890000001</v>
      </c>
      <c r="AJ11" s="35">
        <f>VLOOKUP($AB11,[2]SD!$C$8:$K$23,8,FALSE)</f>
        <v>1.6302421736562316E-2</v>
      </c>
      <c r="AK11" s="35">
        <f>VLOOKUP($AB11,[2]SD!$C$8:$K$23,9,FALSE)</f>
        <v>1.8121863079912447E-2</v>
      </c>
      <c r="AL11" s="8"/>
      <c r="AM11" s="23">
        <f>VLOOKUP($AB11,[3]SD!$C$8:$K$14,5,FALSE)</f>
        <v>49</v>
      </c>
      <c r="AN11" s="23">
        <f>VLOOKUP($AB11,[3]SD!$C$8:$K$14,6,FALSE)</f>
        <v>5531609</v>
      </c>
      <c r="AO11" s="35">
        <f>VLOOKUP($AB11,[3]SD!$C$8:$K$14,8,FALSE)</f>
        <v>9.1657313879536101E-3</v>
      </c>
      <c r="AP11" s="35">
        <f>VLOOKUP($AB11,[3]SD!$C$8:$K$14,9,FALSE)</f>
        <v>1.1504976994700739E-2</v>
      </c>
      <c r="AQ11" s="8"/>
      <c r="AR11" s="23">
        <f>VLOOKUP($AB11,[4]SD!$C$8:$K$14,5,FALSE)</f>
        <v>168</v>
      </c>
      <c r="AS11" s="23">
        <f>VLOOKUP($AB11,[4]SD!$C$8:$K$14,6,FALSE)</f>
        <v>21349277.5</v>
      </c>
      <c r="AT11" s="35">
        <f>VLOOKUP($AB11,[4]SD!$C$8:$K$14,8,FALSE)</f>
        <v>2.6460859977949284E-2</v>
      </c>
      <c r="AU11" s="35">
        <f>VLOOKUP($AB11,[4]SD!$C$8:$K$14,9,FALSE)</f>
        <v>3.3551098805206334E-2</v>
      </c>
      <c r="AV11" s="8"/>
      <c r="AW11" s="23">
        <f>VLOOKUP($AB11,[5]SD!$C$8:$K$14,5,FALSE)</f>
        <v>257</v>
      </c>
      <c r="AX11" s="23">
        <f>VLOOKUP($AB11,[5]SD!$C$8:$K$14,6,FALSE)</f>
        <v>27541459.870000001</v>
      </c>
      <c r="AY11" s="35">
        <f>VLOOKUP($AB11,[5]SD!$C$8:$K$14,8,FALSE)</f>
        <v>7.5245205679988292E-3</v>
      </c>
      <c r="AZ11" s="35">
        <f>VLOOKUP($AB11,[5]SD!$C$8:$K$14,9,FALSE)</f>
        <v>7.2328915944598953E-3</v>
      </c>
      <c r="BB11" s="36">
        <f t="shared" si="1"/>
        <v>0</v>
      </c>
      <c r="BC11" s="36">
        <f t="shared" si="0"/>
        <v>0</v>
      </c>
      <c r="BD11" s="35">
        <f t="shared" si="0"/>
        <v>2.3664122137403987E-5</v>
      </c>
      <c r="BE11" s="35">
        <f t="shared" si="0"/>
        <v>3.9660336186488759E-5</v>
      </c>
      <c r="BF11" s="23"/>
      <c r="BG11" s="36">
        <f t="shared" si="0"/>
        <v>0</v>
      </c>
      <c r="BH11" s="36">
        <f t="shared" si="0"/>
        <v>-0.10999999940395355</v>
      </c>
      <c r="BI11" s="35">
        <f t="shared" si="0"/>
        <v>2.4217365623170617E-6</v>
      </c>
      <c r="BJ11" s="35">
        <f t="shared" si="0"/>
        <v>2.1863079912445155E-5</v>
      </c>
      <c r="BK11" s="23"/>
      <c r="BL11" s="36">
        <f t="shared" si="0"/>
        <v>0</v>
      </c>
      <c r="BM11" s="36">
        <f t="shared" si="0"/>
        <v>0</v>
      </c>
      <c r="BN11" s="35">
        <f t="shared" si="0"/>
        <v>-3.4268612046389757E-5</v>
      </c>
      <c r="BO11" s="35">
        <f t="shared" si="0"/>
        <v>4.9769947007387294E-6</v>
      </c>
      <c r="BP11" s="23"/>
      <c r="BQ11" s="36">
        <f t="shared" si="0"/>
        <v>0</v>
      </c>
      <c r="BR11" s="36">
        <f t="shared" si="0"/>
        <v>-0.5</v>
      </c>
      <c r="BS11" s="35">
        <f t="shared" si="0"/>
        <v>-3.9140022050715428E-5</v>
      </c>
      <c r="BT11" s="35">
        <f t="shared" si="0"/>
        <v>-4.8901194793664338E-5</v>
      </c>
      <c r="BU11" s="23"/>
      <c r="BV11" s="36">
        <f t="shared" si="0"/>
        <v>0</v>
      </c>
      <c r="BW11" s="36">
        <f t="shared" si="0"/>
        <v>-0.12999999895691872</v>
      </c>
      <c r="BX11" s="35">
        <f t="shared" si="0"/>
        <v>2.4520567998829491E-5</v>
      </c>
      <c r="BY11" s="35">
        <f t="shared" si="0"/>
        <v>3.2891594459895541E-5</v>
      </c>
    </row>
    <row r="12" spans="1:77" x14ac:dyDescent="0.2">
      <c r="A12" s="1" t="s">
        <v>27</v>
      </c>
      <c r="B12" s="13" t="s">
        <v>13</v>
      </c>
      <c r="C12" s="23">
        <v>1310</v>
      </c>
      <c r="D12" s="28">
        <v>160174182.34</v>
      </c>
      <c r="E12" s="17">
        <v>1</v>
      </c>
      <c r="F12" s="17">
        <v>1</v>
      </c>
      <c r="G12" s="8"/>
      <c r="H12" s="23">
        <v>8465</v>
      </c>
      <c r="I12" s="28">
        <v>1023048282</v>
      </c>
      <c r="J12" s="17">
        <v>1</v>
      </c>
      <c r="K12" s="17">
        <v>1</v>
      </c>
      <c r="L12" s="8"/>
      <c r="M12" s="23">
        <v>5346</v>
      </c>
      <c r="N12" s="28">
        <v>480801396</v>
      </c>
      <c r="O12" s="17">
        <v>1</v>
      </c>
      <c r="P12" s="17">
        <v>1</v>
      </c>
      <c r="Q12" s="8"/>
      <c r="R12" s="23">
        <v>6349</v>
      </c>
      <c r="S12" s="28">
        <v>636321261</v>
      </c>
      <c r="T12" s="17">
        <v>1</v>
      </c>
      <c r="U12" s="17">
        <v>1</v>
      </c>
      <c r="V12" s="8"/>
      <c r="W12" s="23">
        <v>34155</v>
      </c>
      <c r="X12" s="28">
        <v>3807807640</v>
      </c>
      <c r="Y12" s="17">
        <v>1</v>
      </c>
      <c r="Z12" s="17">
        <v>1</v>
      </c>
      <c r="AA12" s="8"/>
      <c r="AB12" s="34" t="s">
        <v>13</v>
      </c>
      <c r="AC12" s="23">
        <f>VLOOKUP($AB12,[1]SD!$C$8:$K$14,5,FALSE)</f>
        <v>1310</v>
      </c>
      <c r="AD12" s="23">
        <f>VLOOKUP($AB12,[1]SD!$C$8:$K$14,6,FALSE)</f>
        <v>160174182.33999997</v>
      </c>
      <c r="AE12" s="35">
        <f>VLOOKUP($AB12,[1]SD!$C$8:$K$14,8,FALSE)</f>
        <v>0.99999999999999989</v>
      </c>
      <c r="AF12" s="35">
        <f>VLOOKUP($AB12,[1]SD!$C$8:$K$14,9,FALSE)</f>
        <v>1.0000000000000002</v>
      </c>
      <c r="AG12" s="8"/>
      <c r="AH12" s="23">
        <f>VLOOKUP($AB12,[2]SD!$C$8:$K$23,5,FALSE)</f>
        <v>8465</v>
      </c>
      <c r="AI12" s="23">
        <f>VLOOKUP($AB12,[2]SD!$C$8:$K$23,6,FALSE)</f>
        <v>1023048281.97</v>
      </c>
      <c r="AJ12" s="35">
        <f>VLOOKUP($AB12,[2]SD!$C$8:$K$23,8,FALSE)</f>
        <v>1</v>
      </c>
      <c r="AK12" s="35">
        <f>VLOOKUP($AB12,[2]SD!$C$8:$K$23,9,FALSE)</f>
        <v>1</v>
      </c>
      <c r="AL12" s="8"/>
      <c r="AM12" s="23">
        <f>VLOOKUP($AB12,[3]SD!$C$8:$K$14,5,FALSE)</f>
        <v>5346</v>
      </c>
      <c r="AN12" s="23">
        <f>VLOOKUP($AB12,[3]SD!$C$8:$K$14,6,FALSE)</f>
        <v>480801396</v>
      </c>
      <c r="AO12" s="35">
        <f>VLOOKUP($AB12,[3]SD!$C$8:$K$14,8,FALSE)</f>
        <v>1</v>
      </c>
      <c r="AP12" s="35">
        <f>VLOOKUP($AB12,[3]SD!$C$8:$K$14,9,FALSE)</f>
        <v>1</v>
      </c>
      <c r="AQ12" s="8"/>
      <c r="AR12" s="23">
        <f>VLOOKUP($AB12,[4]SD!$C$8:$K$14,5,FALSE)</f>
        <v>6349</v>
      </c>
      <c r="AS12" s="23">
        <f>VLOOKUP($AB12,[4]SD!$C$8:$K$14,6,FALSE)</f>
        <v>636321261.00999999</v>
      </c>
      <c r="AT12" s="35">
        <f>VLOOKUP($AB12,[4]SD!$C$8:$K$14,8,FALSE)</f>
        <v>1</v>
      </c>
      <c r="AU12" s="35">
        <f>VLOOKUP($AB12,[4]SD!$C$8:$K$14,9,FALSE)</f>
        <v>1</v>
      </c>
      <c r="AV12" s="8"/>
      <c r="AW12" s="23">
        <f>VLOOKUP($AB12,[5]SD!$C$8:$K$14,5,FALSE)</f>
        <v>34155</v>
      </c>
      <c r="AX12" s="23">
        <f>VLOOKUP($AB12,[5]SD!$C$8:$K$14,6,FALSE)</f>
        <v>3807807639.6300001</v>
      </c>
      <c r="AY12" s="35">
        <f>VLOOKUP($AB12,[5]SD!$C$8:$K$14,8,FALSE)</f>
        <v>1</v>
      </c>
      <c r="AZ12" s="35">
        <f>VLOOKUP($AB12,[5]SD!$C$8:$K$14,9,FALSE)</f>
        <v>1</v>
      </c>
      <c r="BB12" s="36">
        <f t="shared" si="1"/>
        <v>0</v>
      </c>
      <c r="BC12" s="36">
        <f t="shared" si="0"/>
        <v>0</v>
      </c>
      <c r="BD12" s="35">
        <f t="shared" si="0"/>
        <v>0</v>
      </c>
      <c r="BE12" s="35">
        <f t="shared" si="0"/>
        <v>0</v>
      </c>
      <c r="BF12" s="23"/>
      <c r="BG12" s="36">
        <f t="shared" si="0"/>
        <v>0</v>
      </c>
      <c r="BH12" s="36">
        <f t="shared" si="0"/>
        <v>-2.9999971389770508E-2</v>
      </c>
      <c r="BI12" s="35">
        <f t="shared" si="0"/>
        <v>0</v>
      </c>
      <c r="BJ12" s="35">
        <f t="shared" si="0"/>
        <v>0</v>
      </c>
      <c r="BK12" s="23"/>
      <c r="BL12" s="36">
        <f t="shared" si="0"/>
        <v>0</v>
      </c>
      <c r="BM12" s="36">
        <f t="shared" si="0"/>
        <v>0</v>
      </c>
      <c r="BN12" s="35">
        <f t="shared" si="0"/>
        <v>0</v>
      </c>
      <c r="BO12" s="35">
        <f t="shared" si="0"/>
        <v>0</v>
      </c>
      <c r="BP12" s="23"/>
      <c r="BQ12" s="36">
        <f t="shared" si="0"/>
        <v>0</v>
      </c>
      <c r="BR12" s="36">
        <f t="shared" si="0"/>
        <v>9.9999904632568359E-3</v>
      </c>
      <c r="BS12" s="35">
        <f t="shared" si="0"/>
        <v>0</v>
      </c>
      <c r="BT12" s="35">
        <f t="shared" si="0"/>
        <v>0</v>
      </c>
      <c r="BU12" s="23"/>
      <c r="BV12" s="36">
        <f t="shared" si="0"/>
        <v>0</v>
      </c>
      <c r="BW12" s="36">
        <f t="shared" si="0"/>
        <v>-0.36999988555908203</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306</v>
      </c>
      <c r="D15" s="30">
        <v>7649146.7999999998</v>
      </c>
      <c r="E15" s="19">
        <v>0.94440000000000002</v>
      </c>
      <c r="F15" s="19">
        <v>0.93220000000000003</v>
      </c>
      <c r="H15" s="25">
        <v>517</v>
      </c>
      <c r="I15" s="30">
        <v>13327437</v>
      </c>
      <c r="J15" s="19">
        <v>0.92649999999999999</v>
      </c>
      <c r="K15" s="19">
        <v>0.92010000000000003</v>
      </c>
      <c r="M15" s="25">
        <v>371</v>
      </c>
      <c r="N15" s="30">
        <v>11993793</v>
      </c>
      <c r="O15" s="19">
        <v>0.96360000000000001</v>
      </c>
      <c r="P15" s="19">
        <v>0.96619999999999995</v>
      </c>
      <c r="R15" s="25">
        <v>217</v>
      </c>
      <c r="S15" s="30">
        <v>6343605</v>
      </c>
      <c r="T15" s="19">
        <v>0.93530000000000002</v>
      </c>
      <c r="U15" s="19">
        <v>0.94410000000000005</v>
      </c>
      <c r="W15" s="25">
        <v>5528</v>
      </c>
      <c r="X15" s="30">
        <v>131302355</v>
      </c>
      <c r="Y15" s="19">
        <v>0.9829</v>
      </c>
      <c r="Z15" s="19">
        <v>0.97660000000000002</v>
      </c>
      <c r="AB15" s="34" t="s">
        <v>80</v>
      </c>
      <c r="AC15" s="23">
        <f>VLOOKUP($AB15,[1]SD!$C$17:$K$24,5,FALSE)</f>
        <v>306</v>
      </c>
      <c r="AD15" s="23">
        <f>VLOOKUP($AB15,[1]SD!$C$17:$K$24,6,FALSE)</f>
        <v>7649146.7999999998</v>
      </c>
      <c r="AE15" s="35">
        <f>VLOOKUP($AB15,[1]SD!$C$17:$K$24,8,FALSE)</f>
        <v>0.94444444444444442</v>
      </c>
      <c r="AF15" s="35">
        <f>VLOOKUP($AB15,[1]SD!$C$17:$K$24,9,FALSE)</f>
        <v>0.93218540440160258</v>
      </c>
      <c r="AH15" s="23">
        <f>VLOOKUP($AB15,[2]SD!$C$17:$K$23,5,FALSE)</f>
        <v>517</v>
      </c>
      <c r="AI15" s="23">
        <f>VLOOKUP($AB15,[2]SD!$C$17:$K$23,6,FALSE)</f>
        <v>13327437.239999998</v>
      </c>
      <c r="AJ15" s="35">
        <f>VLOOKUP($AB15,[2]SD!$C$17:$K$23,8,FALSE)</f>
        <v>0.92652329749103945</v>
      </c>
      <c r="AK15" s="35">
        <f>VLOOKUP($AB15,[2]SD!$C$17:$K$23,9,FALSE)</f>
        <v>0.92013279590264452</v>
      </c>
      <c r="AM15" s="23">
        <f>VLOOKUP($AB15,[3]SD!$C$17:$K$23,5,FALSE)</f>
        <v>371</v>
      </c>
      <c r="AN15" s="23">
        <f>VLOOKUP($AB15,[3]SD!$C$17:$K$23,6,FALSE)</f>
        <v>11993793</v>
      </c>
      <c r="AO15" s="35">
        <f>VLOOKUP($AB15,[3]SD!$C$17:$K$23,8,FALSE)</f>
        <v>0.96363636363636362</v>
      </c>
      <c r="AP15" s="35">
        <f>VLOOKUP($AB15,[3]SD!$C$17:$K$23,9,FALSE)</f>
        <v>0.96624855058201886</v>
      </c>
      <c r="AQ15" s="23"/>
      <c r="AR15" s="23">
        <f>VLOOKUP($AB15,[4]SD!$C$17:$K$23,5,FALSE)</f>
        <v>217</v>
      </c>
      <c r="AS15" s="23">
        <f>VLOOKUP($AB15,[4]SD!$C$17:$K$23,6,FALSE)</f>
        <v>6343605.2999999998</v>
      </c>
      <c r="AT15" s="35">
        <f>VLOOKUP($AB15,[4]SD!$C$17:$K$23,8,FALSE)</f>
        <v>0.93534482758620685</v>
      </c>
      <c r="AU15" s="35">
        <f>VLOOKUP($AB15,[4]SD!$C$17:$K$23,9,FALSE)</f>
        <v>0.94407019899879208</v>
      </c>
      <c r="AW15" s="23">
        <f>VLOOKUP($AB15,[5]SD!$C$17:$K$23,5,FALSE)</f>
        <v>5528</v>
      </c>
      <c r="AX15" s="23">
        <f>VLOOKUP($AB15,[5]SD!$C$17:$K$23,6,FALSE)</f>
        <v>131302354.77</v>
      </c>
      <c r="AY15" s="35">
        <f>VLOOKUP($AB15,[5]SD!$C$17:$K$23,8,FALSE)</f>
        <v>0.98293029871977244</v>
      </c>
      <c r="AZ15" s="35">
        <f>VLOOKUP($AB15,[5]SD!$C$17:$K$23,9,FALSE)</f>
        <v>0.97655571930809615</v>
      </c>
      <c r="BB15" s="36">
        <f t="shared" si="1"/>
        <v>0</v>
      </c>
      <c r="BC15" s="36">
        <f t="shared" si="0"/>
        <v>0</v>
      </c>
      <c r="BD15" s="35">
        <f t="shared" si="0"/>
        <v>4.4444444444402542E-5</v>
      </c>
      <c r="BE15" s="35">
        <f t="shared" si="0"/>
        <v>-1.4595598397448839E-5</v>
      </c>
      <c r="BF15" s="23"/>
      <c r="BG15" s="36">
        <f t="shared" si="0"/>
        <v>0</v>
      </c>
      <c r="BH15" s="36">
        <f t="shared" si="0"/>
        <v>0.23999999836087227</v>
      </c>
      <c r="BI15" s="35">
        <f t="shared" si="0"/>
        <v>2.3297491039464546E-5</v>
      </c>
      <c r="BJ15" s="35">
        <f t="shared" si="0"/>
        <v>3.2795902644489061E-5</v>
      </c>
      <c r="BK15" s="23"/>
      <c r="BL15" s="36">
        <f t="shared" si="0"/>
        <v>0</v>
      </c>
      <c r="BM15" s="36">
        <f t="shared" si="0"/>
        <v>0</v>
      </c>
      <c r="BN15" s="35">
        <f t="shared" si="0"/>
        <v>3.6363636363612173E-5</v>
      </c>
      <c r="BO15" s="35">
        <f t="shared" si="0"/>
        <v>4.8550582018913602E-5</v>
      </c>
      <c r="BP15" s="23"/>
      <c r="BQ15" s="36">
        <f t="shared" si="0"/>
        <v>0</v>
      </c>
      <c r="BR15" s="36">
        <f t="shared" si="0"/>
        <v>0.29999999981373549</v>
      </c>
      <c r="BS15" s="35">
        <f t="shared" si="0"/>
        <v>4.4827586206830361E-5</v>
      </c>
      <c r="BT15" s="35">
        <f t="shared" si="0"/>
        <v>-2.9801001207974132E-5</v>
      </c>
      <c r="BU15" s="23"/>
      <c r="BV15" s="36">
        <f t="shared" si="0"/>
        <v>0</v>
      </c>
      <c r="BW15" s="36">
        <f t="shared" si="0"/>
        <v>-0.23000000417232513</v>
      </c>
      <c r="BX15" s="35">
        <f t="shared" si="0"/>
        <v>3.0298719772448024E-5</v>
      </c>
      <c r="BY15" s="35">
        <f t="shared" si="0"/>
        <v>-4.428069190387518E-5</v>
      </c>
    </row>
    <row r="16" spans="1:77" x14ac:dyDescent="0.2">
      <c r="A16" s="1" t="s">
        <v>22</v>
      </c>
      <c r="B16" s="13" t="s">
        <v>8</v>
      </c>
      <c r="C16" s="25">
        <v>5</v>
      </c>
      <c r="D16" s="30">
        <v>124844.25</v>
      </c>
      <c r="E16" s="19">
        <v>1.54E-2</v>
      </c>
      <c r="F16" s="19">
        <v>1.52E-2</v>
      </c>
      <c r="H16" s="25">
        <v>15</v>
      </c>
      <c r="I16" s="30">
        <v>427687</v>
      </c>
      <c r="J16" s="19">
        <v>2.69E-2</v>
      </c>
      <c r="K16" s="19">
        <v>2.9499999999999998E-2</v>
      </c>
      <c r="M16" s="25">
        <v>4</v>
      </c>
      <c r="N16" s="30">
        <v>113368</v>
      </c>
      <c r="O16" s="19">
        <v>1.04E-2</v>
      </c>
      <c r="P16" s="19">
        <v>9.1000000000000004E-3</v>
      </c>
      <c r="R16" s="25">
        <v>7</v>
      </c>
      <c r="S16" s="30">
        <v>159708</v>
      </c>
      <c r="T16" s="19">
        <v>3.0200000000000001E-2</v>
      </c>
      <c r="U16" s="19">
        <v>2.3800000000000002E-2</v>
      </c>
      <c r="W16" s="25">
        <v>12</v>
      </c>
      <c r="X16" s="30">
        <v>360702</v>
      </c>
      <c r="Y16" s="19">
        <v>2.0999999999999999E-3</v>
      </c>
      <c r="Z16" s="19">
        <v>2.7000000000000001E-3</v>
      </c>
      <c r="AB16" s="34" t="s">
        <v>8</v>
      </c>
      <c r="AC16" s="23">
        <f>VLOOKUP($AB16,[1]SD!$C$17:$K$24,5,FALSE)</f>
        <v>5</v>
      </c>
      <c r="AD16" s="23">
        <f>VLOOKUP($AB16,[1]SD!$C$17:$K$24,6,FALSE)</f>
        <v>124844.25</v>
      </c>
      <c r="AE16" s="35">
        <f>VLOOKUP($AB16,[1]SD!$C$17:$K$24,8,FALSE)</f>
        <v>1.5432098765432098E-2</v>
      </c>
      <c r="AF16" s="35">
        <f>VLOOKUP($AB16,[1]SD!$C$17:$K$24,9,FALSE)</f>
        <v>1.5214505711076793E-2</v>
      </c>
      <c r="AH16" s="23">
        <f>VLOOKUP($AB16,[2]SD!$C$17:$K$23,5,FALSE)</f>
        <v>15</v>
      </c>
      <c r="AI16" s="23">
        <f>VLOOKUP($AB16,[2]SD!$C$17:$K$23,6,FALSE)</f>
        <v>427687.07</v>
      </c>
      <c r="AJ16" s="35">
        <f>VLOOKUP($AB16,[2]SD!$C$17:$K$23,8,FALSE)</f>
        <v>2.6881720430107527E-2</v>
      </c>
      <c r="AK16" s="35">
        <f>VLOOKUP($AB16,[2]SD!$C$17:$K$23,9,FALSE)</f>
        <v>2.952772482840145E-2</v>
      </c>
      <c r="AM16" s="23">
        <f>VLOOKUP($AB16,[3]SD!$C$17:$K$23,5,FALSE)</f>
        <v>4</v>
      </c>
      <c r="AN16" s="23">
        <f>VLOOKUP($AB16,[3]SD!$C$17:$K$23,6,FALSE)</f>
        <v>113368</v>
      </c>
      <c r="AO16" s="35">
        <f>VLOOKUP($AB16,[3]SD!$C$17:$K$23,8,FALSE)</f>
        <v>1.038961038961039E-2</v>
      </c>
      <c r="AP16" s="35">
        <f>VLOOKUP($AB16,[3]SD!$C$17:$K$23,9,FALSE)</f>
        <v>9.133196285977448E-3</v>
      </c>
      <c r="AR16" s="23">
        <f>VLOOKUP($AB16,[4]SD!$C$17:$K$23,5,FALSE)</f>
        <v>7</v>
      </c>
      <c r="AS16" s="23">
        <f>VLOOKUP($AB16,[4]SD!$C$17:$K$23,6,FALSE)</f>
        <v>159708.29</v>
      </c>
      <c r="AT16" s="35">
        <f>VLOOKUP($AB16,[4]SD!$C$17:$K$23,8,FALSE)</f>
        <v>3.017241379310345E-2</v>
      </c>
      <c r="AU16" s="35">
        <f>VLOOKUP($AB16,[4]SD!$C$17:$K$23,9,FALSE)</f>
        <v>2.3768161793114209E-2</v>
      </c>
      <c r="AW16" s="23">
        <f>VLOOKUP($AB16,[5]SD!$C$17:$K$23,5,FALSE)</f>
        <v>12</v>
      </c>
      <c r="AX16" s="23">
        <f>VLOOKUP($AB16,[5]SD!$C$17:$K$23,6,FALSE)</f>
        <v>360702.47</v>
      </c>
      <c r="AY16" s="35">
        <f>VLOOKUP($AB16,[5]SD!$C$17:$K$23,8,FALSE)</f>
        <v>2.1337126600284497E-3</v>
      </c>
      <c r="AZ16" s="35">
        <f>VLOOKUP($AB16,[5]SD!$C$17:$K$23,9,FALSE)</f>
        <v>2.68270938982077E-3</v>
      </c>
      <c r="BB16" s="36">
        <f t="shared" si="1"/>
        <v>0</v>
      </c>
      <c r="BC16" s="36">
        <f t="shared" si="0"/>
        <v>0</v>
      </c>
      <c r="BD16" s="35">
        <f t="shared" si="0"/>
        <v>3.2098765432097415E-5</v>
      </c>
      <c r="BE16" s="35">
        <f t="shared" si="0"/>
        <v>1.450571107679266E-5</v>
      </c>
      <c r="BF16" s="23"/>
      <c r="BG16" s="36">
        <f t="shared" si="0"/>
        <v>0</v>
      </c>
      <c r="BH16" s="36">
        <f t="shared" si="0"/>
        <v>7.0000000006984919E-2</v>
      </c>
      <c r="BI16" s="35">
        <f t="shared" si="0"/>
        <v>-1.8279569892473008E-5</v>
      </c>
      <c r="BJ16" s="35">
        <f t="shared" si="0"/>
        <v>2.7724828401451407E-5</v>
      </c>
      <c r="BK16" s="23"/>
      <c r="BL16" s="36">
        <f t="shared" si="0"/>
        <v>0</v>
      </c>
      <c r="BM16" s="36">
        <f t="shared" si="0"/>
        <v>0</v>
      </c>
      <c r="BN16" s="35">
        <f t="shared" si="0"/>
        <v>-1.0389610389609921E-5</v>
      </c>
      <c r="BO16" s="35">
        <f t="shared" si="0"/>
        <v>3.3196285977447546E-5</v>
      </c>
      <c r="BP16" s="23"/>
      <c r="BQ16" s="36">
        <f t="shared" si="0"/>
        <v>0</v>
      </c>
      <c r="BR16" s="36">
        <f t="shared" si="0"/>
        <v>0.29000000000814907</v>
      </c>
      <c r="BS16" s="35">
        <f t="shared" si="0"/>
        <v>-2.7586206896551557E-5</v>
      </c>
      <c r="BT16" s="35">
        <f t="shared" si="0"/>
        <v>-3.183820688579253E-5</v>
      </c>
      <c r="BU16" s="23"/>
      <c r="BV16" s="36">
        <f t="shared" si="0"/>
        <v>0</v>
      </c>
      <c r="BW16" s="36">
        <f t="shared" si="0"/>
        <v>0.46999999997206032</v>
      </c>
      <c r="BX16" s="35">
        <f t="shared" si="0"/>
        <v>3.3712660028449842E-5</v>
      </c>
      <c r="BY16" s="35">
        <f t="shared" si="0"/>
        <v>-1.729061017923016E-5</v>
      </c>
    </row>
    <row r="17" spans="1:77" x14ac:dyDescent="0.2">
      <c r="A17" s="1" t="s">
        <v>23</v>
      </c>
      <c r="B17" s="13" t="s">
        <v>9</v>
      </c>
      <c r="C17" s="25">
        <v>3</v>
      </c>
      <c r="D17" s="30">
        <v>91755.97</v>
      </c>
      <c r="E17" s="19">
        <v>9.2999999999999992E-3</v>
      </c>
      <c r="F17" s="19">
        <v>1.12E-2</v>
      </c>
      <c r="H17" s="25">
        <v>7</v>
      </c>
      <c r="I17" s="30">
        <v>190265</v>
      </c>
      <c r="J17" s="19">
        <v>1.2500000000000001E-2</v>
      </c>
      <c r="K17" s="19">
        <v>1.3100000000000001E-2</v>
      </c>
      <c r="M17" s="25">
        <v>4</v>
      </c>
      <c r="N17" s="30">
        <v>115052</v>
      </c>
      <c r="O17" s="19">
        <v>1.04E-2</v>
      </c>
      <c r="P17" s="19">
        <v>9.2999999999999992E-3</v>
      </c>
      <c r="R17" s="25">
        <v>4</v>
      </c>
      <c r="S17" s="30">
        <v>81331</v>
      </c>
      <c r="T17" s="19">
        <v>1.72E-2</v>
      </c>
      <c r="U17" s="19">
        <v>1.21E-2</v>
      </c>
      <c r="W17" s="25">
        <v>21</v>
      </c>
      <c r="X17" s="30">
        <v>786357</v>
      </c>
      <c r="Y17" s="19">
        <v>3.7000000000000002E-3</v>
      </c>
      <c r="Z17" s="19">
        <v>5.7999999999999996E-3</v>
      </c>
      <c r="AB17" s="34" t="s">
        <v>9</v>
      </c>
      <c r="AC17" s="23">
        <f>VLOOKUP($AB17,[1]SD!$C$17:$K$24,5,FALSE)</f>
        <v>3</v>
      </c>
      <c r="AD17" s="23">
        <f>VLOOKUP($AB17,[1]SD!$C$17:$K$24,6,FALSE)</f>
        <v>91755.97</v>
      </c>
      <c r="AE17" s="35">
        <f>VLOOKUP($AB17,[1]SD!$C$17:$K$24,8,FALSE)</f>
        <v>9.2592592592592587E-3</v>
      </c>
      <c r="AF17" s="35">
        <f>VLOOKUP($AB17,[1]SD!$C$17:$K$24,9,FALSE)</f>
        <v>1.1182106741723314E-2</v>
      </c>
      <c r="AH17" s="23">
        <f>VLOOKUP($AB17,[2]SD!$C$17:$K$23,5,FALSE)</f>
        <v>7</v>
      </c>
      <c r="AI17" s="23">
        <f>VLOOKUP($AB17,[2]SD!$C$17:$K$23,6,FALSE)</f>
        <v>190264.95999999999</v>
      </c>
      <c r="AJ17" s="35">
        <f>VLOOKUP($AB17,[2]SD!$C$17:$K$23,8,FALSE)</f>
        <v>1.2544802867383513E-2</v>
      </c>
      <c r="AK17" s="35">
        <f>VLOOKUP($AB17,[2]SD!$C$17:$K$23,9,FALSE)</f>
        <v>1.3135986045514091E-2</v>
      </c>
      <c r="AM17" s="23">
        <f>VLOOKUP($AB17,[3]SD!$C$17:$K$23,5,FALSE)</f>
        <v>4</v>
      </c>
      <c r="AN17" s="23">
        <f>VLOOKUP($AB17,[3]SD!$C$17:$K$23,6,FALSE)</f>
        <v>115052</v>
      </c>
      <c r="AO17" s="35">
        <f>VLOOKUP($AB17,[3]SD!$C$17:$K$23,8,FALSE)</f>
        <v>1.038961038961039E-2</v>
      </c>
      <c r="AP17" s="35">
        <f>VLOOKUP($AB17,[3]SD!$C$17:$K$23,9,FALSE)</f>
        <v>9.2688633396926599E-3</v>
      </c>
      <c r="AR17" s="23">
        <f>VLOOKUP($AB17,[4]SD!$C$17:$K$23,5,FALSE)</f>
        <v>4</v>
      </c>
      <c r="AS17" s="23">
        <f>VLOOKUP($AB17,[4]SD!$C$17:$K$23,6,FALSE)</f>
        <v>81330.81</v>
      </c>
      <c r="AT17" s="35">
        <f>VLOOKUP($AB17,[4]SD!$C$17:$K$23,8,FALSE)</f>
        <v>1.7241379310344827E-2</v>
      </c>
      <c r="AU17" s="35">
        <f>VLOOKUP($AB17,[4]SD!$C$17:$K$23,9,FALSE)</f>
        <v>1.2103841640562496E-2</v>
      </c>
      <c r="AW17" s="23">
        <f>VLOOKUP($AB17,[5]SD!$C$17:$K$23,5,FALSE)</f>
        <v>21</v>
      </c>
      <c r="AX17" s="23">
        <f>VLOOKUP($AB17,[5]SD!$C$17:$K$23,6,FALSE)</f>
        <v>786357.1</v>
      </c>
      <c r="AY17" s="35">
        <f>VLOOKUP($AB17,[5]SD!$C$17:$K$23,8,FALSE)</f>
        <v>3.7339971550497866E-3</v>
      </c>
      <c r="AZ17" s="35">
        <f>VLOOKUP($AB17,[5]SD!$C$17:$K$23,9,FALSE)</f>
        <v>5.8484977270109361E-3</v>
      </c>
      <c r="BB17" s="36">
        <f t="shared" si="1"/>
        <v>0</v>
      </c>
      <c r="BC17" s="36">
        <f t="shared" si="0"/>
        <v>0</v>
      </c>
      <c r="BD17" s="35">
        <f t="shared" si="0"/>
        <v>-4.0740740740740494E-5</v>
      </c>
      <c r="BE17" s="35">
        <f t="shared" si="0"/>
        <v>-1.7893258276686225E-5</v>
      </c>
      <c r="BF17" s="23"/>
      <c r="BG17" s="36">
        <f t="shared" si="0"/>
        <v>0</v>
      </c>
      <c r="BH17" s="36">
        <f t="shared" si="0"/>
        <v>-4.0000000008149073E-2</v>
      </c>
      <c r="BI17" s="35">
        <f t="shared" si="0"/>
        <v>4.4802867383512274E-5</v>
      </c>
      <c r="BJ17" s="35">
        <f t="shared" si="0"/>
        <v>3.5986045514090764E-5</v>
      </c>
      <c r="BK17" s="23"/>
      <c r="BL17" s="36">
        <f t="shared" si="0"/>
        <v>0</v>
      </c>
      <c r="BM17" s="36">
        <f t="shared" si="0"/>
        <v>0</v>
      </c>
      <c r="BN17" s="35">
        <f t="shared" si="0"/>
        <v>-1.0389610389609921E-5</v>
      </c>
      <c r="BO17" s="35">
        <f t="shared" si="0"/>
        <v>-3.1136660307339373E-5</v>
      </c>
      <c r="BP17" s="23"/>
      <c r="BQ17" s="36">
        <f t="shared" si="0"/>
        <v>0</v>
      </c>
      <c r="BR17" s="36">
        <f t="shared" si="0"/>
        <v>-0.19000000000232831</v>
      </c>
      <c r="BS17" s="35">
        <f t="shared" si="0"/>
        <v>4.1379310344827336E-5</v>
      </c>
      <c r="BT17" s="35">
        <f t="shared" si="0"/>
        <v>3.8416405624963623E-6</v>
      </c>
      <c r="BU17" s="23"/>
      <c r="BV17" s="36">
        <f t="shared" si="0"/>
        <v>0</v>
      </c>
      <c r="BW17" s="36">
        <f t="shared" si="0"/>
        <v>9.9999999976716936E-2</v>
      </c>
      <c r="BX17" s="35">
        <f t="shared" si="0"/>
        <v>3.3997155049786398E-5</v>
      </c>
      <c r="BY17" s="35">
        <f t="shared" si="0"/>
        <v>4.8497727010936471E-5</v>
      </c>
    </row>
    <row r="18" spans="1:77" x14ac:dyDescent="0.2">
      <c r="A18" s="1" t="s">
        <v>24</v>
      </c>
      <c r="B18" s="13" t="s">
        <v>10</v>
      </c>
      <c r="C18" s="25">
        <v>1</v>
      </c>
      <c r="D18" s="30">
        <v>88183.78</v>
      </c>
      <c r="E18" s="19">
        <v>3.0999999999999999E-3</v>
      </c>
      <c r="F18" s="19">
        <v>1.0800000000000001E-2</v>
      </c>
      <c r="H18" s="25">
        <v>7</v>
      </c>
      <c r="I18" s="30">
        <v>167851</v>
      </c>
      <c r="J18" s="19">
        <v>1.2500000000000001E-2</v>
      </c>
      <c r="K18" s="19">
        <v>1.1599999999999999E-2</v>
      </c>
      <c r="M18" s="25">
        <v>0</v>
      </c>
      <c r="N18" s="30">
        <v>0</v>
      </c>
      <c r="O18" s="19">
        <v>0</v>
      </c>
      <c r="P18" s="19">
        <v>0</v>
      </c>
      <c r="R18" s="25">
        <v>1</v>
      </c>
      <c r="S18" s="30">
        <v>20581</v>
      </c>
      <c r="T18" s="19">
        <v>4.3E-3</v>
      </c>
      <c r="U18" s="19">
        <v>3.0999999999999999E-3</v>
      </c>
      <c r="W18" s="25">
        <v>2</v>
      </c>
      <c r="X18" s="30">
        <v>35278</v>
      </c>
      <c r="Y18" s="19">
        <v>4.0000000000000002E-4</v>
      </c>
      <c r="Z18" s="19">
        <v>2.9999999999999997E-4</v>
      </c>
      <c r="AB18" s="34" t="s">
        <v>10</v>
      </c>
      <c r="AC18" s="23">
        <f>VLOOKUP($AB18,[1]SD!$C$17:$K$24,5,FALSE)</f>
        <v>1</v>
      </c>
      <c r="AD18" s="23">
        <f>VLOOKUP($AB18,[1]SD!$C$17:$K$24,6,FALSE)</f>
        <v>88183.78</v>
      </c>
      <c r="AE18" s="35">
        <f>VLOOKUP($AB18,[1]SD!$C$17:$K$24,8,FALSE)</f>
        <v>3.0864197530864196E-3</v>
      </c>
      <c r="AF18" s="35">
        <f>VLOOKUP($AB18,[1]SD!$C$17:$K$24,9,FALSE)</f>
        <v>1.0746771472729738E-2</v>
      </c>
      <c r="AH18" s="23">
        <f>VLOOKUP($AB18,[2]SD!$C$17:$K$23,5,FALSE)</f>
        <v>7</v>
      </c>
      <c r="AI18" s="23">
        <f>VLOOKUP($AB18,[2]SD!$C$17:$K$23,6,FALSE)</f>
        <v>167850.8</v>
      </c>
      <c r="AJ18" s="35">
        <f>VLOOKUP($AB18,[2]SD!$C$17:$K$23,8,FALSE)</f>
        <v>1.2544802867383513E-2</v>
      </c>
      <c r="AK18" s="35">
        <f>VLOOKUP($AB18,[2]SD!$C$17:$K$23,9,FALSE)</f>
        <v>1.1588501458851786E-2</v>
      </c>
      <c r="AM18" s="23" t="e">
        <f>VLOOKUP($AB18,[3]SD!$C$17:$K$23,5,FALSE)</f>
        <v>#N/A</v>
      </c>
      <c r="AN18" s="23" t="e">
        <f>VLOOKUP($AB18,[3]SD!$C$17:$K$23,6,FALSE)</f>
        <v>#N/A</v>
      </c>
      <c r="AO18" s="35" t="e">
        <f>VLOOKUP($AB18,[3]SD!$C$17:$K$23,8,FALSE)</f>
        <v>#N/A</v>
      </c>
      <c r="AP18" s="35" t="e">
        <f>VLOOKUP($AB18,[3]SD!$C$17:$K$23,9,FALSE)</f>
        <v>#N/A</v>
      </c>
      <c r="AR18" s="23">
        <f>VLOOKUP($AB18,[4]SD!$C$17:$K$23,5,FALSE)</f>
        <v>1</v>
      </c>
      <c r="AS18" s="23">
        <f>VLOOKUP($AB18,[4]SD!$C$17:$K$23,6,FALSE)</f>
        <v>20581.36</v>
      </c>
      <c r="AT18" s="35">
        <f>VLOOKUP($AB18,[4]SD!$C$17:$K$23,8,FALSE)</f>
        <v>4.3103448275862068E-3</v>
      </c>
      <c r="AU18" s="35">
        <f>VLOOKUP($AB18,[4]SD!$C$17:$K$23,9,FALSE)</f>
        <v>3.0629662017064305E-3</v>
      </c>
      <c r="AW18" s="23">
        <f>VLOOKUP($AB18,[5]SD!$C$17:$K$23,5,FALSE)</f>
        <v>2</v>
      </c>
      <c r="AX18" s="23">
        <f>VLOOKUP($AB18,[5]SD!$C$17:$K$23,6,FALSE)</f>
        <v>35277.82</v>
      </c>
      <c r="AY18" s="35">
        <f>VLOOKUP($AB18,[5]SD!$C$17:$K$23,8,FALSE)</f>
        <v>3.5561877667140827E-4</v>
      </c>
      <c r="AZ18" s="35">
        <f>VLOOKUP($AB18,[5]SD!$C$17:$K$23,9,FALSE)</f>
        <v>2.6237729663011999E-4</v>
      </c>
      <c r="BB18" s="36">
        <f t="shared" si="1"/>
        <v>0</v>
      </c>
      <c r="BC18" s="36">
        <f t="shared" si="0"/>
        <v>0</v>
      </c>
      <c r="BD18" s="35">
        <f t="shared" si="0"/>
        <v>-1.3580246913580309E-5</v>
      </c>
      <c r="BE18" s="35">
        <f t="shared" si="0"/>
        <v>-5.3228527270262824E-5</v>
      </c>
      <c r="BF18" s="23"/>
      <c r="BG18" s="36">
        <f t="shared" si="0"/>
        <v>0</v>
      </c>
      <c r="BH18" s="36">
        <f t="shared" si="0"/>
        <v>-0.20000000001164153</v>
      </c>
      <c r="BI18" s="35">
        <f t="shared" si="0"/>
        <v>4.4802867383512274E-5</v>
      </c>
      <c r="BJ18" s="35">
        <f t="shared" si="0"/>
        <v>-1.1498541148213456E-5</v>
      </c>
      <c r="BK18" s="23"/>
      <c r="BL18" s="36" t="e">
        <f t="shared" si="0"/>
        <v>#N/A</v>
      </c>
      <c r="BM18" s="36" t="e">
        <f t="shared" si="0"/>
        <v>#N/A</v>
      </c>
      <c r="BN18" s="35" t="e">
        <f t="shared" si="0"/>
        <v>#N/A</v>
      </c>
      <c r="BO18" s="35" t="e">
        <f t="shared" si="0"/>
        <v>#N/A</v>
      </c>
      <c r="BP18" s="23"/>
      <c r="BQ18" s="36">
        <f t="shared" si="0"/>
        <v>0</v>
      </c>
      <c r="BR18" s="36">
        <f t="shared" si="0"/>
        <v>0.36000000000058208</v>
      </c>
      <c r="BS18" s="35">
        <f t="shared" si="0"/>
        <v>1.0344827586206834E-5</v>
      </c>
      <c r="BT18" s="35">
        <f t="shared" si="0"/>
        <v>-3.7033798293569387E-5</v>
      </c>
      <c r="BU18" s="23"/>
      <c r="BV18" s="36">
        <f t="shared" si="0"/>
        <v>0</v>
      </c>
      <c r="BW18" s="36">
        <f t="shared" si="0"/>
        <v>-0.18000000000029104</v>
      </c>
      <c r="BX18" s="35">
        <f t="shared" si="0"/>
        <v>-4.4381223328591752E-5</v>
      </c>
      <c r="BY18" s="35">
        <f t="shared" si="0"/>
        <v>-3.7622703369879986E-5</v>
      </c>
    </row>
    <row r="19" spans="1:77" x14ac:dyDescent="0.2">
      <c r="A19" s="1" t="s">
        <v>25</v>
      </c>
      <c r="B19" s="13" t="s">
        <v>11</v>
      </c>
      <c r="C19" s="25">
        <v>9</v>
      </c>
      <c r="D19" s="30">
        <v>251675.9</v>
      </c>
      <c r="E19" s="19">
        <v>2.7799999999999998E-2</v>
      </c>
      <c r="F19" s="19">
        <v>3.0700000000000002E-2</v>
      </c>
      <c r="H19" s="25">
        <v>12</v>
      </c>
      <c r="I19" s="30">
        <v>371014</v>
      </c>
      <c r="J19" s="19">
        <v>2.1499999999999998E-2</v>
      </c>
      <c r="K19" s="19">
        <v>2.5600000000000001E-2</v>
      </c>
      <c r="M19" s="25">
        <v>5</v>
      </c>
      <c r="N19" s="30">
        <v>150377</v>
      </c>
      <c r="O19" s="19">
        <v>1.2999999999999999E-2</v>
      </c>
      <c r="P19" s="19">
        <v>1.21E-2</v>
      </c>
      <c r="R19" s="25">
        <v>2</v>
      </c>
      <c r="S19" s="30">
        <v>58376</v>
      </c>
      <c r="T19" s="19">
        <v>8.6E-3</v>
      </c>
      <c r="U19" s="19">
        <v>8.6999999999999994E-3</v>
      </c>
      <c r="W19" s="25">
        <v>57</v>
      </c>
      <c r="X19" s="30">
        <v>1526409</v>
      </c>
      <c r="Y19" s="19">
        <v>1.01E-2</v>
      </c>
      <c r="Z19" s="19">
        <v>1.14E-2</v>
      </c>
      <c r="AB19" s="34" t="s">
        <v>11</v>
      </c>
      <c r="AC19" s="23">
        <f>VLOOKUP($AB19,[1]SD!$C$17:$K$24,5,FALSE)</f>
        <v>9</v>
      </c>
      <c r="AD19" s="23">
        <f>VLOOKUP($AB19,[1]SD!$C$17:$K$24,6,FALSE)</f>
        <v>251675.9</v>
      </c>
      <c r="AE19" s="35">
        <f>VLOOKUP($AB19,[1]SD!$C$17:$K$24,8,FALSE)</f>
        <v>2.7777777777777776E-2</v>
      </c>
      <c r="AF19" s="35">
        <f>VLOOKUP($AB19,[1]SD!$C$17:$K$24,9,FALSE)</f>
        <v>3.0671211672867526E-2</v>
      </c>
      <c r="AH19" s="23">
        <f>VLOOKUP($AB19,[2]SD!$C$17:$K$23,5,FALSE)</f>
        <v>12</v>
      </c>
      <c r="AI19" s="23">
        <f>VLOOKUP($AB19,[2]SD!$C$17:$K$23,6,FALSE)</f>
        <v>371014.05000000005</v>
      </c>
      <c r="AJ19" s="35">
        <f>VLOOKUP($AB19,[2]SD!$C$17:$K$23,8,FALSE)</f>
        <v>2.1505376344086023E-2</v>
      </c>
      <c r="AK19" s="35">
        <f>VLOOKUP($AB19,[2]SD!$C$17:$K$23,9,FALSE)</f>
        <v>2.5614991764588015E-2</v>
      </c>
      <c r="AM19" s="23">
        <f>VLOOKUP($AB19,[3]SD!$C$17:$K$23,5,FALSE)</f>
        <v>5</v>
      </c>
      <c r="AN19" s="23">
        <f>VLOOKUP($AB19,[3]SD!$C$17:$K$23,6,FALSE)</f>
        <v>150377</v>
      </c>
      <c r="AO19" s="35">
        <f>VLOOKUP($AB19,[3]SD!$C$17:$K$23,8,FALSE)</f>
        <v>1.2987012987012988E-2</v>
      </c>
      <c r="AP19" s="35">
        <f>VLOOKUP($AB19,[3]SD!$C$17:$K$23,9,FALSE)</f>
        <v>1.2114729534757875E-2</v>
      </c>
      <c r="AR19" s="23">
        <f>VLOOKUP($AB19,[4]SD!$C$17:$K$23,5,FALSE)</f>
        <v>2</v>
      </c>
      <c r="AS19" s="23">
        <f>VLOOKUP($AB19,[4]SD!$C$17:$K$23,6,FALSE)</f>
        <v>58375.66</v>
      </c>
      <c r="AT19" s="35">
        <f>VLOOKUP($AB19,[4]SD!$C$17:$K$23,8,FALSE)</f>
        <v>8.6206896551724137E-3</v>
      </c>
      <c r="AU19" s="35">
        <f>VLOOKUP($AB19,[4]SD!$C$17:$K$23,9,FALSE)</f>
        <v>8.687602451067665E-3</v>
      </c>
      <c r="AW19" s="23">
        <f>VLOOKUP($AB19,[5]SD!$C$17:$K$23,5,FALSE)</f>
        <v>57</v>
      </c>
      <c r="AX19" s="23">
        <f>VLOOKUP($AB19,[5]SD!$C$17:$K$23,6,FALSE)</f>
        <v>1526408.61</v>
      </c>
      <c r="AY19" s="35">
        <f>VLOOKUP($AB19,[5]SD!$C$17:$K$23,8,FALSE)</f>
        <v>1.0135135135135136E-2</v>
      </c>
      <c r="AZ19" s="35">
        <f>VLOOKUP($AB19,[5]SD!$C$17:$K$23,9,FALSE)</f>
        <v>1.1352599583668695E-2</v>
      </c>
      <c r="BB19" s="36">
        <f t="shared" si="1"/>
        <v>0</v>
      </c>
      <c r="BC19" s="36">
        <f t="shared" si="0"/>
        <v>0</v>
      </c>
      <c r="BD19" s="35">
        <f t="shared" si="0"/>
        <v>-2.2222222222222088E-5</v>
      </c>
      <c r="BE19" s="35">
        <f t="shared" si="0"/>
        <v>-2.87883271324757E-5</v>
      </c>
      <c r="BF19" s="23"/>
      <c r="BG19" s="36">
        <f t="shared" si="0"/>
        <v>0</v>
      </c>
      <c r="BH19" s="36">
        <f t="shared" si="0"/>
        <v>5.0000000046566129E-2</v>
      </c>
      <c r="BI19" s="35">
        <f t="shared" si="0"/>
        <v>5.3763440860249423E-6</v>
      </c>
      <c r="BJ19" s="35">
        <f t="shared" si="0"/>
        <v>1.4991764588013351E-5</v>
      </c>
      <c r="BK19" s="23"/>
      <c r="BL19" s="36">
        <f t="shared" si="0"/>
        <v>0</v>
      </c>
      <c r="BM19" s="36">
        <f t="shared" si="0"/>
        <v>0</v>
      </c>
      <c r="BN19" s="35">
        <f t="shared" si="0"/>
        <v>-1.2987012987011534E-5</v>
      </c>
      <c r="BO19" s="35">
        <f t="shared" si="0"/>
        <v>1.4729534757874918E-5</v>
      </c>
      <c r="BP19" s="23"/>
      <c r="BQ19" s="36">
        <f t="shared" si="0"/>
        <v>0</v>
      </c>
      <c r="BR19" s="36">
        <f t="shared" si="0"/>
        <v>-0.33999999999650754</v>
      </c>
      <c r="BS19" s="35">
        <f t="shared" si="0"/>
        <v>2.0689655172413668E-5</v>
      </c>
      <c r="BT19" s="35">
        <f t="shared" si="0"/>
        <v>-1.2397548932334412E-5</v>
      </c>
      <c r="BU19" s="23"/>
      <c r="BV19" s="36">
        <f t="shared" si="0"/>
        <v>0</v>
      </c>
      <c r="BW19" s="36">
        <f t="shared" si="0"/>
        <v>-0.38999999989755452</v>
      </c>
      <c r="BX19" s="35">
        <f t="shared" si="0"/>
        <v>3.5135135135136095E-5</v>
      </c>
      <c r="BY19" s="35">
        <f t="shared" si="0"/>
        <v>-4.7400416331305761E-5</v>
      </c>
    </row>
    <row r="20" spans="1:77" x14ac:dyDescent="0.2">
      <c r="A20" s="1" t="s">
        <v>26</v>
      </c>
      <c r="B20" s="13" t="s">
        <v>12</v>
      </c>
      <c r="C20" s="23">
        <v>0</v>
      </c>
      <c r="D20" s="28">
        <v>0</v>
      </c>
      <c r="E20" s="17">
        <v>0</v>
      </c>
      <c r="F20" s="17">
        <v>0</v>
      </c>
      <c r="G20" s="8"/>
      <c r="H20" s="23">
        <v>0</v>
      </c>
      <c r="I20" s="28">
        <v>0</v>
      </c>
      <c r="J20" s="17">
        <v>0</v>
      </c>
      <c r="K20" s="17">
        <v>0</v>
      </c>
      <c r="L20" s="8"/>
      <c r="M20" s="23">
        <v>1</v>
      </c>
      <c r="N20" s="28">
        <v>40152</v>
      </c>
      <c r="O20" s="17">
        <v>2.5999999999999999E-3</v>
      </c>
      <c r="P20" s="17">
        <v>3.2000000000000002E-3</v>
      </c>
      <c r="Q20" s="8"/>
      <c r="R20" s="23">
        <v>1</v>
      </c>
      <c r="S20" s="28">
        <v>55820</v>
      </c>
      <c r="T20" s="17">
        <v>4.3E-3</v>
      </c>
      <c r="U20" s="17">
        <v>8.3000000000000001E-3</v>
      </c>
      <c r="V20" s="8"/>
      <c r="W20" s="23">
        <v>4</v>
      </c>
      <c r="X20" s="28">
        <v>443444</v>
      </c>
      <c r="Y20" s="17">
        <v>6.9999999999999999E-4</v>
      </c>
      <c r="Z20" s="17">
        <v>3.3E-3</v>
      </c>
      <c r="AA20" s="8"/>
      <c r="AB20" s="34" t="s">
        <v>12</v>
      </c>
      <c r="AC20" s="23">
        <f>VLOOKUP($AB20,[1]SD!$C$17:$K$24,5,FALSE)</f>
        <v>0</v>
      </c>
      <c r="AD20" s="23">
        <f>VLOOKUP($AB20,[1]SD!$C$17:$K$24,6,FALSE)</f>
        <v>0</v>
      </c>
      <c r="AE20" s="35">
        <f>VLOOKUP($AB20,[1]SD!$C$17:$K$24,8,FALSE)</f>
        <v>0</v>
      </c>
      <c r="AF20" s="35">
        <f>VLOOKUP($AB20,[1]SD!$C$17:$K$24,9,FALSE)</f>
        <v>0</v>
      </c>
      <c r="AG20" s="8"/>
      <c r="AH20" s="23">
        <f>VLOOKUP($AB20,[2]SD!$C$17:$K$23,5,FALSE)</f>
        <v>0</v>
      </c>
      <c r="AI20" s="23">
        <f>VLOOKUP($AB20,[2]SD!$C$17:$K$23,6,FALSE)</f>
        <v>0</v>
      </c>
      <c r="AJ20" s="35">
        <f>VLOOKUP($AB20,[2]SD!$C$17:$K$23,8,FALSE)</f>
        <v>0</v>
      </c>
      <c r="AK20" s="35">
        <f>VLOOKUP($AB20,[2]SD!$C$17:$K$23,9,FALSE)</f>
        <v>0</v>
      </c>
      <c r="AL20" s="8"/>
      <c r="AM20" s="23">
        <f>VLOOKUP($AB20,[3]SD!$C$17:$K$23,5,FALSE)</f>
        <v>1</v>
      </c>
      <c r="AN20" s="23">
        <f>VLOOKUP($AB20,[3]SD!$C$17:$K$23,6,FALSE)</f>
        <v>40152</v>
      </c>
      <c r="AO20" s="35">
        <f>VLOOKUP($AB20,[3]SD!$C$17:$K$23,8,FALSE)</f>
        <v>2.5974025974025974E-3</v>
      </c>
      <c r="AP20" s="35">
        <f>VLOOKUP($AB20,[3]SD!$C$17:$K$23,9,FALSE)</f>
        <v>3.2347408199365473E-3</v>
      </c>
      <c r="AQ20" s="8"/>
      <c r="AR20" s="23">
        <f>VLOOKUP($AB20,[4]SD!$C$17:$K$23,5,FALSE)</f>
        <v>1</v>
      </c>
      <c r="AS20" s="23">
        <f>VLOOKUP($AB20,[4]SD!$C$17:$K$23,6,FALSE)</f>
        <v>55819.77</v>
      </c>
      <c r="AT20" s="35">
        <f>VLOOKUP($AB20,[4]SD!$C$17:$K$23,8,FALSE)</f>
        <v>4.3103448275862068E-3</v>
      </c>
      <c r="AU20" s="35">
        <f>VLOOKUP($AB20,[4]SD!$C$17:$K$23,9,FALSE)</f>
        <v>8.3072289147571657E-3</v>
      </c>
      <c r="AV20" s="8"/>
      <c r="AW20" s="23">
        <f>VLOOKUP($AB20,[5]SD!$C$17:$K$23,5,FALSE)</f>
        <v>4</v>
      </c>
      <c r="AX20" s="23">
        <f>VLOOKUP($AB20,[5]SD!$C$17:$K$23,6,FALSE)</f>
        <v>443444.09</v>
      </c>
      <c r="AY20" s="35">
        <f>VLOOKUP($AB20,[5]SD!$C$17:$K$23,8,FALSE)</f>
        <v>7.1123755334281653E-4</v>
      </c>
      <c r="AZ20" s="35">
        <f>VLOOKUP($AB20,[5]SD!$C$17:$K$23,9,FALSE)</f>
        <v>3.2980966947731929E-3</v>
      </c>
      <c r="BB20" s="36">
        <f t="shared" si="1"/>
        <v>0</v>
      </c>
      <c r="BC20" s="36">
        <f t="shared" si="0"/>
        <v>0</v>
      </c>
      <c r="BD20" s="35">
        <f t="shared" si="0"/>
        <v>0</v>
      </c>
      <c r="BE20" s="35">
        <f t="shared" si="0"/>
        <v>0</v>
      </c>
      <c r="BF20" s="23"/>
      <c r="BG20" s="36">
        <f t="shared" si="0"/>
        <v>0</v>
      </c>
      <c r="BH20" s="36">
        <f t="shared" si="0"/>
        <v>0</v>
      </c>
      <c r="BI20" s="35">
        <f t="shared" si="0"/>
        <v>0</v>
      </c>
      <c r="BJ20" s="35">
        <f t="shared" si="0"/>
        <v>0</v>
      </c>
      <c r="BK20" s="23"/>
      <c r="BL20" s="36">
        <f t="shared" si="0"/>
        <v>0</v>
      </c>
      <c r="BM20" s="36">
        <f t="shared" si="0"/>
        <v>0</v>
      </c>
      <c r="BN20" s="35">
        <f t="shared" si="0"/>
        <v>-2.5974025974024803E-6</v>
      </c>
      <c r="BO20" s="35">
        <f t="shared" si="0"/>
        <v>3.4740819936547162E-5</v>
      </c>
      <c r="BP20" s="23"/>
      <c r="BQ20" s="36">
        <f t="shared" si="0"/>
        <v>0</v>
      </c>
      <c r="BR20" s="36">
        <f t="shared" si="0"/>
        <v>-0.23000000000320142</v>
      </c>
      <c r="BS20" s="35">
        <f t="shared" si="0"/>
        <v>1.0344827586206834E-5</v>
      </c>
      <c r="BT20" s="35">
        <f t="shared" si="0"/>
        <v>7.2289147571655971E-6</v>
      </c>
      <c r="BU20" s="23"/>
      <c r="BV20" s="36">
        <f t="shared" si="0"/>
        <v>0</v>
      </c>
      <c r="BW20" s="36">
        <f t="shared" si="0"/>
        <v>9.0000000025611371E-2</v>
      </c>
      <c r="BX20" s="35">
        <f t="shared" si="0"/>
        <v>1.1237553342816542E-5</v>
      </c>
      <c r="BY20" s="35">
        <f t="shared" si="0"/>
        <v>-1.9033052268070845E-6</v>
      </c>
    </row>
    <row r="21" spans="1:77" x14ac:dyDescent="0.2">
      <c r="A21" s="1" t="s">
        <v>27</v>
      </c>
      <c r="B21" s="13" t="s">
        <v>13</v>
      </c>
      <c r="C21" s="23">
        <v>324</v>
      </c>
      <c r="D21" s="28">
        <v>8205606.7000000002</v>
      </c>
      <c r="E21" s="17">
        <v>1</v>
      </c>
      <c r="F21" s="17">
        <v>1</v>
      </c>
      <c r="G21" s="8"/>
      <c r="H21" s="23">
        <v>558</v>
      </c>
      <c r="I21" s="28">
        <v>14484254</v>
      </c>
      <c r="J21" s="17">
        <v>1</v>
      </c>
      <c r="K21" s="17">
        <v>1</v>
      </c>
      <c r="L21" s="8"/>
      <c r="M21" s="23">
        <v>385</v>
      </c>
      <c r="N21" s="28">
        <v>12412741</v>
      </c>
      <c r="O21" s="17">
        <v>1</v>
      </c>
      <c r="P21" s="17">
        <v>1</v>
      </c>
      <c r="Q21" s="8"/>
      <c r="R21" s="23">
        <v>232</v>
      </c>
      <c r="S21" s="28">
        <v>6719421</v>
      </c>
      <c r="T21" s="17">
        <v>1</v>
      </c>
      <c r="U21" s="17">
        <v>1</v>
      </c>
      <c r="V21" s="8"/>
      <c r="W21" s="23">
        <v>5624</v>
      </c>
      <c r="X21" s="28">
        <v>134454545</v>
      </c>
      <c r="Y21" s="17">
        <v>1</v>
      </c>
      <c r="Z21" s="17">
        <v>1</v>
      </c>
      <c r="AA21" s="8"/>
      <c r="AB21" s="34" t="s">
        <v>13</v>
      </c>
      <c r="AC21" s="23">
        <f>VLOOKUP($AB21,[1]SD!$C$17:$K$24,5,FALSE)</f>
        <v>324</v>
      </c>
      <c r="AD21" s="23">
        <f>VLOOKUP($AB21,[1]SD!$C$17:$K$24,6,FALSE)</f>
        <v>8205606.7000000002</v>
      </c>
      <c r="AE21" s="35">
        <f>VLOOKUP($AB21,[1]SD!$C$17:$K$24,8,FALSE)</f>
        <v>1</v>
      </c>
      <c r="AF21" s="35">
        <f>VLOOKUP($AB21,[1]SD!$C$17:$K$24,9,FALSE)</f>
        <v>0.99999999999999989</v>
      </c>
      <c r="AG21" s="8"/>
      <c r="AH21" s="23">
        <f>VLOOKUP($AB21,[2]SD!$C$17:$K$23,5,FALSE)</f>
        <v>558</v>
      </c>
      <c r="AI21" s="23">
        <f>VLOOKUP($AB21,[2]SD!$C$17:$K$23,6,FALSE)</f>
        <v>14484254.120000001</v>
      </c>
      <c r="AJ21" s="35">
        <f>VLOOKUP($AB21,[2]SD!$C$17:$K$23,8,FALSE)</f>
        <v>0.99999999999999989</v>
      </c>
      <c r="AK21" s="35">
        <f>VLOOKUP($AB21,[2]SD!$C$17:$K$23,9,FALSE)</f>
        <v>1</v>
      </c>
      <c r="AL21" s="8"/>
      <c r="AM21" s="23">
        <f>VLOOKUP($AB21,[3]SD!$C$17:$K$23,5,FALSE)</f>
        <v>385</v>
      </c>
      <c r="AN21" s="23">
        <f>VLOOKUP($AB21,[3]SD!$C$17:$K$23,6,FALSE)</f>
        <v>12412741</v>
      </c>
      <c r="AO21" s="35">
        <f>VLOOKUP($AB21,[3]SD!$C$17:$K$23,8,FALSE)</f>
        <v>1</v>
      </c>
      <c r="AP21" s="35">
        <f>VLOOKUP($AB21,[3]SD!$C$17:$K$23,9,FALSE)</f>
        <v>1</v>
      </c>
      <c r="AQ21" s="8"/>
      <c r="AR21" s="23">
        <f>VLOOKUP($AB21,[4]SD!$C$17:$K$23,5,FALSE)</f>
        <v>232</v>
      </c>
      <c r="AS21" s="23">
        <f>VLOOKUP($AB21,[4]SD!$C$17:$K$23,6,FALSE)</f>
        <v>6719421.1899999995</v>
      </c>
      <c r="AT21" s="35">
        <f>VLOOKUP($AB21,[4]SD!$C$17:$K$23,8,FALSE)</f>
        <v>0.99999999999999989</v>
      </c>
      <c r="AU21" s="35">
        <f>VLOOKUP($AB21,[4]SD!$C$17:$K$23,9,FALSE)</f>
        <v>1.0000000000000002</v>
      </c>
      <c r="AV21" s="8"/>
      <c r="AW21" s="23">
        <f>VLOOKUP($AB21,[5]SD!$C$17:$K$23,5,FALSE)</f>
        <v>5624</v>
      </c>
      <c r="AX21" s="23">
        <f>VLOOKUP($AB21,[5]SD!$C$17:$K$23,6,FALSE)</f>
        <v>134454544.86000001</v>
      </c>
      <c r="AY21" s="35">
        <f>VLOOKUP($AB21,[5]SD!$C$17:$K$23,8,FALSE)</f>
        <v>1</v>
      </c>
      <c r="AZ21" s="35">
        <f>VLOOKUP($AB21,[5]SD!$C$17:$K$23,9,FALSE)</f>
        <v>1</v>
      </c>
      <c r="BB21" s="36">
        <f t="shared" si="1"/>
        <v>0</v>
      </c>
      <c r="BC21" s="36">
        <f t="shared" si="0"/>
        <v>0</v>
      </c>
      <c r="BD21" s="35">
        <f t="shared" si="0"/>
        <v>0</v>
      </c>
      <c r="BE21" s="35">
        <f t="shared" si="0"/>
        <v>0</v>
      </c>
      <c r="BF21" s="23"/>
      <c r="BG21" s="36">
        <f t="shared" si="0"/>
        <v>0</v>
      </c>
      <c r="BH21" s="36">
        <f t="shared" si="0"/>
        <v>0.12000000104308128</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0.18999999947845936</v>
      </c>
      <c r="BS21" s="35">
        <f t="shared" si="3"/>
        <v>0</v>
      </c>
      <c r="BT21" s="35">
        <f t="shared" si="3"/>
        <v>0</v>
      </c>
      <c r="BU21" s="23"/>
      <c r="BV21" s="36">
        <f t="shared" ref="BV21:BY21" si="4">AW21-W21</f>
        <v>0</v>
      </c>
      <c r="BW21" s="36">
        <f t="shared" si="4"/>
        <v>-0.13999998569488525</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H14" activePane="bottomRight" state="frozen"/>
      <selection pane="bottomRight" activeCell="A22" sqref="A22:XFD22"/>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209" priority="21" operator="lessThan">
      <formula>-1</formula>
    </cfRule>
  </conditionalFormatting>
  <conditionalFormatting sqref="BD6:BE21">
    <cfRule type="cellIs" dxfId="208" priority="19" operator="lessThan">
      <formula>-0.01</formula>
    </cfRule>
    <cfRule type="cellIs" dxfId="207" priority="20" operator="greaterThan">
      <formula>0.01</formula>
    </cfRule>
  </conditionalFormatting>
  <conditionalFormatting sqref="BB6:BC21">
    <cfRule type="cellIs" dxfId="206" priority="17" operator="lessThan">
      <formula>-1</formula>
    </cfRule>
    <cfRule type="cellIs" dxfId="205" priority="18" operator="greaterThan">
      <formula>1</formula>
    </cfRule>
  </conditionalFormatting>
  <conditionalFormatting sqref="BI6:BJ21">
    <cfRule type="cellIs" dxfId="204" priority="15" operator="lessThan">
      <formula>-0.01</formula>
    </cfRule>
    <cfRule type="cellIs" dxfId="203" priority="16" operator="greaterThan">
      <formula>0.01</formula>
    </cfRule>
  </conditionalFormatting>
  <conditionalFormatting sqref="BG6:BH21">
    <cfRule type="cellIs" dxfId="202" priority="13" operator="lessThan">
      <formula>-1</formula>
    </cfRule>
    <cfRule type="cellIs" dxfId="201" priority="14" operator="greaterThan">
      <formula>1</formula>
    </cfRule>
  </conditionalFormatting>
  <conditionalFormatting sqref="BN6:BO21">
    <cfRule type="cellIs" dxfId="200" priority="11" operator="lessThan">
      <formula>-0.01</formula>
    </cfRule>
    <cfRule type="cellIs" dxfId="199" priority="12" operator="greaterThan">
      <formula>0.01</formula>
    </cfRule>
  </conditionalFormatting>
  <conditionalFormatting sqref="BL6:BM21">
    <cfRule type="cellIs" dxfId="198" priority="9" operator="lessThan">
      <formula>-1</formula>
    </cfRule>
    <cfRule type="cellIs" dxfId="197" priority="10" operator="greaterThan">
      <formula>1</formula>
    </cfRule>
  </conditionalFormatting>
  <conditionalFormatting sqref="BS6:BT21">
    <cfRule type="cellIs" dxfId="196" priority="7" operator="lessThan">
      <formula>-0.01</formula>
    </cfRule>
    <cfRule type="cellIs" dxfId="195" priority="8" operator="greaterThan">
      <formula>0.01</formula>
    </cfRule>
  </conditionalFormatting>
  <conditionalFormatting sqref="BQ6:BR21">
    <cfRule type="cellIs" dxfId="194" priority="5" operator="lessThan">
      <formula>-1</formula>
    </cfRule>
    <cfRule type="cellIs" dxfId="193" priority="6" operator="greaterThan">
      <formula>1</formula>
    </cfRule>
  </conditionalFormatting>
  <conditionalFormatting sqref="BX6:BY21">
    <cfRule type="cellIs" dxfId="192" priority="3" operator="lessThan">
      <formula>-0.01</formula>
    </cfRule>
    <cfRule type="cellIs" dxfId="191" priority="4" operator="greaterThan">
      <formula>0.01</formula>
    </cfRule>
  </conditionalFormatting>
  <conditionalFormatting sqref="BV6:BW21">
    <cfRule type="cellIs" dxfId="190" priority="1" operator="lessThan">
      <formula>-1</formula>
    </cfRule>
    <cfRule type="cellIs" dxfId="189" priority="2" operator="greaterThan">
      <formula>1</formula>
    </cfRule>
  </conditionalFormatting>
  <pageMargins left="0.7" right="0.7" top="0.75" bottom="0.75" header="0.3" footer="0.3"/>
  <pageSetup paperSize="5" scale="12"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BY37"/>
  <sheetViews>
    <sheetView zoomScale="80" zoomScaleNormal="80" workbookViewId="0">
      <pane xSplit="2" ySplit="3" topLeftCell="AX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71</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22661</v>
      </c>
      <c r="D6" s="28">
        <v>2773822833.0599999</v>
      </c>
      <c r="E6" s="17">
        <v>0.8518</v>
      </c>
      <c r="F6" s="17">
        <v>0.87360000000000004</v>
      </c>
      <c r="G6" s="8"/>
      <c r="H6" s="23">
        <v>138993</v>
      </c>
      <c r="I6" s="28">
        <v>16609663797</v>
      </c>
      <c r="J6" s="17">
        <v>0.86060000000000003</v>
      </c>
      <c r="K6" s="17">
        <v>0.86329999999999996</v>
      </c>
      <c r="L6" s="8"/>
      <c r="M6" s="23">
        <v>32654</v>
      </c>
      <c r="N6" s="28">
        <v>3487917825</v>
      </c>
      <c r="O6" s="17">
        <v>0.85699999999999998</v>
      </c>
      <c r="P6" s="17">
        <v>0.86599999999999999</v>
      </c>
      <c r="Q6" s="8"/>
      <c r="R6" s="23">
        <v>80398</v>
      </c>
      <c r="S6" s="28">
        <v>8764325606</v>
      </c>
      <c r="T6" s="17">
        <v>0.85660000000000003</v>
      </c>
      <c r="U6" s="17">
        <v>0.86309999999999998</v>
      </c>
      <c r="V6" s="8"/>
      <c r="W6" s="23">
        <v>166653</v>
      </c>
      <c r="X6" s="28">
        <v>22389460717</v>
      </c>
      <c r="Y6" s="17">
        <v>0.91779999999999995</v>
      </c>
      <c r="Z6" s="17">
        <v>0.93169999999999997</v>
      </c>
      <c r="AA6" s="8"/>
      <c r="AB6" s="34" t="s">
        <v>80</v>
      </c>
      <c r="AC6" s="23">
        <f>VLOOKUP($AB6,[1]TN!$C$8:$K$14,5,FALSE)</f>
        <v>22661</v>
      </c>
      <c r="AD6" s="23">
        <f>VLOOKUP($AB6,[1]TN!$C$8:$K$14,6,FALSE)</f>
        <v>2773822833.0599999</v>
      </c>
      <c r="AE6" s="35">
        <f>VLOOKUP($AB6,[1]TN!$C$8:$K$14,8,FALSE)</f>
        <v>0.85182122317031916</v>
      </c>
      <c r="AF6" s="35">
        <f>VLOOKUP($AB6,[1]TN!$C$8:$K$14,9,FALSE)</f>
        <v>0.87358399324694036</v>
      </c>
      <c r="AG6" s="8"/>
      <c r="AH6" s="23">
        <f>VLOOKUP($AB6,[2]TN!$C$8:$K$23,5,FALSE)</f>
        <v>138993</v>
      </c>
      <c r="AI6" s="23">
        <f>VLOOKUP($AB6,[2]TN!$C$8:$K$23,6,FALSE)</f>
        <v>16609663796.859999</v>
      </c>
      <c r="AJ6" s="35">
        <f>VLOOKUP($AB6,[2]TN!$C$8:$K$23,8,FALSE)</f>
        <v>0.86060579792701197</v>
      </c>
      <c r="AK6" s="35">
        <f>VLOOKUP($AB6,[2]TN!$C$8:$K$23,9,FALSE)</f>
        <v>0.86334204412195903</v>
      </c>
      <c r="AL6" s="8"/>
      <c r="AM6" s="23">
        <f>VLOOKUP($AB6,[3]TN!$C$8:$K$14,5,FALSE)</f>
        <v>32654</v>
      </c>
      <c r="AN6" s="23">
        <f>VLOOKUP($AB6,[3]TN!$C$8:$K$14,6,FALSE)</f>
        <v>3487917825</v>
      </c>
      <c r="AO6" s="35">
        <f>VLOOKUP($AB6,[3]TN!$C$8:$K$14,8,FALSE)</f>
        <v>0.85703787302170542</v>
      </c>
      <c r="AP6" s="35">
        <f>VLOOKUP($AB6,[3]TN!$C$8:$K$14,9,FALSE)</f>
        <v>0.86596485771286302</v>
      </c>
      <c r="AQ6" s="8"/>
      <c r="AR6" s="23">
        <f>VLOOKUP($AB6,[4]TN!$C$8:$K$14,5,FALSE)</f>
        <v>80398</v>
      </c>
      <c r="AS6" s="23">
        <f>VLOOKUP($AB6,[4]TN!$C$8:$K$14,6,FALSE)</f>
        <v>8764325606.3899994</v>
      </c>
      <c r="AT6" s="35">
        <f>VLOOKUP($AB6,[4]TN!$C$8:$K$14,8,FALSE)</f>
        <v>0.85656449430540904</v>
      </c>
      <c r="AU6" s="35">
        <f>VLOOKUP($AB6,[4]TN!$C$8:$K$14,9,FALSE)</f>
        <v>0.86305528616747396</v>
      </c>
      <c r="AV6" s="8"/>
      <c r="AW6" s="23">
        <f>VLOOKUP($AB6,[5]TN!$C$8:$K$14,5,FALSE)</f>
        <v>166653</v>
      </c>
      <c r="AX6" s="23">
        <f>VLOOKUP($AB6,[5]TN!$C$8:$K$14,6,FALSE)</f>
        <v>22389460716.790001</v>
      </c>
      <c r="AY6" s="35">
        <f>VLOOKUP($AB6,[5]TN!$C$8:$K$14,8,FALSE)</f>
        <v>0.91784941261999575</v>
      </c>
      <c r="AZ6" s="35">
        <f>VLOOKUP($AB6,[5]TN!$C$8:$K$14,9,FALSE)</f>
        <v>0.93171374900967308</v>
      </c>
      <c r="BB6" s="36">
        <f>AC6-C6</f>
        <v>0</v>
      </c>
      <c r="BC6" s="36">
        <f t="shared" ref="BC6:BY21" si="0">AD6-D6</f>
        <v>0</v>
      </c>
      <c r="BD6" s="35">
        <f t="shared" si="0"/>
        <v>2.1223170319162321E-5</v>
      </c>
      <c r="BE6" s="35">
        <f t="shared" si="0"/>
        <v>-1.6006753059683021E-5</v>
      </c>
      <c r="BF6" s="23"/>
      <c r="BG6" s="36">
        <f t="shared" si="0"/>
        <v>0</v>
      </c>
      <c r="BH6" s="36">
        <f t="shared" si="0"/>
        <v>-0.14000129699707031</v>
      </c>
      <c r="BI6" s="35">
        <f t="shared" si="0"/>
        <v>5.7979270119412618E-6</v>
      </c>
      <c r="BJ6" s="35">
        <f t="shared" si="0"/>
        <v>4.2044121959072811E-5</v>
      </c>
      <c r="BK6" s="23"/>
      <c r="BL6" s="36">
        <f t="shared" si="0"/>
        <v>0</v>
      </c>
      <c r="BM6" s="36">
        <f t="shared" si="0"/>
        <v>0</v>
      </c>
      <c r="BN6" s="35">
        <f t="shared" si="0"/>
        <v>3.7873021705436827E-5</v>
      </c>
      <c r="BO6" s="35">
        <f t="shared" si="0"/>
        <v>-3.5142287136968875E-5</v>
      </c>
      <c r="BP6" s="23"/>
      <c r="BQ6" s="36">
        <f t="shared" si="0"/>
        <v>0</v>
      </c>
      <c r="BR6" s="36">
        <f t="shared" si="0"/>
        <v>0.3899993896484375</v>
      </c>
      <c r="BS6" s="35">
        <f t="shared" si="0"/>
        <v>-3.5505694590987069E-5</v>
      </c>
      <c r="BT6" s="35">
        <f t="shared" si="0"/>
        <v>-4.4713832526022124E-5</v>
      </c>
      <c r="BU6" s="23"/>
      <c r="BV6" s="36">
        <f t="shared" si="0"/>
        <v>0</v>
      </c>
      <c r="BW6" s="36">
        <f t="shared" si="0"/>
        <v>-0.20999908447265625</v>
      </c>
      <c r="BX6" s="35">
        <f t="shared" si="0"/>
        <v>4.9412619995803375E-5</v>
      </c>
      <c r="BY6" s="35">
        <f t="shared" si="0"/>
        <v>1.3749009673102996E-5</v>
      </c>
    </row>
    <row r="7" spans="1:77" x14ac:dyDescent="0.2">
      <c r="A7" s="1" t="s">
        <v>22</v>
      </c>
      <c r="B7" s="2" t="s">
        <v>8</v>
      </c>
      <c r="C7" s="23">
        <v>1257</v>
      </c>
      <c r="D7" s="28">
        <v>122502328.81999999</v>
      </c>
      <c r="E7" s="17">
        <v>4.7300000000000002E-2</v>
      </c>
      <c r="F7" s="17">
        <v>3.8600000000000002E-2</v>
      </c>
      <c r="G7" s="8"/>
      <c r="H7" s="23">
        <v>5845</v>
      </c>
      <c r="I7" s="28">
        <v>648116142</v>
      </c>
      <c r="J7" s="17">
        <v>3.6200000000000003E-2</v>
      </c>
      <c r="K7" s="17">
        <v>3.3700000000000001E-2</v>
      </c>
      <c r="L7" s="8"/>
      <c r="M7" s="23">
        <v>1479</v>
      </c>
      <c r="N7" s="28">
        <v>143209103</v>
      </c>
      <c r="O7" s="17">
        <v>3.8800000000000001E-2</v>
      </c>
      <c r="P7" s="17">
        <v>3.56E-2</v>
      </c>
      <c r="Q7" s="8"/>
      <c r="R7" s="23">
        <v>4798</v>
      </c>
      <c r="S7" s="28">
        <v>480717031</v>
      </c>
      <c r="T7" s="17">
        <v>5.11E-2</v>
      </c>
      <c r="U7" s="17">
        <v>4.7300000000000002E-2</v>
      </c>
      <c r="V7" s="8"/>
      <c r="W7" s="23">
        <v>5306</v>
      </c>
      <c r="X7" s="28">
        <v>583528915</v>
      </c>
      <c r="Y7" s="17">
        <v>2.92E-2</v>
      </c>
      <c r="Z7" s="17">
        <v>2.4299999999999999E-2</v>
      </c>
      <c r="AA7" s="8"/>
      <c r="AB7" s="34" t="s">
        <v>8</v>
      </c>
      <c r="AC7" s="23">
        <f>VLOOKUP($AB7,[1]TN!$C$8:$K$14,5,FALSE)</f>
        <v>1257</v>
      </c>
      <c r="AD7" s="23">
        <f>VLOOKUP($AB7,[1]TN!$C$8:$K$14,6,FALSE)</f>
        <v>122502328.81999999</v>
      </c>
      <c r="AE7" s="35">
        <f>VLOOKUP($AB7,[1]TN!$C$8:$K$14,8,FALSE)</f>
        <v>4.7250310115400519E-2</v>
      </c>
      <c r="AF7" s="35">
        <f>VLOOKUP($AB7,[1]TN!$C$8:$K$14,9,FALSE)</f>
        <v>3.8580716950320997E-2</v>
      </c>
      <c r="AG7" s="8"/>
      <c r="AH7" s="23">
        <f>VLOOKUP($AB7,[2]TN!$C$8:$K$23,5,FALSE)</f>
        <v>5845</v>
      </c>
      <c r="AI7" s="23">
        <f>VLOOKUP($AB7,[2]TN!$C$8:$K$23,6,FALSE)</f>
        <v>648116142.24000001</v>
      </c>
      <c r="AJ7" s="35">
        <f>VLOOKUP($AB7,[2]TN!$C$8:$K$23,8,FALSE)</f>
        <v>3.6190605921761418E-2</v>
      </c>
      <c r="AK7" s="35">
        <f>VLOOKUP($AB7,[2]TN!$C$8:$K$23,9,FALSE)</f>
        <v>3.3687973574498258E-2</v>
      </c>
      <c r="AL7" s="8"/>
      <c r="AM7" s="23">
        <f>VLOOKUP($AB7,[3]TN!$C$8:$K$14,5,FALSE)</f>
        <v>1479</v>
      </c>
      <c r="AN7" s="23">
        <f>VLOOKUP($AB7,[3]TN!$C$8:$K$14,6,FALSE)</f>
        <v>143209103</v>
      </c>
      <c r="AO7" s="35">
        <f>VLOOKUP($AB7,[3]TN!$C$8:$K$14,8,FALSE)</f>
        <v>3.8817878795832129E-2</v>
      </c>
      <c r="AP7" s="35">
        <f>VLOOKUP($AB7,[3]TN!$C$8:$K$14,9,FALSE)</f>
        <v>3.5555324616221927E-2</v>
      </c>
      <c r="AQ7" s="8"/>
      <c r="AR7" s="23">
        <f>VLOOKUP($AB7,[4]TN!$C$8:$K$14,5,FALSE)</f>
        <v>4798</v>
      </c>
      <c r="AS7" s="23">
        <f>VLOOKUP($AB7,[4]TN!$C$8:$K$14,6,FALSE)</f>
        <v>480717030.73000002</v>
      </c>
      <c r="AT7" s="35">
        <f>VLOOKUP($AB7,[4]TN!$C$8:$K$14,8,FALSE)</f>
        <v>5.1118142785608507E-2</v>
      </c>
      <c r="AU7" s="35">
        <f>VLOOKUP($AB7,[4]TN!$C$8:$K$14,9,FALSE)</f>
        <v>4.7337969075426513E-2</v>
      </c>
      <c r="AV7" s="8"/>
      <c r="AW7" s="23">
        <f>VLOOKUP($AB7,[5]TN!$C$8:$K$14,5,FALSE)</f>
        <v>5306</v>
      </c>
      <c r="AX7" s="23">
        <f>VLOOKUP($AB7,[5]TN!$C$8:$K$14,6,FALSE)</f>
        <v>583528914.79999995</v>
      </c>
      <c r="AY7" s="35">
        <f>VLOOKUP($AB7,[5]TN!$C$8:$K$14,8,FALSE)</f>
        <v>2.9223050190285788E-2</v>
      </c>
      <c r="AZ7" s="35">
        <f>VLOOKUP($AB7,[5]TN!$C$8:$K$14,9,FALSE)</f>
        <v>2.4282939180225251E-2</v>
      </c>
      <c r="BB7" s="36">
        <f t="shared" ref="BB7:BB21" si="1">AC7-C7</f>
        <v>0</v>
      </c>
      <c r="BC7" s="36">
        <f t="shared" si="0"/>
        <v>0</v>
      </c>
      <c r="BD7" s="35">
        <f t="shared" si="0"/>
        <v>-4.9689884599482537E-5</v>
      </c>
      <c r="BE7" s="35">
        <f t="shared" si="0"/>
        <v>-1.9283049679005848E-5</v>
      </c>
      <c r="BF7" s="23"/>
      <c r="BG7" s="36">
        <f t="shared" si="0"/>
        <v>0</v>
      </c>
      <c r="BH7" s="36">
        <f t="shared" si="0"/>
        <v>0.24000000953674316</v>
      </c>
      <c r="BI7" s="35">
        <f t="shared" si="0"/>
        <v>-9.394078238585124E-6</v>
      </c>
      <c r="BJ7" s="35">
        <f t="shared" si="0"/>
        <v>-1.2026425501743265E-5</v>
      </c>
      <c r="BK7" s="23"/>
      <c r="BL7" s="36">
        <f t="shared" si="0"/>
        <v>0</v>
      </c>
      <c r="BM7" s="36">
        <f t="shared" si="0"/>
        <v>0</v>
      </c>
      <c r="BN7" s="35">
        <f t="shared" si="0"/>
        <v>1.7878795832128314E-5</v>
      </c>
      <c r="BO7" s="35">
        <f t="shared" si="0"/>
        <v>-4.4675383778072786E-5</v>
      </c>
      <c r="BP7" s="23"/>
      <c r="BQ7" s="36">
        <f t="shared" si="0"/>
        <v>0</v>
      </c>
      <c r="BR7" s="36">
        <f t="shared" si="0"/>
        <v>-0.26999998092651367</v>
      </c>
      <c r="BS7" s="35">
        <f t="shared" si="0"/>
        <v>1.8142785608507572E-5</v>
      </c>
      <c r="BT7" s="35">
        <f t="shared" si="0"/>
        <v>3.7969075426511067E-5</v>
      </c>
      <c r="BU7" s="23"/>
      <c r="BV7" s="36">
        <f t="shared" si="0"/>
        <v>0</v>
      </c>
      <c r="BW7" s="36">
        <f t="shared" si="0"/>
        <v>-0.20000004768371582</v>
      </c>
      <c r="BX7" s="35">
        <f t="shared" si="0"/>
        <v>2.3050190285787281E-5</v>
      </c>
      <c r="BY7" s="35">
        <f t="shared" si="0"/>
        <v>-1.7060819774747382E-5</v>
      </c>
    </row>
    <row r="8" spans="1:77" x14ac:dyDescent="0.2">
      <c r="A8" s="1" t="s">
        <v>23</v>
      </c>
      <c r="B8" s="2" t="s">
        <v>9</v>
      </c>
      <c r="C8" s="23">
        <v>992</v>
      </c>
      <c r="D8" s="28">
        <v>104463601.94</v>
      </c>
      <c r="E8" s="17">
        <v>3.73E-2</v>
      </c>
      <c r="F8" s="17">
        <v>3.2899999999999999E-2</v>
      </c>
      <c r="G8" s="8"/>
      <c r="H8" s="23">
        <v>3574</v>
      </c>
      <c r="I8" s="28">
        <v>416001169</v>
      </c>
      <c r="J8" s="17">
        <v>2.2100000000000002E-2</v>
      </c>
      <c r="K8" s="17">
        <v>2.1600000000000001E-2</v>
      </c>
      <c r="L8" s="8"/>
      <c r="M8" s="23">
        <v>1234</v>
      </c>
      <c r="N8" s="28">
        <v>127401829</v>
      </c>
      <c r="O8" s="17">
        <v>3.2399999999999998E-2</v>
      </c>
      <c r="P8" s="17">
        <v>3.1600000000000003E-2</v>
      </c>
      <c r="Q8" s="8"/>
      <c r="R8" s="23">
        <v>2823</v>
      </c>
      <c r="S8" s="28">
        <v>299435040</v>
      </c>
      <c r="T8" s="17">
        <v>3.0099999999999998E-2</v>
      </c>
      <c r="U8" s="17">
        <v>2.9499999999999998E-2</v>
      </c>
      <c r="V8" s="8"/>
      <c r="W8" s="23">
        <v>3766</v>
      </c>
      <c r="X8" s="28">
        <v>414813919</v>
      </c>
      <c r="Y8" s="17">
        <v>2.07E-2</v>
      </c>
      <c r="Z8" s="17">
        <v>1.7299999999999999E-2</v>
      </c>
      <c r="AA8" s="8"/>
      <c r="AB8" s="34" t="s">
        <v>9</v>
      </c>
      <c r="AC8" s="23">
        <f>VLOOKUP($AB8,[1]TN!$C$8:$K$14,5,FALSE)</f>
        <v>992</v>
      </c>
      <c r="AD8" s="23">
        <f>VLOOKUP($AB8,[1]TN!$C$8:$K$14,6,FALSE)</f>
        <v>104463601.94</v>
      </c>
      <c r="AE8" s="35">
        <f>VLOOKUP($AB8,[1]TN!$C$8:$K$14,8,FALSE)</f>
        <v>3.7289027553283463E-2</v>
      </c>
      <c r="AF8" s="35">
        <f>VLOOKUP($AB8,[1]TN!$C$8:$K$14,9,FALSE)</f>
        <v>3.2899624822480524E-2</v>
      </c>
      <c r="AG8" s="8"/>
      <c r="AH8" s="23">
        <f>VLOOKUP($AB8,[2]TN!$C$8:$K$23,5,FALSE)</f>
        <v>3574</v>
      </c>
      <c r="AI8" s="23">
        <f>VLOOKUP($AB8,[2]TN!$C$8:$K$23,6,FALSE)</f>
        <v>416001169.07999992</v>
      </c>
      <c r="AJ8" s="35">
        <f>VLOOKUP($AB8,[2]TN!$C$8:$K$23,8,FALSE)</f>
        <v>2.2129208821963269E-2</v>
      </c>
      <c r="AK8" s="35">
        <f>VLOOKUP($AB8,[2]TN!$C$8:$K$23,9,FALSE)</f>
        <v>2.1623032474537396E-2</v>
      </c>
      <c r="AL8" s="8"/>
      <c r="AM8" s="23">
        <f>VLOOKUP($AB8,[3]TN!$C$8:$K$14,5,FALSE)</f>
        <v>1234</v>
      </c>
      <c r="AN8" s="23">
        <f>VLOOKUP($AB8,[3]TN!$C$8:$K$14,6,FALSE)</f>
        <v>127401829</v>
      </c>
      <c r="AO8" s="35">
        <f>VLOOKUP($AB8,[3]TN!$C$8:$K$14,8,FALSE)</f>
        <v>3.2387601375291987E-2</v>
      </c>
      <c r="AP8" s="35">
        <f>VLOOKUP($AB8,[3]TN!$C$8:$K$14,9,FALSE)</f>
        <v>3.163076432924377E-2</v>
      </c>
      <c r="AQ8" s="8"/>
      <c r="AR8" s="23">
        <f>VLOOKUP($AB8,[4]TN!$C$8:$K$14,5,FALSE)</f>
        <v>2823</v>
      </c>
      <c r="AS8" s="23">
        <f>VLOOKUP($AB8,[4]TN!$C$8:$K$14,6,FALSE)</f>
        <v>299435039.81</v>
      </c>
      <c r="AT8" s="35">
        <f>VLOOKUP($AB8,[4]TN!$C$8:$K$14,8,FALSE)</f>
        <v>3.0076389554767154E-2</v>
      </c>
      <c r="AU8" s="35">
        <f>VLOOKUP($AB8,[4]TN!$C$8:$K$14,9,FALSE)</f>
        <v>2.9486466566619799E-2</v>
      </c>
      <c r="AV8" s="8"/>
      <c r="AW8" s="23">
        <f>VLOOKUP($AB8,[5]TN!$C$8:$K$14,5,FALSE)</f>
        <v>3766</v>
      </c>
      <c r="AX8" s="23">
        <f>VLOOKUP($AB8,[5]TN!$C$8:$K$14,6,FALSE)</f>
        <v>414813919.01999998</v>
      </c>
      <c r="AY8" s="35">
        <f>VLOOKUP($AB8,[5]TN!$C$8:$K$14,8,FALSE)</f>
        <v>2.0741426124503633E-2</v>
      </c>
      <c r="AZ8" s="35">
        <f>VLOOKUP($AB8,[5]TN!$C$8:$K$14,9,FALSE)</f>
        <v>1.7262042910291688E-2</v>
      </c>
      <c r="BB8" s="36">
        <f t="shared" si="1"/>
        <v>0</v>
      </c>
      <c r="BC8" s="36">
        <f t="shared" si="0"/>
        <v>0</v>
      </c>
      <c r="BD8" s="35">
        <f t="shared" si="0"/>
        <v>-1.0972446716536743E-5</v>
      </c>
      <c r="BE8" s="35">
        <f t="shared" si="0"/>
        <v>-3.751775194751894E-7</v>
      </c>
      <c r="BF8" s="23"/>
      <c r="BG8" s="36">
        <f t="shared" si="0"/>
        <v>0</v>
      </c>
      <c r="BH8" s="36">
        <f t="shared" si="0"/>
        <v>7.9999923706054688E-2</v>
      </c>
      <c r="BI8" s="35">
        <f t="shared" si="0"/>
        <v>2.92088219632676E-5</v>
      </c>
      <c r="BJ8" s="35">
        <f t="shared" si="0"/>
        <v>2.3032474537394709E-5</v>
      </c>
      <c r="BK8" s="23"/>
      <c r="BL8" s="36">
        <f t="shared" si="0"/>
        <v>0</v>
      </c>
      <c r="BM8" s="36">
        <f t="shared" si="0"/>
        <v>0</v>
      </c>
      <c r="BN8" s="35">
        <f t="shared" si="0"/>
        <v>-1.2398624708011285E-5</v>
      </c>
      <c r="BO8" s="35">
        <f t="shared" si="0"/>
        <v>3.0764329243766764E-5</v>
      </c>
      <c r="BP8" s="23"/>
      <c r="BQ8" s="36">
        <f t="shared" si="0"/>
        <v>0</v>
      </c>
      <c r="BR8" s="36">
        <f t="shared" si="0"/>
        <v>-0.18999999761581421</v>
      </c>
      <c r="BS8" s="35">
        <f t="shared" si="0"/>
        <v>-2.3610445232843946E-5</v>
      </c>
      <c r="BT8" s="35">
        <f t="shared" si="0"/>
        <v>-1.3533433380199383E-5</v>
      </c>
      <c r="BU8" s="23"/>
      <c r="BV8" s="36">
        <f t="shared" si="0"/>
        <v>0</v>
      </c>
      <c r="BW8" s="36">
        <f t="shared" si="0"/>
        <v>1.9999980926513672E-2</v>
      </c>
      <c r="BX8" s="35">
        <f t="shared" si="0"/>
        <v>4.1426124503633754E-5</v>
      </c>
      <c r="BY8" s="35">
        <f t="shared" si="0"/>
        <v>-3.7957089708311881E-5</v>
      </c>
    </row>
    <row r="9" spans="1:77" x14ac:dyDescent="0.2">
      <c r="A9" s="1" t="s">
        <v>24</v>
      </c>
      <c r="B9" s="2" t="s">
        <v>10</v>
      </c>
      <c r="C9" s="23">
        <v>224</v>
      </c>
      <c r="D9" s="28">
        <v>24620772.309999999</v>
      </c>
      <c r="E9" s="17">
        <v>8.3999999999999995E-3</v>
      </c>
      <c r="F9" s="17">
        <v>7.7999999999999996E-3</v>
      </c>
      <c r="G9" s="8"/>
      <c r="H9" s="23">
        <v>3616</v>
      </c>
      <c r="I9" s="28">
        <v>469667372</v>
      </c>
      <c r="J9" s="17">
        <v>2.24E-2</v>
      </c>
      <c r="K9" s="17">
        <v>2.4400000000000002E-2</v>
      </c>
      <c r="L9" s="8"/>
      <c r="M9" s="23">
        <v>690</v>
      </c>
      <c r="N9" s="28">
        <v>75066443</v>
      </c>
      <c r="O9" s="17">
        <v>1.8100000000000002E-2</v>
      </c>
      <c r="P9" s="17">
        <v>1.8599999999999998E-2</v>
      </c>
      <c r="Q9" s="8"/>
      <c r="R9" s="23">
        <v>560</v>
      </c>
      <c r="S9" s="28">
        <v>63707220</v>
      </c>
      <c r="T9" s="17">
        <v>6.0000000000000001E-3</v>
      </c>
      <c r="U9" s="17">
        <v>6.3E-3</v>
      </c>
      <c r="V9" s="8"/>
      <c r="W9" s="23">
        <v>1068</v>
      </c>
      <c r="X9" s="28">
        <v>131780958</v>
      </c>
      <c r="Y9" s="17">
        <v>5.8999999999999999E-3</v>
      </c>
      <c r="Z9" s="17">
        <v>5.4999999999999997E-3</v>
      </c>
      <c r="AA9" s="8"/>
      <c r="AB9" s="34" t="s">
        <v>10</v>
      </c>
      <c r="AC9" s="23">
        <f>VLOOKUP($AB9,[1]TN!$C$8:$K$14,5,FALSE)</f>
        <v>224</v>
      </c>
      <c r="AD9" s="23">
        <f>VLOOKUP($AB9,[1]TN!$C$8:$K$14,6,FALSE)</f>
        <v>24620772.309999999</v>
      </c>
      <c r="AE9" s="35">
        <f>VLOOKUP($AB9,[1]TN!$C$8:$K$14,8,FALSE)</f>
        <v>8.4201029959027184E-3</v>
      </c>
      <c r="AF9" s="35">
        <f>VLOOKUP($AB9,[1]TN!$C$8:$K$14,9,FALSE)</f>
        <v>7.7540325701573936E-3</v>
      </c>
      <c r="AG9" s="8"/>
      <c r="AH9" s="23">
        <f>VLOOKUP($AB9,[2]TN!$C$8:$K$23,5,FALSE)</f>
        <v>3616</v>
      </c>
      <c r="AI9" s="23">
        <f>VLOOKUP($AB9,[2]TN!$C$8:$K$23,6,FALSE)</f>
        <v>469667372.39999998</v>
      </c>
      <c r="AJ9" s="35">
        <f>VLOOKUP($AB9,[2]TN!$C$8:$K$23,8,FALSE)</f>
        <v>2.2389261080083711E-2</v>
      </c>
      <c r="AK9" s="35">
        <f>VLOOKUP($AB9,[2]TN!$C$8:$K$23,9,FALSE)</f>
        <v>2.4412510349659255E-2</v>
      </c>
      <c r="AL9" s="8"/>
      <c r="AM9" s="23">
        <f>VLOOKUP($AB9,[3]TN!$C$8:$K$14,5,FALSE)</f>
        <v>690</v>
      </c>
      <c r="AN9" s="23">
        <f>VLOOKUP($AB9,[3]TN!$C$8:$K$14,6,FALSE)</f>
        <v>75066443</v>
      </c>
      <c r="AO9" s="35">
        <f>VLOOKUP($AB9,[3]TN!$C$8:$K$14,8,FALSE)</f>
        <v>1.8109760898664076E-2</v>
      </c>
      <c r="AP9" s="35">
        <f>VLOOKUP($AB9,[3]TN!$C$8:$K$14,9,FALSE)</f>
        <v>1.8637165464615194E-2</v>
      </c>
      <c r="AQ9" s="8"/>
      <c r="AR9" s="23">
        <f>VLOOKUP($AB9,[4]TN!$C$8:$K$14,5,FALSE)</f>
        <v>560</v>
      </c>
      <c r="AS9" s="23">
        <f>VLOOKUP($AB9,[4]TN!$C$8:$K$14,6,FALSE)</f>
        <v>63707220.130000003</v>
      </c>
      <c r="AT9" s="35">
        <f>VLOOKUP($AB9,[4]TN!$C$8:$K$14,8,FALSE)</f>
        <v>5.9662692705170408E-3</v>
      </c>
      <c r="AU9" s="35">
        <f>VLOOKUP($AB9,[4]TN!$C$8:$K$14,9,FALSE)</f>
        <v>6.2734836163713332E-3</v>
      </c>
      <c r="AV9" s="8"/>
      <c r="AW9" s="23">
        <f>VLOOKUP($AB9,[5]TN!$C$8:$K$14,5,FALSE)</f>
        <v>1068</v>
      </c>
      <c r="AX9" s="23">
        <f>VLOOKUP($AB9,[5]TN!$C$8:$K$14,6,FALSE)</f>
        <v>131780957.7</v>
      </c>
      <c r="AY9" s="35">
        <f>VLOOKUP($AB9,[5]TN!$C$8:$K$14,8,FALSE)</f>
        <v>5.8820613651008706E-3</v>
      </c>
      <c r="AZ9" s="35">
        <f>VLOOKUP($AB9,[5]TN!$C$8:$K$14,9,FALSE)</f>
        <v>5.483925303063554E-3</v>
      </c>
      <c r="BB9" s="36">
        <f t="shared" si="1"/>
        <v>0</v>
      </c>
      <c r="BC9" s="36">
        <f t="shared" si="0"/>
        <v>0</v>
      </c>
      <c r="BD9" s="35">
        <f t="shared" si="0"/>
        <v>2.010299590271894E-5</v>
      </c>
      <c r="BE9" s="35">
        <f t="shared" si="0"/>
        <v>-4.596742984260601E-5</v>
      </c>
      <c r="BF9" s="23"/>
      <c r="BG9" s="36">
        <f t="shared" si="0"/>
        <v>0</v>
      </c>
      <c r="BH9" s="36">
        <f t="shared" si="0"/>
        <v>0.39999997615814209</v>
      </c>
      <c r="BI9" s="35">
        <f t="shared" si="0"/>
        <v>-1.0738919916288697E-5</v>
      </c>
      <c r="BJ9" s="35">
        <f t="shared" si="0"/>
        <v>1.2510349659253239E-5</v>
      </c>
      <c r="BK9" s="23"/>
      <c r="BL9" s="36">
        <f t="shared" si="0"/>
        <v>0</v>
      </c>
      <c r="BM9" s="36">
        <f t="shared" si="0"/>
        <v>0</v>
      </c>
      <c r="BN9" s="35">
        <f t="shared" si="0"/>
        <v>9.7608986640747297E-6</v>
      </c>
      <c r="BO9" s="35">
        <f t="shared" si="0"/>
        <v>3.7165464615195737E-5</v>
      </c>
      <c r="BP9" s="23"/>
      <c r="BQ9" s="36">
        <f t="shared" si="0"/>
        <v>0</v>
      </c>
      <c r="BR9" s="36">
        <f t="shared" si="0"/>
        <v>0.13000000268220901</v>
      </c>
      <c r="BS9" s="35">
        <f t="shared" si="0"/>
        <v>-3.3730729482959326E-5</v>
      </c>
      <c r="BT9" s="35">
        <f t="shared" si="0"/>
        <v>-2.6516383628666894E-5</v>
      </c>
      <c r="BU9" s="23"/>
      <c r="BV9" s="36">
        <f t="shared" si="0"/>
        <v>0</v>
      </c>
      <c r="BW9" s="36">
        <f t="shared" si="0"/>
        <v>-0.29999999701976776</v>
      </c>
      <c r="BX9" s="35">
        <f t="shared" si="0"/>
        <v>-1.7938634899129259E-5</v>
      </c>
      <c r="BY9" s="35">
        <f t="shared" si="0"/>
        <v>-1.6074696936445657E-5</v>
      </c>
    </row>
    <row r="10" spans="1:77" x14ac:dyDescent="0.2">
      <c r="A10" s="1" t="s">
        <v>25</v>
      </c>
      <c r="B10" s="2" t="s">
        <v>11</v>
      </c>
      <c r="C10" s="23">
        <v>1187</v>
      </c>
      <c r="D10" s="28">
        <v>114372622.22</v>
      </c>
      <c r="E10" s="17">
        <v>4.4600000000000001E-2</v>
      </c>
      <c r="F10" s="17">
        <v>3.5999999999999997E-2</v>
      </c>
      <c r="G10" s="8"/>
      <c r="H10" s="23">
        <v>5947</v>
      </c>
      <c r="I10" s="28">
        <v>642773119</v>
      </c>
      <c r="J10" s="17">
        <v>3.6799999999999999E-2</v>
      </c>
      <c r="K10" s="17">
        <v>3.3399999999999999E-2</v>
      </c>
      <c r="L10" s="8"/>
      <c r="M10" s="23">
        <v>1718</v>
      </c>
      <c r="N10" s="28">
        <v>159653065</v>
      </c>
      <c r="O10" s="17">
        <v>4.5100000000000001E-2</v>
      </c>
      <c r="P10" s="17">
        <v>3.9600000000000003E-2</v>
      </c>
      <c r="Q10" s="8"/>
      <c r="R10" s="23">
        <v>3160</v>
      </c>
      <c r="S10" s="28">
        <v>301744356</v>
      </c>
      <c r="T10" s="17">
        <v>3.3700000000000001E-2</v>
      </c>
      <c r="U10" s="17">
        <v>2.9700000000000001E-2</v>
      </c>
      <c r="V10" s="8"/>
      <c r="W10" s="23">
        <v>3138</v>
      </c>
      <c r="X10" s="28">
        <v>315498474</v>
      </c>
      <c r="Y10" s="17">
        <v>1.7299999999999999E-2</v>
      </c>
      <c r="Z10" s="17">
        <v>1.3100000000000001E-2</v>
      </c>
      <c r="AA10" s="8"/>
      <c r="AB10" s="34" t="s">
        <v>11</v>
      </c>
      <c r="AC10" s="23">
        <f>VLOOKUP($AB10,[1]TN!$C$8:$K$14,5,FALSE)</f>
        <v>1187</v>
      </c>
      <c r="AD10" s="23">
        <f>VLOOKUP($AB10,[1]TN!$C$8:$K$14,6,FALSE)</f>
        <v>114372622.22</v>
      </c>
      <c r="AE10" s="35">
        <f>VLOOKUP($AB10,[1]TN!$C$8:$K$14,8,FALSE)</f>
        <v>4.4619027929180918E-2</v>
      </c>
      <c r="AF10" s="35">
        <f>VLOOKUP($AB10,[1]TN!$C$8:$K$14,9,FALSE)</f>
        <v>3.602035820249163E-2</v>
      </c>
      <c r="AG10" s="8"/>
      <c r="AH10" s="23">
        <f>VLOOKUP($AB10,[2]TN!$C$8:$K$23,5,FALSE)</f>
        <v>5947</v>
      </c>
      <c r="AI10" s="23">
        <f>VLOOKUP($AB10,[2]TN!$C$8:$K$23,6,FALSE)</f>
        <v>642773119.43000019</v>
      </c>
      <c r="AJ10" s="35">
        <f>VLOOKUP($AB10,[2]TN!$C$8:$K$23,8,FALSE)</f>
        <v>3.682216140576821E-2</v>
      </c>
      <c r="AK10" s="35">
        <f>VLOOKUP($AB10,[2]TN!$C$8:$K$23,9,FALSE)</f>
        <v>3.3410252346001895E-2</v>
      </c>
      <c r="AL10" s="8"/>
      <c r="AM10" s="23">
        <f>VLOOKUP($AB10,[3]TN!$C$8:$K$14,5,FALSE)</f>
        <v>1718</v>
      </c>
      <c r="AN10" s="23">
        <f>VLOOKUP($AB10,[3]TN!$C$8:$K$14,6,FALSE)</f>
        <v>159653065</v>
      </c>
      <c r="AO10" s="35">
        <f>VLOOKUP($AB10,[3]TN!$C$8:$K$14,8,FALSE)</f>
        <v>4.509068003464476E-2</v>
      </c>
      <c r="AP10" s="35">
        <f>VLOOKUP($AB10,[3]TN!$C$8:$K$14,9,FALSE)</f>
        <v>3.9637958992381789E-2</v>
      </c>
      <c r="AQ10" s="8"/>
      <c r="AR10" s="23">
        <f>VLOOKUP($AB10,[4]TN!$C$8:$K$14,5,FALSE)</f>
        <v>3160</v>
      </c>
      <c r="AS10" s="23">
        <f>VLOOKUP($AB10,[4]TN!$C$8:$K$14,6,FALSE)</f>
        <v>301744356.38999999</v>
      </c>
      <c r="AT10" s="35">
        <f>VLOOKUP($AB10,[4]TN!$C$8:$K$14,8,FALSE)</f>
        <v>3.3666805169346163E-2</v>
      </c>
      <c r="AU10" s="35">
        <f>VLOOKUP($AB10,[4]TN!$C$8:$K$14,9,FALSE)</f>
        <v>2.9713873439813788E-2</v>
      </c>
      <c r="AV10" s="8"/>
      <c r="AW10" s="23">
        <f>VLOOKUP($AB10,[5]TN!$C$8:$K$14,5,FALSE)</f>
        <v>3138</v>
      </c>
      <c r="AX10" s="23">
        <f>VLOOKUP($AB10,[5]TN!$C$8:$K$14,6,FALSE)</f>
        <v>315498473.54000002</v>
      </c>
      <c r="AY10" s="35">
        <f>VLOOKUP($AB10,[5]TN!$C$8:$K$14,8,FALSE)</f>
        <v>1.7282685921054804E-2</v>
      </c>
      <c r="AZ10" s="35">
        <f>VLOOKUP($AB10,[5]TN!$C$8:$K$14,9,FALSE)</f>
        <v>1.3129135592280896E-2</v>
      </c>
      <c r="BB10" s="36">
        <f t="shared" si="1"/>
        <v>0</v>
      </c>
      <c r="BC10" s="36">
        <f t="shared" si="0"/>
        <v>0</v>
      </c>
      <c r="BD10" s="35">
        <f t="shared" si="0"/>
        <v>1.9027929180917558E-5</v>
      </c>
      <c r="BE10" s="35">
        <f t="shared" si="0"/>
        <v>2.0358202491632671E-5</v>
      </c>
      <c r="BF10" s="23"/>
      <c r="BG10" s="36">
        <f t="shared" si="0"/>
        <v>0</v>
      </c>
      <c r="BH10" s="36">
        <f t="shared" si="0"/>
        <v>0.4300001859664917</v>
      </c>
      <c r="BI10" s="35">
        <f t="shared" si="0"/>
        <v>2.2161405768210407E-5</v>
      </c>
      <c r="BJ10" s="35">
        <f t="shared" si="0"/>
        <v>1.0252346001896062E-5</v>
      </c>
      <c r="BK10" s="23"/>
      <c r="BL10" s="36">
        <f t="shared" si="0"/>
        <v>0</v>
      </c>
      <c r="BM10" s="36">
        <f t="shared" si="0"/>
        <v>0</v>
      </c>
      <c r="BN10" s="35">
        <f t="shared" si="0"/>
        <v>-9.3199653552408779E-6</v>
      </c>
      <c r="BO10" s="35">
        <f t="shared" si="0"/>
        <v>3.7958992381785517E-5</v>
      </c>
      <c r="BP10" s="23"/>
      <c r="BQ10" s="36">
        <f t="shared" si="0"/>
        <v>0</v>
      </c>
      <c r="BR10" s="36">
        <f t="shared" si="0"/>
        <v>0.38999998569488525</v>
      </c>
      <c r="BS10" s="35">
        <f t="shared" si="0"/>
        <v>-3.3194830653837659E-5</v>
      </c>
      <c r="BT10" s="35">
        <f t="shared" si="0"/>
        <v>1.3873439813787136E-5</v>
      </c>
      <c r="BU10" s="23"/>
      <c r="BV10" s="36">
        <f t="shared" si="0"/>
        <v>0</v>
      </c>
      <c r="BW10" s="36">
        <f t="shared" si="0"/>
        <v>-0.45999997854232788</v>
      </c>
      <c r="BX10" s="35">
        <f t="shared" si="0"/>
        <v>-1.7314078945195044E-5</v>
      </c>
      <c r="BY10" s="35">
        <f t="shared" si="0"/>
        <v>2.9135592280895781E-5</v>
      </c>
    </row>
    <row r="11" spans="1:77" x14ac:dyDescent="0.2">
      <c r="A11" s="1" t="s">
        <v>26</v>
      </c>
      <c r="B11" s="13" t="s">
        <v>12</v>
      </c>
      <c r="C11" s="23">
        <v>282</v>
      </c>
      <c r="D11" s="28">
        <v>35439519.82</v>
      </c>
      <c r="E11" s="17">
        <v>1.06E-2</v>
      </c>
      <c r="F11" s="17">
        <v>1.12E-2</v>
      </c>
      <c r="G11" s="8"/>
      <c r="H11" s="23">
        <v>3531</v>
      </c>
      <c r="I11" s="28">
        <v>452577101</v>
      </c>
      <c r="J11" s="17">
        <v>2.1899999999999999E-2</v>
      </c>
      <c r="K11" s="17">
        <v>2.35E-2</v>
      </c>
      <c r="L11" s="8"/>
      <c r="M11" s="23">
        <v>326</v>
      </c>
      <c r="N11" s="28">
        <v>34533919</v>
      </c>
      <c r="O11" s="17">
        <v>8.6E-3</v>
      </c>
      <c r="P11" s="17">
        <v>8.6E-3</v>
      </c>
      <c r="Q11" s="8"/>
      <c r="R11" s="23">
        <v>2122</v>
      </c>
      <c r="S11" s="28">
        <v>245069791</v>
      </c>
      <c r="T11" s="17">
        <v>2.2599999999999999E-2</v>
      </c>
      <c r="U11" s="17">
        <v>2.41E-2</v>
      </c>
      <c r="V11" s="8"/>
      <c r="W11" s="23">
        <v>1638</v>
      </c>
      <c r="X11" s="28">
        <v>195324148</v>
      </c>
      <c r="Y11" s="17">
        <v>8.9999999999999993E-3</v>
      </c>
      <c r="Z11" s="17">
        <v>8.0999999999999996E-3</v>
      </c>
      <c r="AA11" s="8"/>
      <c r="AB11" s="34" t="s">
        <v>12</v>
      </c>
      <c r="AC11" s="23">
        <f>VLOOKUP($AB11,[1]TN!$C$8:$K$14,5,FALSE)</f>
        <v>282</v>
      </c>
      <c r="AD11" s="23">
        <f>VLOOKUP($AB11,[1]TN!$C$8:$K$14,6,FALSE)</f>
        <v>35439519.82</v>
      </c>
      <c r="AE11" s="35">
        <f>VLOOKUP($AB11,[1]TN!$C$8:$K$14,8,FALSE)</f>
        <v>1.0600308235913243E-2</v>
      </c>
      <c r="AF11" s="35">
        <f>VLOOKUP($AB11,[1]TN!$C$8:$K$14,9,FALSE)</f>
        <v>1.1161274207609068E-2</v>
      </c>
      <c r="AG11" s="8"/>
      <c r="AH11" s="23">
        <f>VLOOKUP($AB11,[2]TN!$C$8:$K$23,5,FALSE)</f>
        <v>3531</v>
      </c>
      <c r="AI11" s="23">
        <f>VLOOKUP($AB11,[2]TN!$C$8:$K$23,6,FALSE)</f>
        <v>452577100.86000007</v>
      </c>
      <c r="AJ11" s="35">
        <f>VLOOKUP($AB11,[2]TN!$C$8:$K$23,8,FALSE)</f>
        <v>2.1862964843411391E-2</v>
      </c>
      <c r="AK11" s="35">
        <f>VLOOKUP($AB11,[2]TN!$C$8:$K$23,9,FALSE)</f>
        <v>2.3524187133343932E-2</v>
      </c>
      <c r="AL11" s="8"/>
      <c r="AM11" s="23">
        <f>VLOOKUP($AB11,[3]TN!$C$8:$K$14,5,FALSE)</f>
        <v>326</v>
      </c>
      <c r="AN11" s="23">
        <f>VLOOKUP($AB11,[3]TN!$C$8:$K$14,6,FALSE)</f>
        <v>34533919</v>
      </c>
      <c r="AO11" s="35">
        <f>VLOOKUP($AB11,[3]TN!$C$8:$K$14,8,FALSE)</f>
        <v>8.5562058738615776E-3</v>
      </c>
      <c r="AP11" s="35">
        <f>VLOOKUP($AB11,[3]TN!$C$8:$K$14,9,FALSE)</f>
        <v>8.5739291329498396E-3</v>
      </c>
      <c r="AQ11" s="8"/>
      <c r="AR11" s="23">
        <f>VLOOKUP($AB11,[4]TN!$C$8:$K$14,5,FALSE)</f>
        <v>2122</v>
      </c>
      <c r="AS11" s="23">
        <f>VLOOKUP($AB11,[4]TN!$C$8:$K$14,6,FALSE)</f>
        <v>245069791.06</v>
      </c>
      <c r="AT11" s="35">
        <f>VLOOKUP($AB11,[4]TN!$C$8:$K$14,8,FALSE)</f>
        <v>2.2607898914352074E-2</v>
      </c>
      <c r="AU11" s="35">
        <f>VLOOKUP($AB11,[4]TN!$C$8:$K$14,9,FALSE)</f>
        <v>2.4132921134294921E-2</v>
      </c>
      <c r="AV11" s="8"/>
      <c r="AW11" s="23">
        <f>VLOOKUP($AB11,[5]TN!$C$8:$K$14,5,FALSE)</f>
        <v>1638</v>
      </c>
      <c r="AX11" s="23">
        <f>VLOOKUP($AB11,[5]TN!$C$8:$K$14,6,FALSE)</f>
        <v>195324147.58000001</v>
      </c>
      <c r="AY11" s="35">
        <f>VLOOKUP($AB11,[5]TN!$C$8:$K$14,8,FALSE)</f>
        <v>9.0213637790592001E-3</v>
      </c>
      <c r="AZ11" s="35">
        <f>VLOOKUP($AB11,[5]TN!$C$8:$K$14,9,FALSE)</f>
        <v>8.1282080044655942E-3</v>
      </c>
      <c r="BB11" s="36">
        <f t="shared" si="1"/>
        <v>0</v>
      </c>
      <c r="BC11" s="36">
        <f t="shared" si="0"/>
        <v>0</v>
      </c>
      <c r="BD11" s="35">
        <f t="shared" si="0"/>
        <v>3.0823591324301292E-7</v>
      </c>
      <c r="BE11" s="35">
        <f t="shared" si="0"/>
        <v>-3.8725792390932254E-5</v>
      </c>
      <c r="BF11" s="23"/>
      <c r="BG11" s="36">
        <f t="shared" si="0"/>
        <v>0</v>
      </c>
      <c r="BH11" s="36">
        <f t="shared" si="0"/>
        <v>-0.13999992609024048</v>
      </c>
      <c r="BI11" s="35">
        <f t="shared" si="0"/>
        <v>-3.7035156588607898E-5</v>
      </c>
      <c r="BJ11" s="35">
        <f t="shared" si="0"/>
        <v>2.4187133343931549E-5</v>
      </c>
      <c r="BK11" s="23"/>
      <c r="BL11" s="36">
        <f t="shared" si="0"/>
        <v>0</v>
      </c>
      <c r="BM11" s="36">
        <f t="shared" si="0"/>
        <v>0</v>
      </c>
      <c r="BN11" s="35">
        <f t="shared" si="0"/>
        <v>-4.3794126138422401E-5</v>
      </c>
      <c r="BO11" s="35">
        <f t="shared" si="0"/>
        <v>-2.6070867050160401E-5</v>
      </c>
      <c r="BP11" s="23"/>
      <c r="BQ11" s="36">
        <f t="shared" si="0"/>
        <v>0</v>
      </c>
      <c r="BR11" s="36">
        <f t="shared" si="0"/>
        <v>6.0000002384185791E-2</v>
      </c>
      <c r="BS11" s="35">
        <f t="shared" si="0"/>
        <v>7.8989143520759308E-6</v>
      </c>
      <c r="BT11" s="35">
        <f t="shared" si="0"/>
        <v>3.2921134294920662E-5</v>
      </c>
      <c r="BU11" s="23"/>
      <c r="BV11" s="36">
        <f t="shared" si="0"/>
        <v>0</v>
      </c>
      <c r="BW11" s="36">
        <f t="shared" si="0"/>
        <v>-0.41999998688697815</v>
      </c>
      <c r="BX11" s="35">
        <f t="shared" si="0"/>
        <v>2.1363779059200769E-5</v>
      </c>
      <c r="BY11" s="35">
        <f t="shared" si="0"/>
        <v>2.8208004465594613E-5</v>
      </c>
    </row>
    <row r="12" spans="1:77" x14ac:dyDescent="0.2">
      <c r="A12" s="1" t="s">
        <v>27</v>
      </c>
      <c r="B12" s="13" t="s">
        <v>13</v>
      </c>
      <c r="C12" s="23">
        <v>26603</v>
      </c>
      <c r="D12" s="28">
        <v>3175221678.1700001</v>
      </c>
      <c r="E12" s="17">
        <v>1</v>
      </c>
      <c r="F12" s="17">
        <v>1</v>
      </c>
      <c r="G12" s="8"/>
      <c r="H12" s="23">
        <v>161506</v>
      </c>
      <c r="I12" s="28">
        <v>19238798701</v>
      </c>
      <c r="J12" s="17">
        <v>1</v>
      </c>
      <c r="K12" s="17">
        <v>1</v>
      </c>
      <c r="L12" s="8"/>
      <c r="M12" s="23">
        <v>38101</v>
      </c>
      <c r="N12" s="28">
        <v>4027782183</v>
      </c>
      <c r="O12" s="17">
        <v>1</v>
      </c>
      <c r="P12" s="17">
        <v>1</v>
      </c>
      <c r="Q12" s="8"/>
      <c r="R12" s="23">
        <v>93861</v>
      </c>
      <c r="S12" s="28">
        <v>10154999045</v>
      </c>
      <c r="T12" s="17">
        <v>1</v>
      </c>
      <c r="U12" s="17">
        <v>1</v>
      </c>
      <c r="V12" s="8"/>
      <c r="W12" s="23">
        <v>181569</v>
      </c>
      <c r="X12" s="28">
        <v>24030407129</v>
      </c>
      <c r="Y12" s="17">
        <v>1</v>
      </c>
      <c r="Z12" s="17">
        <v>1</v>
      </c>
      <c r="AA12" s="8"/>
      <c r="AB12" s="34" t="s">
        <v>13</v>
      </c>
      <c r="AC12" s="23">
        <f>VLOOKUP($AB12,[1]TN!$C$8:$K$14,5,FALSE)</f>
        <v>26603</v>
      </c>
      <c r="AD12" s="23">
        <f>VLOOKUP($AB12,[1]TN!$C$8:$K$14,6,FALSE)</f>
        <v>3175221678.1700001</v>
      </c>
      <c r="AE12" s="35">
        <f>VLOOKUP($AB12,[1]TN!$C$8:$K$14,8,FALSE)</f>
        <v>1</v>
      </c>
      <c r="AF12" s="35">
        <f>VLOOKUP($AB12,[1]TN!$C$8:$K$14,9,FALSE)</f>
        <v>0.99999999999999989</v>
      </c>
      <c r="AG12" s="8"/>
      <c r="AH12" s="23">
        <f>VLOOKUP($AB12,[2]TN!$C$8:$K$23,5,FALSE)</f>
        <v>161506</v>
      </c>
      <c r="AI12" s="23">
        <f>VLOOKUP($AB12,[2]TN!$C$8:$K$23,6,FALSE)</f>
        <v>19238798700.870003</v>
      </c>
      <c r="AJ12" s="35">
        <f>VLOOKUP($AB12,[2]TN!$C$8:$K$23,8,FALSE)</f>
        <v>1</v>
      </c>
      <c r="AK12" s="35">
        <f>VLOOKUP($AB12,[2]TN!$C$8:$K$23,9,FALSE)</f>
        <v>0.99999999999999978</v>
      </c>
      <c r="AL12" s="8"/>
      <c r="AM12" s="23">
        <f>VLOOKUP($AB12,[3]TN!$C$8:$K$14,5,FALSE)</f>
        <v>38101</v>
      </c>
      <c r="AN12" s="23">
        <f>VLOOKUP($AB12,[3]TN!$C$8:$K$14,6,FALSE)</f>
        <v>4027782183</v>
      </c>
      <c r="AO12" s="35">
        <f>VLOOKUP($AB12,[3]TN!$C$8:$K$14,8,FALSE)</f>
        <v>1</v>
      </c>
      <c r="AP12" s="35">
        <f>VLOOKUP($AB12,[3]TN!$C$8:$K$14,9,FALSE)</f>
        <v>1</v>
      </c>
      <c r="AQ12" s="8"/>
      <c r="AR12" s="23">
        <f>VLOOKUP($AB12,[4]TN!$C$8:$K$14,5,FALSE)</f>
        <v>93861</v>
      </c>
      <c r="AS12" s="23">
        <f>VLOOKUP($AB12,[4]TN!$C$8:$K$14,6,FALSE)</f>
        <v>10154999044.509996</v>
      </c>
      <c r="AT12" s="35">
        <f>VLOOKUP($AB12,[4]TN!$C$8:$K$14,8,FALSE)</f>
        <v>1</v>
      </c>
      <c r="AU12" s="35">
        <f>VLOOKUP($AB12,[4]TN!$C$8:$K$14,9,FALSE)</f>
        <v>1.0000000000000004</v>
      </c>
      <c r="AV12" s="8"/>
      <c r="AW12" s="23">
        <f>VLOOKUP($AB12,[5]TN!$C$8:$K$14,5,FALSE)</f>
        <v>181569</v>
      </c>
      <c r="AX12" s="23">
        <f>VLOOKUP($AB12,[5]TN!$C$8:$K$14,6,FALSE)</f>
        <v>24030407129.43</v>
      </c>
      <c r="AY12" s="35">
        <f>VLOOKUP($AB12,[5]TN!$C$8:$K$14,8,FALSE)</f>
        <v>1</v>
      </c>
      <c r="AZ12" s="35">
        <f>VLOOKUP($AB12,[5]TN!$C$8:$K$14,9,FALSE)</f>
        <v>1</v>
      </c>
      <c r="BB12" s="36">
        <f t="shared" si="1"/>
        <v>0</v>
      </c>
      <c r="BC12" s="36">
        <f t="shared" si="0"/>
        <v>0</v>
      </c>
      <c r="BD12" s="35">
        <f t="shared" si="0"/>
        <v>0</v>
      </c>
      <c r="BE12" s="35">
        <f t="shared" si="0"/>
        <v>0</v>
      </c>
      <c r="BF12" s="23"/>
      <c r="BG12" s="36">
        <f t="shared" si="0"/>
        <v>0</v>
      </c>
      <c r="BH12" s="36">
        <f t="shared" si="0"/>
        <v>-0.12999725341796875</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-0.49000358581542969</v>
      </c>
      <c r="BS12" s="35">
        <f t="shared" si="0"/>
        <v>0</v>
      </c>
      <c r="BT12" s="35">
        <f t="shared" si="0"/>
        <v>0</v>
      </c>
      <c r="BU12" s="23"/>
      <c r="BV12" s="36">
        <f t="shared" si="0"/>
        <v>0</v>
      </c>
      <c r="BW12" s="36">
        <f t="shared" si="0"/>
        <v>0.43000030517578125</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2802</v>
      </c>
      <c r="D15" s="30">
        <v>58900713.920000002</v>
      </c>
      <c r="E15" s="19">
        <v>0.8972</v>
      </c>
      <c r="F15" s="19">
        <v>0.87519999999999998</v>
      </c>
      <c r="H15" s="25">
        <v>25382</v>
      </c>
      <c r="I15" s="30">
        <v>727603568</v>
      </c>
      <c r="J15" s="19">
        <v>0.92190000000000005</v>
      </c>
      <c r="K15" s="19">
        <v>0.9133</v>
      </c>
      <c r="M15" s="25">
        <v>3543</v>
      </c>
      <c r="N15" s="30">
        <v>127315115</v>
      </c>
      <c r="O15" s="19">
        <v>0.90539999999999998</v>
      </c>
      <c r="P15" s="19">
        <v>0.90990000000000004</v>
      </c>
      <c r="R15" s="25">
        <v>4292</v>
      </c>
      <c r="S15" s="30">
        <v>128522834</v>
      </c>
      <c r="T15" s="19">
        <v>0.89810000000000001</v>
      </c>
      <c r="U15" s="19">
        <v>0.90610000000000002</v>
      </c>
      <c r="W15" s="25">
        <v>8114</v>
      </c>
      <c r="X15" s="30">
        <v>259774548</v>
      </c>
      <c r="Y15" s="19">
        <v>0.93530000000000002</v>
      </c>
      <c r="Z15" s="19">
        <v>0.92920000000000003</v>
      </c>
      <c r="AB15" s="34" t="s">
        <v>80</v>
      </c>
      <c r="AC15" s="23">
        <f>VLOOKUP($AB15,[1]TN!$C$17:$K$24,5,FALSE)</f>
        <v>2802</v>
      </c>
      <c r="AD15" s="23">
        <f>VLOOKUP($AB15,[1]TN!$C$17:$K$24,6,FALSE)</f>
        <v>58900713.920000002</v>
      </c>
      <c r="AE15" s="35">
        <f>VLOOKUP($AB15,[1]TN!$C$17:$K$24,8,FALSE)</f>
        <v>0.89721421709894333</v>
      </c>
      <c r="AF15" s="35">
        <f>VLOOKUP($AB15,[1]TN!$C$17:$K$24,9,FALSE)</f>
        <v>0.87521175740694768</v>
      </c>
      <c r="AH15" s="23">
        <f>VLOOKUP($AB15,[2]TN!$C$17:$K$23,5,FALSE)</f>
        <v>25382</v>
      </c>
      <c r="AI15" s="23">
        <f>VLOOKUP($AB15,[2]TN!$C$17:$K$23,6,FALSE)</f>
        <v>727603567.90999997</v>
      </c>
      <c r="AJ15" s="35">
        <f>VLOOKUP($AB15,[2]TN!$C$17:$K$23,8,FALSE)</f>
        <v>0.9219090512857766</v>
      </c>
      <c r="AK15" s="35">
        <f>VLOOKUP($AB15,[2]TN!$C$17:$K$23,9,FALSE)</f>
        <v>0.91331379202583929</v>
      </c>
      <c r="AM15" s="23">
        <f>VLOOKUP($AB15,[3]TN!$C$17:$K$23,5,FALSE)</f>
        <v>3543</v>
      </c>
      <c r="AN15" s="23">
        <f>VLOOKUP($AB15,[3]TN!$C$17:$K$23,6,FALSE)</f>
        <v>127315115</v>
      </c>
      <c r="AO15" s="35">
        <f>VLOOKUP($AB15,[3]TN!$C$17:$K$23,8,FALSE)</f>
        <v>0.90544339381548689</v>
      </c>
      <c r="AP15" s="35">
        <f>VLOOKUP($AB15,[3]TN!$C$17:$K$23,9,FALSE)</f>
        <v>0.90985776452219114</v>
      </c>
      <c r="AQ15" s="23"/>
      <c r="AR15" s="23">
        <f>VLOOKUP($AB15,[4]TN!$C$17:$K$23,5,FALSE)</f>
        <v>4292</v>
      </c>
      <c r="AS15" s="23">
        <f>VLOOKUP($AB15,[4]TN!$C$17:$K$23,6,FALSE)</f>
        <v>128522834.11</v>
      </c>
      <c r="AT15" s="35">
        <f>VLOOKUP($AB15,[4]TN!$C$17:$K$23,8,FALSE)</f>
        <v>0.89809583594894327</v>
      </c>
      <c r="AU15" s="35">
        <f>VLOOKUP($AB15,[4]TN!$C$17:$K$23,9,FALSE)</f>
        <v>0.90606725057132576</v>
      </c>
      <c r="AW15" s="23">
        <f>VLOOKUP($AB15,[5]TN!$C$17:$K$23,5,FALSE)</f>
        <v>8114</v>
      </c>
      <c r="AX15" s="23">
        <f>VLOOKUP($AB15,[5]TN!$C$17:$K$23,6,FALSE)</f>
        <v>259774548.22</v>
      </c>
      <c r="AY15" s="35">
        <f>VLOOKUP($AB15,[5]TN!$C$17:$K$23,8,FALSE)</f>
        <v>0.93533141210374637</v>
      </c>
      <c r="AZ15" s="35">
        <f>VLOOKUP($AB15,[5]TN!$C$17:$K$23,9,FALSE)</f>
        <v>0.92916094528224891</v>
      </c>
      <c r="BB15" s="36">
        <f t="shared" si="1"/>
        <v>0</v>
      </c>
      <c r="BC15" s="36">
        <f t="shared" si="0"/>
        <v>0</v>
      </c>
      <c r="BD15" s="35">
        <f t="shared" si="0"/>
        <v>1.4217098943336559E-5</v>
      </c>
      <c r="BE15" s="35">
        <f t="shared" si="0"/>
        <v>1.175740694769889E-5</v>
      </c>
      <c r="BF15" s="23"/>
      <c r="BG15" s="36">
        <f t="shared" si="0"/>
        <v>0</v>
      </c>
      <c r="BH15" s="36">
        <f t="shared" si="0"/>
        <v>-9.0000033378601074E-2</v>
      </c>
      <c r="BI15" s="35">
        <f t="shared" si="0"/>
        <v>9.0512857765512322E-6</v>
      </c>
      <c r="BJ15" s="35">
        <f t="shared" si="0"/>
        <v>1.3792025839287625E-5</v>
      </c>
      <c r="BK15" s="23"/>
      <c r="BL15" s="36">
        <f t="shared" si="0"/>
        <v>0</v>
      </c>
      <c r="BM15" s="36">
        <f t="shared" si="0"/>
        <v>0</v>
      </c>
      <c r="BN15" s="35">
        <f t="shared" si="0"/>
        <v>4.3393815486902909E-5</v>
      </c>
      <c r="BO15" s="35">
        <f t="shared" si="0"/>
        <v>-4.2235477808905131E-5</v>
      </c>
      <c r="BP15" s="23"/>
      <c r="BQ15" s="36">
        <f t="shared" si="0"/>
        <v>0</v>
      </c>
      <c r="BR15" s="36">
        <f t="shared" si="0"/>
        <v>0.10999999940395355</v>
      </c>
      <c r="BS15" s="35">
        <f t="shared" si="0"/>
        <v>-4.1640510567431122E-6</v>
      </c>
      <c r="BT15" s="35">
        <f t="shared" si="0"/>
        <v>-3.2749428674261338E-5</v>
      </c>
      <c r="BU15" s="23"/>
      <c r="BV15" s="36">
        <f t="shared" si="0"/>
        <v>0</v>
      </c>
      <c r="BW15" s="36">
        <f t="shared" si="0"/>
        <v>0.2199999988079071</v>
      </c>
      <c r="BX15" s="35">
        <f t="shared" si="0"/>
        <v>3.1412103746353282E-5</v>
      </c>
      <c r="BY15" s="35">
        <f t="shared" si="0"/>
        <v>-3.9054717751119128E-5</v>
      </c>
    </row>
    <row r="16" spans="1:77" x14ac:dyDescent="0.2">
      <c r="A16" s="1" t="s">
        <v>22</v>
      </c>
      <c r="B16" s="13" t="s">
        <v>8</v>
      </c>
      <c r="C16" s="25">
        <v>81</v>
      </c>
      <c r="D16" s="30">
        <v>1976604.74</v>
      </c>
      <c r="E16" s="19">
        <v>2.5899999999999999E-2</v>
      </c>
      <c r="F16" s="19">
        <v>2.9399999999999999E-2</v>
      </c>
      <c r="H16" s="25">
        <v>543</v>
      </c>
      <c r="I16" s="30">
        <v>16826245</v>
      </c>
      <c r="J16" s="19">
        <v>1.9699999999999999E-2</v>
      </c>
      <c r="K16" s="19">
        <v>2.1100000000000001E-2</v>
      </c>
      <c r="M16" s="25">
        <v>84</v>
      </c>
      <c r="N16" s="30">
        <v>2508331</v>
      </c>
      <c r="O16" s="19">
        <v>2.1499999999999998E-2</v>
      </c>
      <c r="P16" s="19">
        <v>1.7899999999999999E-2</v>
      </c>
      <c r="R16" s="25">
        <v>143</v>
      </c>
      <c r="S16" s="30">
        <v>4027487</v>
      </c>
      <c r="T16" s="19">
        <v>2.9899999999999999E-2</v>
      </c>
      <c r="U16" s="19">
        <v>2.8400000000000002E-2</v>
      </c>
      <c r="W16" s="25">
        <v>114</v>
      </c>
      <c r="X16" s="30">
        <v>4667533</v>
      </c>
      <c r="Y16" s="19">
        <v>1.3100000000000001E-2</v>
      </c>
      <c r="Z16" s="19">
        <v>1.67E-2</v>
      </c>
      <c r="AB16" s="34" t="s">
        <v>8</v>
      </c>
      <c r="AC16" s="23">
        <f>VLOOKUP($AB16,[1]TN!$C$17:$K$24,5,FALSE)</f>
        <v>81</v>
      </c>
      <c r="AD16" s="23">
        <f>VLOOKUP($AB16,[1]TN!$C$17:$K$24,6,FALSE)</f>
        <v>1976604.74</v>
      </c>
      <c r="AE16" s="35">
        <f>VLOOKUP($AB16,[1]TN!$C$17:$K$24,8,FALSE)</f>
        <v>2.5936599423631124E-2</v>
      </c>
      <c r="AF16" s="35">
        <f>VLOOKUP($AB16,[1]TN!$C$17:$K$24,9,FALSE)</f>
        <v>2.9370572834549146E-2</v>
      </c>
      <c r="AH16" s="23">
        <f>VLOOKUP($AB16,[2]TN!$C$17:$K$23,5,FALSE)</f>
        <v>543</v>
      </c>
      <c r="AI16" s="23">
        <f>VLOOKUP($AB16,[2]TN!$C$17:$K$23,6,FALSE)</f>
        <v>16826245.120000001</v>
      </c>
      <c r="AJ16" s="35">
        <f>VLOOKUP($AB16,[2]TN!$C$17:$K$23,8,FALSE)</f>
        <v>1.9722504721778295E-2</v>
      </c>
      <c r="AK16" s="35">
        <f>VLOOKUP($AB16,[2]TN!$C$17:$K$23,9,FALSE)</f>
        <v>2.1120899365909041E-2</v>
      </c>
      <c r="AM16" s="23">
        <f>VLOOKUP($AB16,[3]TN!$C$17:$K$23,5,FALSE)</f>
        <v>84</v>
      </c>
      <c r="AN16" s="23">
        <f>VLOOKUP($AB16,[3]TN!$C$17:$K$23,6,FALSE)</f>
        <v>2508331</v>
      </c>
      <c r="AO16" s="35">
        <f>VLOOKUP($AB16,[3]TN!$C$17:$K$23,8,FALSE)</f>
        <v>2.1466905187835419E-2</v>
      </c>
      <c r="AP16" s="35">
        <f>VLOOKUP($AB16,[3]TN!$C$17:$K$23,9,FALSE)</f>
        <v>1.7925793306958974E-2</v>
      </c>
      <c r="AR16" s="23">
        <f>VLOOKUP($AB16,[4]TN!$C$17:$K$23,5,FALSE)</f>
        <v>143</v>
      </c>
      <c r="AS16" s="23">
        <f>VLOOKUP($AB16,[4]TN!$C$17:$K$23,6,FALSE)</f>
        <v>4027487.23</v>
      </c>
      <c r="AT16" s="35">
        <f>VLOOKUP($AB16,[4]TN!$C$17:$K$23,8,FALSE)</f>
        <v>2.9922577945176814E-2</v>
      </c>
      <c r="AU16" s="35">
        <f>VLOOKUP($AB16,[4]TN!$C$17:$K$23,9,FALSE)</f>
        <v>2.8393198037276187E-2</v>
      </c>
      <c r="AW16" s="23">
        <f>VLOOKUP($AB16,[5]TN!$C$17:$K$23,5,FALSE)</f>
        <v>114</v>
      </c>
      <c r="AX16" s="23">
        <f>VLOOKUP($AB16,[5]TN!$C$17:$K$23,6,FALSE)</f>
        <v>4667532.7300000004</v>
      </c>
      <c r="AY16" s="35">
        <f>VLOOKUP($AB16,[5]TN!$C$17:$K$23,8,FALSE)</f>
        <v>1.3141210374639769E-2</v>
      </c>
      <c r="AZ16" s="35">
        <f>VLOOKUP($AB16,[5]TN!$C$17:$K$23,9,FALSE)</f>
        <v>1.6694819231750816E-2</v>
      </c>
      <c r="BB16" s="36">
        <f t="shared" si="1"/>
        <v>0</v>
      </c>
      <c r="BC16" s="36">
        <f t="shared" si="0"/>
        <v>0</v>
      </c>
      <c r="BD16" s="35">
        <f t="shared" si="0"/>
        <v>3.6599423631124978E-5</v>
      </c>
      <c r="BE16" s="35">
        <f t="shared" si="0"/>
        <v>-2.9427165450852943E-5</v>
      </c>
      <c r="BF16" s="23"/>
      <c r="BG16" s="36">
        <f t="shared" si="0"/>
        <v>0</v>
      </c>
      <c r="BH16" s="36">
        <f t="shared" si="0"/>
        <v>0.12000000104308128</v>
      </c>
      <c r="BI16" s="35">
        <f t="shared" si="0"/>
        <v>2.2504721778296433E-5</v>
      </c>
      <c r="BJ16" s="35">
        <f t="shared" si="0"/>
        <v>2.0899365909040485E-5</v>
      </c>
      <c r="BK16" s="23"/>
      <c r="BL16" s="36">
        <f t="shared" si="0"/>
        <v>0</v>
      </c>
      <c r="BM16" s="36">
        <f t="shared" si="0"/>
        <v>0</v>
      </c>
      <c r="BN16" s="35">
        <f t="shared" si="0"/>
        <v>-3.3094812164579518E-5</v>
      </c>
      <c r="BO16" s="35">
        <f t="shared" si="0"/>
        <v>2.5793306958975248E-5</v>
      </c>
      <c r="BP16" s="23"/>
      <c r="BQ16" s="36">
        <f t="shared" si="0"/>
        <v>0</v>
      </c>
      <c r="BR16" s="36">
        <f t="shared" si="0"/>
        <v>0.22999999998137355</v>
      </c>
      <c r="BS16" s="35">
        <f t="shared" si="0"/>
        <v>2.2577945176814607E-5</v>
      </c>
      <c r="BT16" s="35">
        <f t="shared" si="0"/>
        <v>-6.8019627238145863E-6</v>
      </c>
      <c r="BU16" s="23"/>
      <c r="BV16" s="36">
        <f t="shared" si="0"/>
        <v>0</v>
      </c>
      <c r="BW16" s="36">
        <f t="shared" si="0"/>
        <v>-0.26999999955296516</v>
      </c>
      <c r="BX16" s="35">
        <f t="shared" si="0"/>
        <v>4.1210374639768718E-5</v>
      </c>
      <c r="BY16" s="35">
        <f t="shared" si="0"/>
        <v>-5.1807682491834817E-6</v>
      </c>
    </row>
    <row r="17" spans="1:77" x14ac:dyDescent="0.2">
      <c r="A17" s="1" t="s">
        <v>23</v>
      </c>
      <c r="B17" s="13" t="s">
        <v>9</v>
      </c>
      <c r="C17" s="25">
        <v>57</v>
      </c>
      <c r="D17" s="30">
        <v>1262896.45</v>
      </c>
      <c r="E17" s="19">
        <v>1.83E-2</v>
      </c>
      <c r="F17" s="19">
        <v>1.8800000000000001E-2</v>
      </c>
      <c r="H17" s="25">
        <v>382</v>
      </c>
      <c r="I17" s="30">
        <v>12431949</v>
      </c>
      <c r="J17" s="19">
        <v>1.3899999999999999E-2</v>
      </c>
      <c r="K17" s="19">
        <v>1.5599999999999999E-2</v>
      </c>
      <c r="M17" s="25">
        <v>96</v>
      </c>
      <c r="N17" s="30">
        <v>3330466</v>
      </c>
      <c r="O17" s="19">
        <v>2.4500000000000001E-2</v>
      </c>
      <c r="P17" s="19">
        <v>2.3800000000000002E-2</v>
      </c>
      <c r="R17" s="25">
        <v>112</v>
      </c>
      <c r="S17" s="30">
        <v>2601818</v>
      </c>
      <c r="T17" s="19">
        <v>2.3400000000000001E-2</v>
      </c>
      <c r="U17" s="19">
        <v>1.83E-2</v>
      </c>
      <c r="W17" s="25">
        <v>143</v>
      </c>
      <c r="X17" s="30">
        <v>4146803</v>
      </c>
      <c r="Y17" s="19">
        <v>1.6500000000000001E-2</v>
      </c>
      <c r="Z17" s="19">
        <v>1.4800000000000001E-2</v>
      </c>
      <c r="AB17" s="34" t="s">
        <v>9</v>
      </c>
      <c r="AC17" s="23">
        <f>VLOOKUP($AB17,[1]TN!$C$17:$K$24,5,FALSE)</f>
        <v>57</v>
      </c>
      <c r="AD17" s="23">
        <f>VLOOKUP($AB17,[1]TN!$C$17:$K$24,6,FALSE)</f>
        <v>1262896.4500000002</v>
      </c>
      <c r="AE17" s="35">
        <f>VLOOKUP($AB17,[1]TN!$C$17:$K$24,8,FALSE)</f>
        <v>1.8251681075888569E-2</v>
      </c>
      <c r="AF17" s="35">
        <f>VLOOKUP($AB17,[1]TN!$C$17:$K$24,9,FALSE)</f>
        <v>1.8765508053582104E-2</v>
      </c>
      <c r="AH17" s="23">
        <f>VLOOKUP($AB17,[2]TN!$C$17:$K$23,5,FALSE)</f>
        <v>382</v>
      </c>
      <c r="AI17" s="23">
        <f>VLOOKUP($AB17,[2]TN!$C$17:$K$23,6,FALSE)</f>
        <v>12431948.579999998</v>
      </c>
      <c r="AJ17" s="35">
        <f>VLOOKUP($AB17,[2]TN!$C$17:$K$23,8,FALSE)</f>
        <v>1.3874763911085282E-2</v>
      </c>
      <c r="AK17" s="35">
        <f>VLOOKUP($AB17,[2]TN!$C$17:$K$23,9,FALSE)</f>
        <v>1.5605022570854818E-2</v>
      </c>
      <c r="AM17" s="23">
        <f>VLOOKUP($AB17,[3]TN!$C$17:$K$23,5,FALSE)</f>
        <v>96</v>
      </c>
      <c r="AN17" s="23">
        <f>VLOOKUP($AB17,[3]TN!$C$17:$K$23,6,FALSE)</f>
        <v>3330466</v>
      </c>
      <c r="AO17" s="35">
        <f>VLOOKUP($AB17,[3]TN!$C$17:$K$23,8,FALSE)</f>
        <v>2.4533605928954767E-2</v>
      </c>
      <c r="AP17" s="35">
        <f>VLOOKUP($AB17,[3]TN!$C$17:$K$23,9,FALSE)</f>
        <v>2.3801182990544085E-2</v>
      </c>
      <c r="AR17" s="23">
        <f>VLOOKUP($AB17,[4]TN!$C$17:$K$23,5,FALSE)</f>
        <v>112</v>
      </c>
      <c r="AS17" s="23">
        <f>VLOOKUP($AB17,[4]TN!$C$17:$K$23,6,FALSE)</f>
        <v>2601818.06</v>
      </c>
      <c r="AT17" s="35">
        <f>VLOOKUP($AB17,[4]TN!$C$17:$K$23,8,FALSE)</f>
        <v>2.3435865243774848E-2</v>
      </c>
      <c r="AU17" s="35">
        <f>VLOOKUP($AB17,[4]TN!$C$17:$K$23,9,FALSE)</f>
        <v>1.8342438154556665E-2</v>
      </c>
      <c r="AW17" s="23">
        <f>VLOOKUP($AB17,[5]TN!$C$17:$K$23,5,FALSE)</f>
        <v>143</v>
      </c>
      <c r="AX17" s="23">
        <f>VLOOKUP($AB17,[5]TN!$C$17:$K$23,6,FALSE)</f>
        <v>4146803.48</v>
      </c>
      <c r="AY17" s="35">
        <f>VLOOKUP($AB17,[5]TN!$C$17:$K$23,8,FALSE)</f>
        <v>1.6484149855907782E-2</v>
      </c>
      <c r="AZ17" s="35">
        <f>VLOOKUP($AB17,[5]TN!$C$17:$K$23,9,FALSE)</f>
        <v>1.4832276170925793E-2</v>
      </c>
      <c r="BB17" s="36">
        <f t="shared" si="1"/>
        <v>0</v>
      </c>
      <c r="BC17" s="36">
        <f t="shared" si="0"/>
        <v>0</v>
      </c>
      <c r="BD17" s="35">
        <f t="shared" si="0"/>
        <v>-4.8318924111431794E-5</v>
      </c>
      <c r="BE17" s="35">
        <f t="shared" si="0"/>
        <v>-3.4491946417896518E-5</v>
      </c>
      <c r="BF17" s="23"/>
      <c r="BG17" s="36">
        <f t="shared" si="0"/>
        <v>0</v>
      </c>
      <c r="BH17" s="36">
        <f t="shared" si="0"/>
        <v>-0.42000000178813934</v>
      </c>
      <c r="BI17" s="35">
        <f t="shared" si="0"/>
        <v>-2.5236088914717264E-5</v>
      </c>
      <c r="BJ17" s="35">
        <f t="shared" si="0"/>
        <v>5.0225708548186365E-6</v>
      </c>
      <c r="BK17" s="23"/>
      <c r="BL17" s="36">
        <f t="shared" si="0"/>
        <v>0</v>
      </c>
      <c r="BM17" s="36">
        <f t="shared" si="0"/>
        <v>0</v>
      </c>
      <c r="BN17" s="35">
        <f t="shared" si="0"/>
        <v>3.3605928954766329E-5</v>
      </c>
      <c r="BO17" s="35">
        <f t="shared" si="0"/>
        <v>1.1829905440831345E-6</v>
      </c>
      <c r="BP17" s="23"/>
      <c r="BQ17" s="36">
        <f t="shared" si="0"/>
        <v>0</v>
      </c>
      <c r="BR17" s="36">
        <f t="shared" si="0"/>
        <v>6.0000000055879354E-2</v>
      </c>
      <c r="BS17" s="35">
        <f t="shared" si="0"/>
        <v>3.5865243774847039E-5</v>
      </c>
      <c r="BT17" s="35">
        <f t="shared" si="0"/>
        <v>4.2438154556664887E-5</v>
      </c>
      <c r="BU17" s="23"/>
      <c r="BV17" s="36">
        <f t="shared" si="0"/>
        <v>0</v>
      </c>
      <c r="BW17" s="36">
        <f t="shared" si="0"/>
        <v>0.47999999998137355</v>
      </c>
      <c r="BX17" s="35">
        <f t="shared" si="0"/>
        <v>-1.5850144092218604E-5</v>
      </c>
      <c r="BY17" s="35">
        <f t="shared" si="0"/>
        <v>3.2276170925792103E-5</v>
      </c>
    </row>
    <row r="18" spans="1:77" x14ac:dyDescent="0.2">
      <c r="A18" s="1" t="s">
        <v>24</v>
      </c>
      <c r="B18" s="13" t="s">
        <v>10</v>
      </c>
      <c r="C18" s="25">
        <v>15</v>
      </c>
      <c r="D18" s="30">
        <v>563851.78</v>
      </c>
      <c r="E18" s="19">
        <v>4.7999999999999996E-3</v>
      </c>
      <c r="F18" s="19">
        <v>8.3999999999999995E-3</v>
      </c>
      <c r="H18" s="25">
        <v>288</v>
      </c>
      <c r="I18" s="30">
        <v>9612582</v>
      </c>
      <c r="J18" s="19">
        <v>1.0500000000000001E-2</v>
      </c>
      <c r="K18" s="19">
        <v>1.21E-2</v>
      </c>
      <c r="M18" s="25">
        <v>24</v>
      </c>
      <c r="N18" s="30">
        <v>1012508</v>
      </c>
      <c r="O18" s="19">
        <v>6.1000000000000004E-3</v>
      </c>
      <c r="P18" s="19">
        <v>7.1999999999999998E-3</v>
      </c>
      <c r="R18" s="25">
        <v>14</v>
      </c>
      <c r="S18" s="30">
        <v>592750</v>
      </c>
      <c r="T18" s="19">
        <v>2.8999999999999998E-3</v>
      </c>
      <c r="U18" s="19">
        <v>4.1999999999999997E-3</v>
      </c>
      <c r="W18" s="25">
        <v>42</v>
      </c>
      <c r="X18" s="30">
        <v>1817179</v>
      </c>
      <c r="Y18" s="19">
        <v>4.7999999999999996E-3</v>
      </c>
      <c r="Z18" s="19">
        <v>6.4999999999999997E-3</v>
      </c>
      <c r="AB18" s="34" t="s">
        <v>10</v>
      </c>
      <c r="AC18" s="23">
        <f>VLOOKUP($AB18,[1]TN!$C$17:$K$24,5,FALSE)</f>
        <v>15</v>
      </c>
      <c r="AD18" s="23">
        <f>VLOOKUP($AB18,[1]TN!$C$17:$K$24,6,FALSE)</f>
        <v>563851.78</v>
      </c>
      <c r="AE18" s="35">
        <f>VLOOKUP($AB18,[1]TN!$C$17:$K$24,8,FALSE)</f>
        <v>4.8030739673390974E-3</v>
      </c>
      <c r="AF18" s="35">
        <f>VLOOKUP($AB18,[1]TN!$C$17:$K$24,9,FALSE)</f>
        <v>8.3783315081902426E-3</v>
      </c>
      <c r="AH18" s="23">
        <f>VLOOKUP($AB18,[2]TN!$C$17:$K$23,5,FALSE)</f>
        <v>288</v>
      </c>
      <c r="AI18" s="23">
        <f>VLOOKUP($AB18,[2]TN!$C$17:$K$23,6,FALSE)</f>
        <v>9612581.8399999999</v>
      </c>
      <c r="AJ18" s="35">
        <f>VLOOKUP($AB18,[2]TN!$C$17:$K$23,8,FALSE)</f>
        <v>1.0460554990556443E-2</v>
      </c>
      <c r="AK18" s="35">
        <f>VLOOKUP($AB18,[2]TN!$C$17:$K$23,9,FALSE)</f>
        <v>1.2066053492105834E-2</v>
      </c>
      <c r="AM18" s="23">
        <f>VLOOKUP($AB18,[3]TN!$C$17:$K$23,5,FALSE)</f>
        <v>24</v>
      </c>
      <c r="AN18" s="23">
        <f>VLOOKUP($AB18,[3]TN!$C$17:$K$23,6,FALSE)</f>
        <v>1012508</v>
      </c>
      <c r="AO18" s="35">
        <f>VLOOKUP($AB18,[3]TN!$C$17:$K$23,8,FALSE)</f>
        <v>6.1334014822386918E-3</v>
      </c>
      <c r="AP18" s="35">
        <f>VLOOKUP($AB18,[3]TN!$C$17:$K$23,9,FALSE)</f>
        <v>7.2358907694568299E-3</v>
      </c>
      <c r="AR18" s="23">
        <f>VLOOKUP($AB18,[4]TN!$C$17:$K$23,5,FALSE)</f>
        <v>14</v>
      </c>
      <c r="AS18" s="23">
        <f>VLOOKUP($AB18,[4]TN!$C$17:$K$23,6,FALSE)</f>
        <v>592750.25</v>
      </c>
      <c r="AT18" s="35">
        <f>VLOOKUP($AB18,[4]TN!$C$17:$K$23,8,FALSE)</f>
        <v>2.929483155471856E-3</v>
      </c>
      <c r="AU18" s="35">
        <f>VLOOKUP($AB18,[4]TN!$C$17:$K$23,9,FALSE)</f>
        <v>4.1788028797536299E-3</v>
      </c>
      <c r="AW18" s="23">
        <f>VLOOKUP($AB18,[5]TN!$C$17:$K$23,5,FALSE)</f>
        <v>42</v>
      </c>
      <c r="AX18" s="23">
        <f>VLOOKUP($AB18,[5]TN!$C$17:$K$23,6,FALSE)</f>
        <v>1817178.58</v>
      </c>
      <c r="AY18" s="35">
        <f>VLOOKUP($AB18,[5]TN!$C$17:$K$23,8,FALSE)</f>
        <v>4.8414985590778097E-3</v>
      </c>
      <c r="AZ18" s="35">
        <f>VLOOKUP($AB18,[5]TN!$C$17:$K$23,9,FALSE)</f>
        <v>6.4996797365595846E-3</v>
      </c>
      <c r="BB18" s="36">
        <f t="shared" si="1"/>
        <v>0</v>
      </c>
      <c r="BC18" s="36">
        <f t="shared" si="0"/>
        <v>0</v>
      </c>
      <c r="BD18" s="35">
        <f t="shared" si="0"/>
        <v>3.0739673390978509E-6</v>
      </c>
      <c r="BE18" s="35">
        <f t="shared" si="0"/>
        <v>-2.1668491809756843E-5</v>
      </c>
      <c r="BF18" s="23"/>
      <c r="BG18" s="36">
        <f t="shared" si="0"/>
        <v>0</v>
      </c>
      <c r="BH18" s="36">
        <f t="shared" si="0"/>
        <v>-0.16000000014901161</v>
      </c>
      <c r="BI18" s="35">
        <f t="shared" si="0"/>
        <v>-3.9445009443557846E-5</v>
      </c>
      <c r="BJ18" s="35">
        <f t="shared" si="0"/>
        <v>-3.3946507894165937E-5</v>
      </c>
      <c r="BK18" s="23"/>
      <c r="BL18" s="36">
        <f t="shared" si="0"/>
        <v>0</v>
      </c>
      <c r="BM18" s="36">
        <f t="shared" si="0"/>
        <v>0</v>
      </c>
      <c r="BN18" s="35">
        <f t="shared" si="0"/>
        <v>3.3401482238691431E-5</v>
      </c>
      <c r="BO18" s="35">
        <f t="shared" si="0"/>
        <v>3.5890769456830077E-5</v>
      </c>
      <c r="BP18" s="23"/>
      <c r="BQ18" s="36">
        <f t="shared" si="0"/>
        <v>0</v>
      </c>
      <c r="BR18" s="36">
        <f t="shared" si="0"/>
        <v>0.25</v>
      </c>
      <c r="BS18" s="35">
        <f t="shared" si="0"/>
        <v>2.9483155471856162E-5</v>
      </c>
      <c r="BT18" s="35">
        <f t="shared" si="0"/>
        <v>-2.1197120246369862E-5</v>
      </c>
      <c r="BU18" s="23"/>
      <c r="BV18" s="36">
        <f t="shared" si="0"/>
        <v>0</v>
      </c>
      <c r="BW18" s="36">
        <f t="shared" si="0"/>
        <v>-0.41999999992549419</v>
      </c>
      <c r="BX18" s="35">
        <f t="shared" si="0"/>
        <v>4.1498559077810145E-5</v>
      </c>
      <c r="BY18" s="35">
        <f t="shared" si="0"/>
        <v>-3.2026344041514998E-7</v>
      </c>
    </row>
    <row r="19" spans="1:77" x14ac:dyDescent="0.2">
      <c r="A19" s="1" t="s">
        <v>25</v>
      </c>
      <c r="B19" s="13" t="s">
        <v>11</v>
      </c>
      <c r="C19" s="25">
        <v>167</v>
      </c>
      <c r="D19" s="30">
        <v>4479499.09</v>
      </c>
      <c r="E19" s="19">
        <v>5.3499999999999999E-2</v>
      </c>
      <c r="F19" s="19">
        <v>6.6600000000000006E-2</v>
      </c>
      <c r="H19" s="25">
        <v>890</v>
      </c>
      <c r="I19" s="30">
        <v>27809900</v>
      </c>
      <c r="J19" s="19">
        <v>3.2300000000000002E-2</v>
      </c>
      <c r="K19" s="19">
        <v>3.49E-2</v>
      </c>
      <c r="M19" s="25">
        <v>163</v>
      </c>
      <c r="N19" s="30">
        <v>5482820</v>
      </c>
      <c r="O19" s="19">
        <v>4.1700000000000001E-2</v>
      </c>
      <c r="P19" s="19">
        <v>3.9199999999999999E-2</v>
      </c>
      <c r="R19" s="25">
        <v>209</v>
      </c>
      <c r="S19" s="30">
        <v>5669540</v>
      </c>
      <c r="T19" s="19">
        <v>4.3700000000000003E-2</v>
      </c>
      <c r="U19" s="19">
        <v>0.04</v>
      </c>
      <c r="W19" s="25">
        <v>236</v>
      </c>
      <c r="X19" s="30">
        <v>7065222</v>
      </c>
      <c r="Y19" s="19">
        <v>2.7199999999999998E-2</v>
      </c>
      <c r="Z19" s="19">
        <v>2.53E-2</v>
      </c>
      <c r="AB19" s="34" t="s">
        <v>11</v>
      </c>
      <c r="AC19" s="23">
        <f>VLOOKUP($AB19,[1]TN!$C$17:$K$24,5,FALSE)</f>
        <v>167</v>
      </c>
      <c r="AD19" s="23">
        <f>VLOOKUP($AB19,[1]TN!$C$17:$K$24,6,FALSE)</f>
        <v>4479499.09</v>
      </c>
      <c r="AE19" s="35">
        <f>VLOOKUP($AB19,[1]TN!$C$17:$K$24,8,FALSE)</f>
        <v>5.347422350304195E-2</v>
      </c>
      <c r="AF19" s="35">
        <f>VLOOKUP($AB19,[1]TN!$C$17:$K$24,9,FALSE)</f>
        <v>6.6561337035517587E-2</v>
      </c>
      <c r="AH19" s="23">
        <f>VLOOKUP($AB19,[2]TN!$C$17:$K$23,5,FALSE)</f>
        <v>890</v>
      </c>
      <c r="AI19" s="23">
        <f>VLOOKUP($AB19,[2]TN!$C$17:$K$23,6,FALSE)</f>
        <v>27809899.990000006</v>
      </c>
      <c r="AJ19" s="35">
        <f>VLOOKUP($AB19,[2]TN!$C$17:$K$23,8,FALSE)</f>
        <v>3.2326020630539007E-2</v>
      </c>
      <c r="AK19" s="35">
        <f>VLOOKUP($AB19,[2]TN!$C$17:$K$23,9,FALSE)</f>
        <v>3.4907972329882769E-2</v>
      </c>
      <c r="AM19" s="23">
        <f>VLOOKUP($AB19,[3]TN!$C$17:$K$23,5,FALSE)</f>
        <v>163</v>
      </c>
      <c r="AN19" s="23">
        <f>VLOOKUP($AB19,[3]TN!$C$17:$K$23,6,FALSE)</f>
        <v>5482820</v>
      </c>
      <c r="AO19" s="35">
        <f>VLOOKUP($AB19,[3]TN!$C$17:$K$23,8,FALSE)</f>
        <v>4.1656018400204449E-2</v>
      </c>
      <c r="AP19" s="35">
        <f>VLOOKUP($AB19,[3]TN!$C$17:$K$23,9,FALSE)</f>
        <v>3.9182985841685496E-2</v>
      </c>
      <c r="AR19" s="23">
        <f>VLOOKUP($AB19,[4]TN!$C$17:$K$23,5,FALSE)</f>
        <v>209</v>
      </c>
      <c r="AS19" s="23">
        <f>VLOOKUP($AB19,[4]TN!$C$17:$K$23,6,FALSE)</f>
        <v>5669539.9000000004</v>
      </c>
      <c r="AT19" s="35">
        <f>VLOOKUP($AB19,[4]TN!$C$17:$K$23,8,FALSE)</f>
        <v>4.3732998535258423E-2</v>
      </c>
      <c r="AU19" s="35">
        <f>VLOOKUP($AB19,[4]TN!$C$17:$K$23,9,FALSE)</f>
        <v>3.9969430060971055E-2</v>
      </c>
      <c r="AW19" s="23">
        <f>VLOOKUP($AB19,[5]TN!$C$17:$K$23,5,FALSE)</f>
        <v>236</v>
      </c>
      <c r="AX19" s="23">
        <f>VLOOKUP($AB19,[5]TN!$C$17:$K$23,6,FALSE)</f>
        <v>7065222.3099999996</v>
      </c>
      <c r="AY19" s="35">
        <f>VLOOKUP($AB19,[5]TN!$C$17:$K$23,8,FALSE)</f>
        <v>2.7204610951008644E-2</v>
      </c>
      <c r="AZ19" s="35">
        <f>VLOOKUP($AB19,[5]TN!$C$17:$K$23,9,FALSE)</f>
        <v>2.5270869240928261E-2</v>
      </c>
      <c r="BB19" s="36">
        <f t="shared" si="1"/>
        <v>0</v>
      </c>
      <c r="BC19" s="36">
        <f t="shared" si="0"/>
        <v>0</v>
      </c>
      <c r="BD19" s="35">
        <f t="shared" si="0"/>
        <v>-2.5776496958049289E-5</v>
      </c>
      <c r="BE19" s="35">
        <f t="shared" si="0"/>
        <v>-3.8662964482419349E-5</v>
      </c>
      <c r="BF19" s="23"/>
      <c r="BG19" s="36">
        <f t="shared" si="0"/>
        <v>0</v>
      </c>
      <c r="BH19" s="36">
        <f t="shared" si="0"/>
        <v>-9.9999941885471344E-3</v>
      </c>
      <c r="BI19" s="35">
        <f t="shared" si="0"/>
        <v>2.6020630539004552E-5</v>
      </c>
      <c r="BJ19" s="35">
        <f t="shared" si="0"/>
        <v>7.9723298827688582E-6</v>
      </c>
      <c r="BK19" s="23"/>
      <c r="BL19" s="36">
        <f t="shared" si="0"/>
        <v>0</v>
      </c>
      <c r="BM19" s="36">
        <f t="shared" si="0"/>
        <v>0</v>
      </c>
      <c r="BN19" s="35">
        <f t="shared" si="0"/>
        <v>-4.3981599795551996E-5</v>
      </c>
      <c r="BO19" s="35">
        <f t="shared" si="0"/>
        <v>-1.7014158314503092E-5</v>
      </c>
      <c r="BP19" s="23"/>
      <c r="BQ19" s="36">
        <f t="shared" si="0"/>
        <v>0</v>
      </c>
      <c r="BR19" s="36">
        <f t="shared" si="0"/>
        <v>-9.999999962747097E-2</v>
      </c>
      <c r="BS19" s="35">
        <f t="shared" si="0"/>
        <v>3.2998535258420281E-5</v>
      </c>
      <c r="BT19" s="35">
        <f t="shared" si="0"/>
        <v>-3.0569939028946003E-5</v>
      </c>
      <c r="BU19" s="23"/>
      <c r="BV19" s="36">
        <f t="shared" si="0"/>
        <v>0</v>
      </c>
      <c r="BW19" s="36">
        <f t="shared" si="0"/>
        <v>0.30999999959021807</v>
      </c>
      <c r="BX19" s="35">
        <f t="shared" si="0"/>
        <v>4.6109510086454752E-6</v>
      </c>
      <c r="BY19" s="35">
        <f t="shared" si="0"/>
        <v>-2.9130759071738233E-5</v>
      </c>
    </row>
    <row r="20" spans="1:77" x14ac:dyDescent="0.2">
      <c r="A20" s="1" t="s">
        <v>26</v>
      </c>
      <c r="B20" s="13" t="s">
        <v>12</v>
      </c>
      <c r="C20" s="23">
        <v>1</v>
      </c>
      <c r="D20" s="28">
        <v>115248.76</v>
      </c>
      <c r="E20" s="17">
        <v>2.9999999999999997E-4</v>
      </c>
      <c r="F20" s="17">
        <v>1.6999999999999999E-3</v>
      </c>
      <c r="G20" s="8"/>
      <c r="H20" s="23">
        <v>47</v>
      </c>
      <c r="I20" s="28">
        <v>2379044</v>
      </c>
      <c r="J20" s="17">
        <v>1.6999999999999999E-3</v>
      </c>
      <c r="K20" s="17">
        <v>3.0000000000000001E-3</v>
      </c>
      <c r="L20" s="8"/>
      <c r="M20" s="23">
        <v>3</v>
      </c>
      <c r="N20" s="28">
        <v>279351</v>
      </c>
      <c r="O20" s="17">
        <v>8.0000000000000004E-4</v>
      </c>
      <c r="P20" s="17">
        <v>2E-3</v>
      </c>
      <c r="Q20" s="8"/>
      <c r="R20" s="23">
        <v>9</v>
      </c>
      <c r="S20" s="28">
        <v>432474</v>
      </c>
      <c r="T20" s="17">
        <v>1.9E-3</v>
      </c>
      <c r="U20" s="17">
        <v>3.0000000000000001E-3</v>
      </c>
      <c r="V20" s="8"/>
      <c r="W20" s="23">
        <v>26</v>
      </c>
      <c r="X20" s="28">
        <v>2108425</v>
      </c>
      <c r="Y20" s="17">
        <v>3.0000000000000001E-3</v>
      </c>
      <c r="Z20" s="17">
        <v>7.4999999999999997E-3</v>
      </c>
      <c r="AA20" s="8"/>
      <c r="AB20" s="34" t="s">
        <v>12</v>
      </c>
      <c r="AC20" s="23">
        <f>VLOOKUP($AB20,[1]TN!$C$17:$K$24,5,FALSE)</f>
        <v>1</v>
      </c>
      <c r="AD20" s="23">
        <f>VLOOKUP($AB20,[1]TN!$C$17:$K$24,6,FALSE)</f>
        <v>115248.76</v>
      </c>
      <c r="AE20" s="35">
        <f>VLOOKUP($AB20,[1]TN!$C$17:$K$24,8,FALSE)</f>
        <v>3.2020493115593977E-4</v>
      </c>
      <c r="AF20" s="35">
        <f>VLOOKUP($AB20,[1]TN!$C$17:$K$24,9,FALSE)</f>
        <v>1.7124931612131388E-3</v>
      </c>
      <c r="AG20" s="8"/>
      <c r="AH20" s="23">
        <f>VLOOKUP($AB20,[2]TN!$C$17:$K$23,5,FALSE)</f>
        <v>47</v>
      </c>
      <c r="AI20" s="23">
        <f>VLOOKUP($AB20,[2]TN!$C$17:$K$23,6,FALSE)</f>
        <v>2379043.88</v>
      </c>
      <c r="AJ20" s="35">
        <f>VLOOKUP($AB20,[2]TN!$C$17:$K$23,8,FALSE)</f>
        <v>1.7071044602644195E-3</v>
      </c>
      <c r="AK20" s="35">
        <f>VLOOKUP($AB20,[2]TN!$C$17:$K$23,9,FALSE)</f>
        <v>2.9862602154081645E-3</v>
      </c>
      <c r="AL20" s="8"/>
      <c r="AM20" s="23">
        <f>VLOOKUP($AB20,[3]TN!$C$17:$K$23,5,FALSE)</f>
        <v>3</v>
      </c>
      <c r="AN20" s="23">
        <f>VLOOKUP($AB20,[3]TN!$C$17:$K$23,6,FALSE)</f>
        <v>279351</v>
      </c>
      <c r="AO20" s="35">
        <f>VLOOKUP($AB20,[3]TN!$C$17:$K$23,8,FALSE)</f>
        <v>7.6667518527983648E-4</v>
      </c>
      <c r="AP20" s="35">
        <f>VLOOKUP($AB20,[3]TN!$C$17:$K$23,9,FALSE)</f>
        <v>1.9963825691634387E-3</v>
      </c>
      <c r="AQ20" s="8"/>
      <c r="AR20" s="23">
        <f>VLOOKUP($AB20,[4]TN!$C$17:$K$23,5,FALSE)</f>
        <v>9</v>
      </c>
      <c r="AS20" s="23">
        <f>VLOOKUP($AB20,[4]TN!$C$17:$K$23,6,FALSE)</f>
        <v>432474.23</v>
      </c>
      <c r="AT20" s="35">
        <f>VLOOKUP($AB20,[4]TN!$C$17:$K$23,8,FALSE)</f>
        <v>1.8832391713747645E-3</v>
      </c>
      <c r="AU20" s="35">
        <f>VLOOKUP($AB20,[4]TN!$C$17:$K$23,9,FALSE)</f>
        <v>3.0488802961166754E-3</v>
      </c>
      <c r="AV20" s="8"/>
      <c r="AW20" s="23">
        <f>VLOOKUP($AB20,[5]TN!$C$17:$K$23,5,FALSE)</f>
        <v>26</v>
      </c>
      <c r="AX20" s="23">
        <f>VLOOKUP($AB20,[5]TN!$C$17:$K$23,6,FALSE)</f>
        <v>2108425.3199999998</v>
      </c>
      <c r="AY20" s="35">
        <f>VLOOKUP($AB20,[5]TN!$C$17:$K$23,8,FALSE)</f>
        <v>2.9971181556195966E-3</v>
      </c>
      <c r="AZ20" s="35">
        <f>VLOOKUP($AB20,[5]TN!$C$17:$K$23,9,FALSE)</f>
        <v>7.54141033758672E-3</v>
      </c>
      <c r="BB20" s="36">
        <f t="shared" si="1"/>
        <v>0</v>
      </c>
      <c r="BC20" s="36">
        <f t="shared" si="0"/>
        <v>0</v>
      </c>
      <c r="BD20" s="35">
        <f t="shared" si="0"/>
        <v>2.0204931155939801E-5</v>
      </c>
      <c r="BE20" s="35">
        <f t="shared" si="0"/>
        <v>1.2493161213138898E-5</v>
      </c>
      <c r="BF20" s="23"/>
      <c r="BG20" s="36">
        <f t="shared" si="0"/>
        <v>0</v>
      </c>
      <c r="BH20" s="36">
        <f t="shared" si="0"/>
        <v>-0.12000000011175871</v>
      </c>
      <c r="BI20" s="35">
        <f t="shared" si="0"/>
        <v>7.1044602644196406E-6</v>
      </c>
      <c r="BJ20" s="35">
        <f t="shared" si="0"/>
        <v>-1.3739784591835537E-5</v>
      </c>
      <c r="BK20" s="23"/>
      <c r="BL20" s="36">
        <f t="shared" si="0"/>
        <v>0</v>
      </c>
      <c r="BM20" s="36">
        <f t="shared" si="0"/>
        <v>0</v>
      </c>
      <c r="BN20" s="35">
        <f t="shared" si="0"/>
        <v>-3.3324814720163561E-5</v>
      </c>
      <c r="BO20" s="35">
        <f t="shared" si="0"/>
        <v>-3.6174308365613354E-6</v>
      </c>
      <c r="BP20" s="23"/>
      <c r="BQ20" s="36">
        <f t="shared" si="0"/>
        <v>0</v>
      </c>
      <c r="BR20" s="36">
        <f t="shared" si="0"/>
        <v>0.22999999998137355</v>
      </c>
      <c r="BS20" s="35">
        <f t="shared" si="0"/>
        <v>-1.676082862523548E-5</v>
      </c>
      <c r="BT20" s="35">
        <f t="shared" si="0"/>
        <v>4.8880296116675295E-5</v>
      </c>
      <c r="BU20" s="23"/>
      <c r="BV20" s="36">
        <f t="shared" si="0"/>
        <v>0</v>
      </c>
      <c r="BW20" s="36">
        <f t="shared" si="0"/>
        <v>0.31999999983236194</v>
      </c>
      <c r="BX20" s="35">
        <f t="shared" si="0"/>
        <v>-2.881844380403422E-6</v>
      </c>
      <c r="BY20" s="35">
        <f t="shared" si="0"/>
        <v>4.1410337586720268E-5</v>
      </c>
    </row>
    <row r="21" spans="1:77" x14ac:dyDescent="0.2">
      <c r="A21" s="1" t="s">
        <v>27</v>
      </c>
      <c r="B21" s="13" t="s">
        <v>13</v>
      </c>
      <c r="C21" s="23">
        <v>3123</v>
      </c>
      <c r="D21" s="28">
        <v>67298814.739999995</v>
      </c>
      <c r="E21" s="17">
        <v>1</v>
      </c>
      <c r="F21" s="17">
        <v>1</v>
      </c>
      <c r="G21" s="8"/>
      <c r="H21" s="23">
        <v>27532</v>
      </c>
      <c r="I21" s="28">
        <v>796663287</v>
      </c>
      <c r="J21" s="17">
        <v>1</v>
      </c>
      <c r="K21" s="17">
        <v>1</v>
      </c>
      <c r="L21" s="8"/>
      <c r="M21" s="23">
        <v>3913</v>
      </c>
      <c r="N21" s="28">
        <v>139928591</v>
      </c>
      <c r="O21" s="17">
        <v>1</v>
      </c>
      <c r="P21" s="17">
        <v>1</v>
      </c>
      <c r="Q21" s="8"/>
      <c r="R21" s="23">
        <v>4779</v>
      </c>
      <c r="S21" s="28">
        <v>141846904</v>
      </c>
      <c r="T21" s="17">
        <v>1</v>
      </c>
      <c r="U21" s="17">
        <v>1</v>
      </c>
      <c r="V21" s="8"/>
      <c r="W21" s="23">
        <v>8675</v>
      </c>
      <c r="X21" s="28">
        <v>279579711</v>
      </c>
      <c r="Y21" s="17">
        <v>1</v>
      </c>
      <c r="Z21" s="17">
        <v>1</v>
      </c>
      <c r="AA21" s="8"/>
      <c r="AB21" s="34" t="s">
        <v>13</v>
      </c>
      <c r="AC21" s="23">
        <f>VLOOKUP($AB21,[1]TN!$C$17:$K$24,5,FALSE)</f>
        <v>3123</v>
      </c>
      <c r="AD21" s="23">
        <f>VLOOKUP($AB21,[1]TN!$C$17:$K$24,6,FALSE)</f>
        <v>67298814.74000001</v>
      </c>
      <c r="AE21" s="35">
        <f>VLOOKUP($AB21,[1]TN!$C$17:$K$24,8,FALSE)</f>
        <v>1.0000000000000002</v>
      </c>
      <c r="AF21" s="35">
        <f>VLOOKUP($AB21,[1]TN!$C$17:$K$24,9,FALSE)</f>
        <v>0.99999999999999989</v>
      </c>
      <c r="AG21" s="8"/>
      <c r="AH21" s="23">
        <f>VLOOKUP($AB21,[2]TN!$C$17:$K$23,5,FALSE)</f>
        <v>27532</v>
      </c>
      <c r="AI21" s="23">
        <f>VLOOKUP($AB21,[2]TN!$C$17:$K$23,6,FALSE)</f>
        <v>796663287.32000005</v>
      </c>
      <c r="AJ21" s="35">
        <f>VLOOKUP($AB21,[2]TN!$C$17:$K$23,8,FALSE)</f>
        <v>1</v>
      </c>
      <c r="AK21" s="35">
        <f>VLOOKUP($AB21,[2]TN!$C$17:$K$23,9,FALSE)</f>
        <v>0.99999999999999989</v>
      </c>
      <c r="AL21" s="8"/>
      <c r="AM21" s="23">
        <f>VLOOKUP($AB21,[3]TN!$C$17:$K$23,5,FALSE)</f>
        <v>3913</v>
      </c>
      <c r="AN21" s="23">
        <f>VLOOKUP($AB21,[3]TN!$C$17:$K$23,6,FALSE)</f>
        <v>139928591</v>
      </c>
      <c r="AO21" s="35">
        <f>VLOOKUP($AB21,[3]TN!$C$17:$K$23,8,FALSE)</f>
        <v>1</v>
      </c>
      <c r="AP21" s="35">
        <f>VLOOKUP($AB21,[3]TN!$C$17:$K$23,9,FALSE)</f>
        <v>1</v>
      </c>
      <c r="AQ21" s="8"/>
      <c r="AR21" s="23">
        <f>VLOOKUP($AB21,[4]TN!$C$17:$K$23,5,FALSE)</f>
        <v>4779</v>
      </c>
      <c r="AS21" s="23">
        <f>VLOOKUP($AB21,[4]TN!$C$17:$K$23,6,FALSE)</f>
        <v>141846903.78</v>
      </c>
      <c r="AT21" s="35">
        <f>VLOOKUP($AB21,[4]TN!$C$17:$K$23,8,FALSE)</f>
        <v>1</v>
      </c>
      <c r="AU21" s="35">
        <f>VLOOKUP($AB21,[4]TN!$C$17:$K$23,9,FALSE)</f>
        <v>1</v>
      </c>
      <c r="AV21" s="8"/>
      <c r="AW21" s="23">
        <f>VLOOKUP($AB21,[5]TN!$C$17:$K$23,5,FALSE)</f>
        <v>8675</v>
      </c>
      <c r="AX21" s="23">
        <f>VLOOKUP($AB21,[5]TN!$C$17:$K$23,6,FALSE)</f>
        <v>279579710.63999999</v>
      </c>
      <c r="AY21" s="35">
        <f>VLOOKUP($AB21,[5]TN!$C$17:$K$23,8,FALSE)</f>
        <v>1</v>
      </c>
      <c r="AZ21" s="35">
        <f>VLOOKUP($AB21,[5]TN!$C$17:$K$23,9,FALSE)</f>
        <v>1</v>
      </c>
      <c r="BB21" s="36">
        <f t="shared" si="1"/>
        <v>0</v>
      </c>
      <c r="BC21" s="36">
        <f t="shared" si="0"/>
        <v>0</v>
      </c>
      <c r="BD21" s="35">
        <f t="shared" si="0"/>
        <v>0</v>
      </c>
      <c r="BE21" s="35">
        <f t="shared" si="0"/>
        <v>0</v>
      </c>
      <c r="BF21" s="23"/>
      <c r="BG21" s="36">
        <f t="shared" si="0"/>
        <v>0</v>
      </c>
      <c r="BH21" s="36">
        <f t="shared" si="0"/>
        <v>0.3200000524520874</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-0.2199999988079071</v>
      </c>
      <c r="BS21" s="35">
        <f t="shared" si="3"/>
        <v>0</v>
      </c>
      <c r="BT21" s="35">
        <f t="shared" si="3"/>
        <v>0</v>
      </c>
      <c r="BU21" s="23"/>
      <c r="BV21" s="36">
        <f t="shared" ref="BV21:BY21" si="4">AW21-W21</f>
        <v>0</v>
      </c>
      <c r="BW21" s="36">
        <f t="shared" si="4"/>
        <v>-0.36000001430511475</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H14" activePane="bottomRight" state="frozen"/>
      <selection pane="bottomRight" activeCell="A22" sqref="A22:XFD22"/>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188" priority="21" operator="lessThan">
      <formula>-1</formula>
    </cfRule>
  </conditionalFormatting>
  <conditionalFormatting sqref="BD6:BE21">
    <cfRule type="cellIs" dxfId="187" priority="19" operator="lessThan">
      <formula>-0.01</formula>
    </cfRule>
    <cfRule type="cellIs" dxfId="186" priority="20" operator="greaterThan">
      <formula>0.01</formula>
    </cfRule>
  </conditionalFormatting>
  <conditionalFormatting sqref="BB6:BC21">
    <cfRule type="cellIs" dxfId="185" priority="17" operator="lessThan">
      <formula>-1</formula>
    </cfRule>
    <cfRule type="cellIs" dxfId="184" priority="18" operator="greaterThan">
      <formula>1</formula>
    </cfRule>
  </conditionalFormatting>
  <conditionalFormatting sqref="BI6:BJ21">
    <cfRule type="cellIs" dxfId="183" priority="15" operator="lessThan">
      <formula>-0.01</formula>
    </cfRule>
    <cfRule type="cellIs" dxfId="182" priority="16" operator="greaterThan">
      <formula>0.01</formula>
    </cfRule>
  </conditionalFormatting>
  <conditionalFormatting sqref="BG6:BH21">
    <cfRule type="cellIs" dxfId="181" priority="13" operator="lessThan">
      <formula>-1</formula>
    </cfRule>
    <cfRule type="cellIs" dxfId="180" priority="14" operator="greaterThan">
      <formula>1</formula>
    </cfRule>
  </conditionalFormatting>
  <conditionalFormatting sqref="BN6:BO21">
    <cfRule type="cellIs" dxfId="179" priority="11" operator="lessThan">
      <formula>-0.01</formula>
    </cfRule>
    <cfRule type="cellIs" dxfId="178" priority="12" operator="greaterThan">
      <formula>0.01</formula>
    </cfRule>
  </conditionalFormatting>
  <conditionalFormatting sqref="BL6:BM21">
    <cfRule type="cellIs" dxfId="177" priority="9" operator="lessThan">
      <formula>-1</formula>
    </cfRule>
    <cfRule type="cellIs" dxfId="176" priority="10" operator="greaterThan">
      <formula>1</formula>
    </cfRule>
  </conditionalFormatting>
  <conditionalFormatting sqref="BS6:BT21">
    <cfRule type="cellIs" dxfId="175" priority="7" operator="lessThan">
      <formula>-0.01</formula>
    </cfRule>
    <cfRule type="cellIs" dxfId="174" priority="8" operator="greaterThan">
      <formula>0.01</formula>
    </cfRule>
  </conditionalFormatting>
  <conditionalFormatting sqref="BQ6:BR21">
    <cfRule type="cellIs" dxfId="173" priority="5" operator="lessThan">
      <formula>-1</formula>
    </cfRule>
    <cfRule type="cellIs" dxfId="172" priority="6" operator="greaterThan">
      <formula>1</formula>
    </cfRule>
  </conditionalFormatting>
  <conditionalFormatting sqref="BX6:BY21">
    <cfRule type="cellIs" dxfId="171" priority="3" operator="lessThan">
      <formula>-0.01</formula>
    </cfRule>
    <cfRule type="cellIs" dxfId="170" priority="4" operator="greaterThan">
      <formula>0.01</formula>
    </cfRule>
  </conditionalFormatting>
  <conditionalFormatting sqref="BV6:BW21">
    <cfRule type="cellIs" dxfId="169" priority="1" operator="lessThan">
      <formula>-1</formula>
    </cfRule>
    <cfRule type="cellIs" dxfId="168" priority="2" operator="greaterThan">
      <formula>1</formula>
    </cfRule>
  </conditionalFormatting>
  <pageMargins left="0.7" right="0.7" top="0.75" bottom="0.75" header="0.3" footer="0.3"/>
  <pageSetup paperSize="5" scale="12"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BY37"/>
  <sheetViews>
    <sheetView zoomScale="80" zoomScaleNormal="80" workbookViewId="0">
      <pane xSplit="2" ySplit="3" topLeftCell="AY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72</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116197</v>
      </c>
      <c r="D6" s="28">
        <v>14536884677.969999</v>
      </c>
      <c r="E6" s="17">
        <v>0.90510000000000002</v>
      </c>
      <c r="F6" s="17">
        <v>0.91469999999999996</v>
      </c>
      <c r="G6" s="8"/>
      <c r="H6" s="23">
        <v>569448</v>
      </c>
      <c r="I6" s="28">
        <v>64457676053</v>
      </c>
      <c r="J6" s="17">
        <v>0.89649999999999996</v>
      </c>
      <c r="K6" s="17">
        <v>0.89770000000000005</v>
      </c>
      <c r="L6" s="8"/>
      <c r="M6" s="23">
        <v>212183</v>
      </c>
      <c r="N6" s="28">
        <v>23659263656</v>
      </c>
      <c r="O6" s="17">
        <v>0.89970000000000006</v>
      </c>
      <c r="P6" s="17">
        <v>0.90980000000000005</v>
      </c>
      <c r="Q6" s="8"/>
      <c r="R6" s="23">
        <v>460186</v>
      </c>
      <c r="S6" s="28">
        <v>53372169044</v>
      </c>
      <c r="T6" s="17">
        <v>0.90229999999999999</v>
      </c>
      <c r="U6" s="17">
        <v>0.90710000000000002</v>
      </c>
      <c r="V6" s="8"/>
      <c r="W6" s="23">
        <v>811742</v>
      </c>
      <c r="X6" s="28">
        <v>104984567746</v>
      </c>
      <c r="Y6" s="17">
        <v>0.92769999999999997</v>
      </c>
      <c r="Z6" s="17">
        <v>0.93879999999999997</v>
      </c>
      <c r="AA6" s="8"/>
      <c r="AB6" s="34" t="s">
        <v>80</v>
      </c>
      <c r="AC6" s="23">
        <f>VLOOKUP($AB6,[1]TX!$C$8:$K$14,5,FALSE)</f>
        <v>116197</v>
      </c>
      <c r="AD6" s="23">
        <f>VLOOKUP($AB6,[1]TX!$C$8:$K$14,6,FALSE)</f>
        <v>14536884677.969999</v>
      </c>
      <c r="AE6" s="35">
        <f>VLOOKUP($AB6,[1]TX!$C$8:$K$14,8,FALSE)</f>
        <v>0.90513024241291207</v>
      </c>
      <c r="AF6" s="35">
        <f>VLOOKUP($AB6,[1]TX!$C$8:$K$14,9,FALSE)</f>
        <v>0.91469101756743754</v>
      </c>
      <c r="AG6" s="8"/>
      <c r="AH6" s="23">
        <f>VLOOKUP($AB6,[2]TX!$C$8:$K$23,5,FALSE)</f>
        <v>569448</v>
      </c>
      <c r="AI6" s="23">
        <f>VLOOKUP($AB6,[2]TX!$C$8:$K$23,6,FALSE)</f>
        <v>64457676053.25</v>
      </c>
      <c r="AJ6" s="35">
        <f>VLOOKUP($AB6,[2]TX!$C$8:$K$23,8,FALSE)</f>
        <v>0.8965016711561441</v>
      </c>
      <c r="AK6" s="35">
        <f>VLOOKUP($AB6,[2]TX!$C$8:$K$23,9,FALSE)</f>
        <v>0.8976868685538576</v>
      </c>
      <c r="AL6" s="8"/>
      <c r="AM6" s="23">
        <f>VLOOKUP($AB6,[3]TX!$C$8:$K$14,5,FALSE)</f>
        <v>212183</v>
      </c>
      <c r="AN6" s="23">
        <f>VLOOKUP($AB6,[3]TX!$C$8:$K$14,6,FALSE)</f>
        <v>23659263656</v>
      </c>
      <c r="AO6" s="35">
        <f>VLOOKUP($AB6,[3]TX!$C$8:$K$14,8,FALSE)</f>
        <v>0.89974006369075632</v>
      </c>
      <c r="AP6" s="35">
        <f>VLOOKUP($AB6,[3]TX!$C$8:$K$14,9,FALSE)</f>
        <v>0.90983987144959222</v>
      </c>
      <c r="AQ6" s="8"/>
      <c r="AR6" s="23">
        <f>VLOOKUP($AB6,[4]TX!$C$8:$K$14,5,FALSE)</f>
        <v>460186</v>
      </c>
      <c r="AS6" s="23">
        <f>VLOOKUP($AB6,[4]TX!$C$8:$K$14,6,FALSE)</f>
        <v>53372169043.949997</v>
      </c>
      <c r="AT6" s="35">
        <f>VLOOKUP($AB6,[4]TX!$C$8:$K$14,8,FALSE)</f>
        <v>0.90230956708607102</v>
      </c>
      <c r="AU6" s="35">
        <f>VLOOKUP($AB6,[4]TX!$C$8:$K$14,9,FALSE)</f>
        <v>0.90712027703987552</v>
      </c>
      <c r="AV6" s="8"/>
      <c r="AW6" s="23">
        <f>VLOOKUP($AB6,[5]TX!$C$8:$K$14,5,FALSE)</f>
        <v>811742</v>
      </c>
      <c r="AX6" s="23">
        <f>VLOOKUP($AB6,[5]TX!$C$8:$K$14,6,FALSE)</f>
        <v>104984567745.92999</v>
      </c>
      <c r="AY6" s="35">
        <f>VLOOKUP($AB6,[5]TX!$C$8:$K$14,8,FALSE)</f>
        <v>0.92765849488711427</v>
      </c>
      <c r="AZ6" s="35">
        <f>VLOOKUP($AB6,[5]TX!$C$8:$K$14,9,FALSE)</f>
        <v>0.93878332246170715</v>
      </c>
      <c r="BB6" s="36">
        <f>AC6-C6</f>
        <v>0</v>
      </c>
      <c r="BC6" s="36">
        <f t="shared" ref="BC6:BY21" si="0">AD6-D6</f>
        <v>0</v>
      </c>
      <c r="BD6" s="35">
        <f t="shared" si="0"/>
        <v>3.0242412912051542E-5</v>
      </c>
      <c r="BE6" s="35">
        <f t="shared" si="0"/>
        <v>-8.9824325624210388E-6</v>
      </c>
      <c r="BF6" s="23"/>
      <c r="BG6" s="36">
        <f t="shared" si="0"/>
        <v>0</v>
      </c>
      <c r="BH6" s="36">
        <f t="shared" si="0"/>
        <v>0.25</v>
      </c>
      <c r="BI6" s="35">
        <f t="shared" si="0"/>
        <v>1.671156144134045E-6</v>
      </c>
      <c r="BJ6" s="35">
        <f t="shared" si="0"/>
        <v>-1.3131446142455871E-5</v>
      </c>
      <c r="BK6" s="23"/>
      <c r="BL6" s="36">
        <f t="shared" si="0"/>
        <v>0</v>
      </c>
      <c r="BM6" s="36">
        <f t="shared" si="0"/>
        <v>0</v>
      </c>
      <c r="BN6" s="35">
        <f t="shared" si="0"/>
        <v>4.0063690756264592E-5</v>
      </c>
      <c r="BO6" s="35">
        <f t="shared" si="0"/>
        <v>3.9871449592165931E-5</v>
      </c>
      <c r="BP6" s="23"/>
      <c r="BQ6" s="36">
        <f t="shared" si="0"/>
        <v>0</v>
      </c>
      <c r="BR6" s="36">
        <f t="shared" si="0"/>
        <v>-5.00030517578125E-2</v>
      </c>
      <c r="BS6" s="35">
        <f t="shared" si="0"/>
        <v>9.5670860710272976E-6</v>
      </c>
      <c r="BT6" s="35">
        <f t="shared" si="0"/>
        <v>2.0277039875504776E-5</v>
      </c>
      <c r="BU6" s="23"/>
      <c r="BV6" s="36">
        <f t="shared" si="0"/>
        <v>0</v>
      </c>
      <c r="BW6" s="36">
        <f t="shared" si="0"/>
        <v>-7.000732421875E-2</v>
      </c>
      <c r="BX6" s="35">
        <f t="shared" si="0"/>
        <v>-4.1505112885698026E-5</v>
      </c>
      <c r="BY6" s="35">
        <f t="shared" si="0"/>
        <v>-1.6677538292819705E-5</v>
      </c>
    </row>
    <row r="7" spans="1:77" x14ac:dyDescent="0.2">
      <c r="A7" s="1" t="s">
        <v>22</v>
      </c>
      <c r="B7" s="2" t="s">
        <v>8</v>
      </c>
      <c r="C7" s="23">
        <v>5117</v>
      </c>
      <c r="D7" s="28">
        <v>521983038.10000002</v>
      </c>
      <c r="E7" s="17">
        <v>3.9899999999999998E-2</v>
      </c>
      <c r="F7" s="17">
        <v>3.2800000000000003E-2</v>
      </c>
      <c r="G7" s="8"/>
      <c r="H7" s="23">
        <v>23478</v>
      </c>
      <c r="I7" s="28">
        <v>2383077966</v>
      </c>
      <c r="J7" s="17">
        <v>3.6999999999999998E-2</v>
      </c>
      <c r="K7" s="17">
        <v>3.32E-2</v>
      </c>
      <c r="L7" s="8"/>
      <c r="M7" s="23">
        <v>8734</v>
      </c>
      <c r="N7" s="28">
        <v>787963309</v>
      </c>
      <c r="O7" s="17">
        <v>3.6999999999999998E-2</v>
      </c>
      <c r="P7" s="17">
        <v>3.0300000000000001E-2</v>
      </c>
      <c r="Q7" s="8"/>
      <c r="R7" s="23">
        <v>20136</v>
      </c>
      <c r="S7" s="28">
        <v>2037468631</v>
      </c>
      <c r="T7" s="17">
        <v>3.95E-2</v>
      </c>
      <c r="U7" s="17">
        <v>3.4599999999999999E-2</v>
      </c>
      <c r="V7" s="8"/>
      <c r="W7" s="23">
        <v>27331</v>
      </c>
      <c r="X7" s="28">
        <v>2848051142</v>
      </c>
      <c r="Y7" s="17">
        <v>3.1199999999999999E-2</v>
      </c>
      <c r="Z7" s="17">
        <v>2.5499999999999998E-2</v>
      </c>
      <c r="AA7" s="8"/>
      <c r="AB7" s="34" t="s">
        <v>8</v>
      </c>
      <c r="AC7" s="23">
        <f>VLOOKUP($AB7,[1]TX!$C$8:$K$14,5,FALSE)</f>
        <v>5117</v>
      </c>
      <c r="AD7" s="23">
        <f>VLOOKUP($AB7,[1]TX!$C$8:$K$14,6,FALSE)</f>
        <v>521983038.10000002</v>
      </c>
      <c r="AE7" s="35">
        <f>VLOOKUP($AB7,[1]TX!$C$8:$K$14,8,FALSE)</f>
        <v>3.9859475291331714E-2</v>
      </c>
      <c r="AF7" s="35">
        <f>VLOOKUP($AB7,[1]TX!$C$8:$K$14,9,FALSE)</f>
        <v>3.2844258370996818E-2</v>
      </c>
      <c r="AG7" s="8"/>
      <c r="AH7" s="23">
        <f>VLOOKUP($AB7,[2]TX!$C$8:$K$23,5,FALSE)</f>
        <v>23478</v>
      </c>
      <c r="AI7" s="23">
        <f>VLOOKUP($AB7,[2]TX!$C$8:$K$23,6,FALSE)</f>
        <v>2383077966.2200003</v>
      </c>
      <c r="AJ7" s="35">
        <f>VLOOKUP($AB7,[2]TX!$C$8:$K$23,8,FALSE)</f>
        <v>3.6962226990706705E-2</v>
      </c>
      <c r="AK7" s="35">
        <f>VLOOKUP($AB7,[2]TX!$C$8:$K$23,9,FALSE)</f>
        <v>3.3188565396748658E-2</v>
      </c>
      <c r="AL7" s="8"/>
      <c r="AM7" s="23">
        <f>VLOOKUP($AB7,[3]TX!$C$8:$K$14,5,FALSE)</f>
        <v>8734</v>
      </c>
      <c r="AN7" s="23">
        <f>VLOOKUP($AB7,[3]TX!$C$8:$K$14,6,FALSE)</f>
        <v>787963309</v>
      </c>
      <c r="AO7" s="35">
        <f>VLOOKUP($AB7,[3]TX!$C$8:$K$14,8,FALSE)</f>
        <v>3.7035623571516407E-2</v>
      </c>
      <c r="AP7" s="35">
        <f>VLOOKUP($AB7,[3]TX!$C$8:$K$14,9,FALSE)</f>
        <v>3.0301891309527037E-2</v>
      </c>
      <c r="AQ7" s="8"/>
      <c r="AR7" s="23">
        <f>VLOOKUP($AB7,[4]TX!$C$8:$K$14,5,FALSE)</f>
        <v>20136</v>
      </c>
      <c r="AS7" s="23">
        <f>VLOOKUP($AB7,[4]TX!$C$8:$K$14,6,FALSE)</f>
        <v>2037468630.6700001</v>
      </c>
      <c r="AT7" s="35">
        <f>VLOOKUP($AB7,[4]TX!$C$8:$K$14,8,FALSE)</f>
        <v>3.9481656206066952E-2</v>
      </c>
      <c r="AU7" s="35">
        <f>VLOOKUP($AB7,[4]TX!$C$8:$K$14,9,FALSE)</f>
        <v>3.46290799459823E-2</v>
      </c>
      <c r="AV7" s="8"/>
      <c r="AW7" s="23">
        <f>VLOOKUP($AB7,[5]TX!$C$8:$K$14,5,FALSE)</f>
        <v>27331</v>
      </c>
      <c r="AX7" s="23">
        <f>VLOOKUP($AB7,[5]TX!$C$8:$K$14,6,FALSE)</f>
        <v>2848051142.4299998</v>
      </c>
      <c r="AY7" s="35">
        <f>VLOOKUP($AB7,[5]TX!$C$8:$K$14,8,FALSE)</f>
        <v>3.1233857954571426E-2</v>
      </c>
      <c r="AZ7" s="35">
        <f>VLOOKUP($AB7,[5]TX!$C$8:$K$14,9,FALSE)</f>
        <v>2.5467580344778334E-2</v>
      </c>
      <c r="BB7" s="36">
        <f t="shared" ref="BB7:BB21" si="1">AC7-C7</f>
        <v>0</v>
      </c>
      <c r="BC7" s="36">
        <f t="shared" si="0"/>
        <v>0</v>
      </c>
      <c r="BD7" s="35">
        <f t="shared" si="0"/>
        <v>-4.0524708668283893E-5</v>
      </c>
      <c r="BE7" s="35">
        <f t="shared" si="0"/>
        <v>4.4258370996815011E-5</v>
      </c>
      <c r="BF7" s="23"/>
      <c r="BG7" s="36">
        <f t="shared" si="0"/>
        <v>0</v>
      </c>
      <c r="BH7" s="36">
        <f t="shared" si="0"/>
        <v>0.22000026702880859</v>
      </c>
      <c r="BI7" s="35">
        <f t="shared" si="0"/>
        <v>-3.7773009293293192E-5</v>
      </c>
      <c r="BJ7" s="35">
        <f t="shared" si="0"/>
        <v>-1.1434603251342379E-5</v>
      </c>
      <c r="BK7" s="23"/>
      <c r="BL7" s="36">
        <f t="shared" si="0"/>
        <v>0</v>
      </c>
      <c r="BM7" s="36">
        <f t="shared" si="0"/>
        <v>0</v>
      </c>
      <c r="BN7" s="35">
        <f t="shared" si="0"/>
        <v>3.5623571516409103E-5</v>
      </c>
      <c r="BO7" s="35">
        <f t="shared" si="0"/>
        <v>1.8913095270363389E-6</v>
      </c>
      <c r="BP7" s="23"/>
      <c r="BQ7" s="36">
        <f t="shared" si="0"/>
        <v>0</v>
      </c>
      <c r="BR7" s="36">
        <f t="shared" si="0"/>
        <v>-0.32999992370605469</v>
      </c>
      <c r="BS7" s="35">
        <f t="shared" si="0"/>
        <v>-1.8343793933048302E-5</v>
      </c>
      <c r="BT7" s="35">
        <f t="shared" si="0"/>
        <v>2.9079945982300737E-5</v>
      </c>
      <c r="BU7" s="23"/>
      <c r="BV7" s="36">
        <f t="shared" si="0"/>
        <v>0</v>
      </c>
      <c r="BW7" s="36">
        <f t="shared" si="0"/>
        <v>0.42999982833862305</v>
      </c>
      <c r="BX7" s="35">
        <f t="shared" si="0"/>
        <v>3.3857954571427096E-5</v>
      </c>
      <c r="BY7" s="35">
        <f t="shared" si="0"/>
        <v>-3.2419655221663929E-5</v>
      </c>
    </row>
    <row r="8" spans="1:77" x14ac:dyDescent="0.2">
      <c r="A8" s="1" t="s">
        <v>23</v>
      </c>
      <c r="B8" s="2" t="s">
        <v>9</v>
      </c>
      <c r="C8" s="23">
        <v>3391</v>
      </c>
      <c r="D8" s="28">
        <v>379095870.54000002</v>
      </c>
      <c r="E8" s="17">
        <v>2.64E-2</v>
      </c>
      <c r="F8" s="17">
        <v>2.3900000000000001E-2</v>
      </c>
      <c r="G8" s="8"/>
      <c r="H8" s="23">
        <v>13334</v>
      </c>
      <c r="I8" s="28">
        <v>1442911842</v>
      </c>
      <c r="J8" s="17">
        <v>2.1000000000000001E-2</v>
      </c>
      <c r="K8" s="17">
        <v>2.01E-2</v>
      </c>
      <c r="L8" s="8"/>
      <c r="M8" s="23">
        <v>6238</v>
      </c>
      <c r="N8" s="28">
        <v>616448558</v>
      </c>
      <c r="O8" s="17">
        <v>2.6499999999999999E-2</v>
      </c>
      <c r="P8" s="17">
        <v>2.3699999999999999E-2</v>
      </c>
      <c r="Q8" s="8"/>
      <c r="R8" s="23">
        <v>11867</v>
      </c>
      <c r="S8" s="28">
        <v>1286519875</v>
      </c>
      <c r="T8" s="17">
        <v>2.3300000000000001E-2</v>
      </c>
      <c r="U8" s="17">
        <v>2.1899999999999999E-2</v>
      </c>
      <c r="V8" s="8"/>
      <c r="W8" s="23">
        <v>17924</v>
      </c>
      <c r="X8" s="28">
        <v>1922693636</v>
      </c>
      <c r="Y8" s="17">
        <v>2.0500000000000001E-2</v>
      </c>
      <c r="Z8" s="17">
        <v>1.72E-2</v>
      </c>
      <c r="AA8" s="8"/>
      <c r="AB8" s="34" t="s">
        <v>9</v>
      </c>
      <c r="AC8" s="23">
        <f>VLOOKUP($AB8,[1]TX!$C$8:$K$14,5,FALSE)</f>
        <v>3391</v>
      </c>
      <c r="AD8" s="23">
        <f>VLOOKUP($AB8,[1]TX!$C$8:$K$14,6,FALSE)</f>
        <v>379095870.53999996</v>
      </c>
      <c r="AE8" s="35">
        <f>VLOOKUP($AB8,[1]TX!$C$8:$K$14,8,FALSE)</f>
        <v>2.6414594628279428E-2</v>
      </c>
      <c r="AF8" s="35">
        <f>VLOOKUP($AB8,[1]TX!$C$8:$K$14,9,FALSE)</f>
        <v>2.385350061319113E-2</v>
      </c>
      <c r="AG8" s="8"/>
      <c r="AH8" s="23">
        <f>VLOOKUP($AB8,[2]TX!$C$8:$K$23,5,FALSE)</f>
        <v>13334</v>
      </c>
      <c r="AI8" s="23">
        <f>VLOOKUP($AB8,[2]TX!$C$8:$K$23,6,FALSE)</f>
        <v>1442911842.1100001</v>
      </c>
      <c r="AJ8" s="35">
        <f>VLOOKUP($AB8,[2]TX!$C$8:$K$23,8,FALSE)</f>
        <v>2.0992177131530929E-2</v>
      </c>
      <c r="AK8" s="35">
        <f>VLOOKUP($AB8,[2]TX!$C$8:$K$23,9,FALSE)</f>
        <v>2.0095093283737698E-2</v>
      </c>
      <c r="AL8" s="8"/>
      <c r="AM8" s="23">
        <f>VLOOKUP($AB8,[3]TX!$C$8:$K$14,5,FALSE)</f>
        <v>6238</v>
      </c>
      <c r="AN8" s="23">
        <f>VLOOKUP($AB8,[3]TX!$C$8:$K$14,6,FALSE)</f>
        <v>616448558</v>
      </c>
      <c r="AO8" s="35">
        <f>VLOOKUP($AB8,[3]TX!$C$8:$K$14,8,FALSE)</f>
        <v>2.6451593753047786E-2</v>
      </c>
      <c r="AP8" s="35">
        <f>VLOOKUP($AB8,[3]TX!$C$8:$K$14,9,FALSE)</f>
        <v>2.3706125639449887E-2</v>
      </c>
      <c r="AQ8" s="8"/>
      <c r="AR8" s="23">
        <f>VLOOKUP($AB8,[4]TX!$C$8:$K$14,5,FALSE)</f>
        <v>11867</v>
      </c>
      <c r="AS8" s="23">
        <f>VLOOKUP($AB8,[4]TX!$C$8:$K$14,6,FALSE)</f>
        <v>1286519874.97</v>
      </c>
      <c r="AT8" s="35">
        <f>VLOOKUP($AB8,[4]TX!$C$8:$K$14,8,FALSE)</f>
        <v>2.3268216835389179E-2</v>
      </c>
      <c r="AU8" s="35">
        <f>VLOOKUP($AB8,[4]TX!$C$8:$K$14,9,FALSE)</f>
        <v>2.1865857923800847E-2</v>
      </c>
      <c r="AV8" s="8"/>
      <c r="AW8" s="23">
        <f>VLOOKUP($AB8,[5]TX!$C$8:$K$14,5,FALSE)</f>
        <v>17924</v>
      </c>
      <c r="AX8" s="23">
        <f>VLOOKUP($AB8,[5]TX!$C$8:$K$14,6,FALSE)</f>
        <v>1922693636.1900001</v>
      </c>
      <c r="AY8" s="35">
        <f>VLOOKUP($AB8,[5]TX!$C$8:$K$14,8,FALSE)</f>
        <v>2.0483541399061077E-2</v>
      </c>
      <c r="AZ8" s="35">
        <f>VLOOKUP($AB8,[5]TX!$C$8:$K$14,9,FALSE)</f>
        <v>1.7192933767433687E-2</v>
      </c>
      <c r="BB8" s="36">
        <f t="shared" si="1"/>
        <v>0</v>
      </c>
      <c r="BC8" s="36">
        <f t="shared" si="0"/>
        <v>0</v>
      </c>
      <c r="BD8" s="35">
        <f t="shared" si="0"/>
        <v>1.4594628279428201E-5</v>
      </c>
      <c r="BE8" s="35">
        <f t="shared" si="0"/>
        <v>-4.6499386808871584E-5</v>
      </c>
      <c r="BF8" s="23"/>
      <c r="BG8" s="36">
        <f t="shared" si="0"/>
        <v>0</v>
      </c>
      <c r="BH8" s="36">
        <f t="shared" si="0"/>
        <v>0.1100001335144043</v>
      </c>
      <c r="BI8" s="35">
        <f t="shared" si="0"/>
        <v>-7.8228684690720418E-6</v>
      </c>
      <c r="BJ8" s="35">
        <f t="shared" si="0"/>
        <v>-4.9067162623019078E-6</v>
      </c>
      <c r="BK8" s="23"/>
      <c r="BL8" s="36">
        <f t="shared" si="0"/>
        <v>0</v>
      </c>
      <c r="BM8" s="36">
        <f t="shared" si="0"/>
        <v>0</v>
      </c>
      <c r="BN8" s="35">
        <f t="shared" si="0"/>
        <v>-4.8406246952212989E-5</v>
      </c>
      <c r="BO8" s="35">
        <f t="shared" si="0"/>
        <v>6.1256394498880595E-6</v>
      </c>
      <c r="BP8" s="23"/>
      <c r="BQ8" s="36">
        <f t="shared" si="0"/>
        <v>0</v>
      </c>
      <c r="BR8" s="36">
        <f t="shared" si="0"/>
        <v>-2.9999971389770508E-2</v>
      </c>
      <c r="BS8" s="35">
        <f t="shared" si="0"/>
        <v>-3.1783164610822007E-5</v>
      </c>
      <c r="BT8" s="35">
        <f t="shared" si="0"/>
        <v>-3.4142076199152049E-5</v>
      </c>
      <c r="BU8" s="23"/>
      <c r="BV8" s="36">
        <f t="shared" si="0"/>
        <v>0</v>
      </c>
      <c r="BW8" s="36">
        <f t="shared" si="0"/>
        <v>0.19000005722045898</v>
      </c>
      <c r="BX8" s="35">
        <f t="shared" si="0"/>
        <v>-1.6458600938924067E-5</v>
      </c>
      <c r="BY8" s="35">
        <f t="shared" si="0"/>
        <v>-7.0662325663134462E-6</v>
      </c>
    </row>
    <row r="9" spans="1:77" x14ac:dyDescent="0.2">
      <c r="A9" s="1" t="s">
        <v>24</v>
      </c>
      <c r="B9" s="2" t="s">
        <v>10</v>
      </c>
      <c r="C9" s="23">
        <v>719</v>
      </c>
      <c r="D9" s="28">
        <v>93889093.120000005</v>
      </c>
      <c r="E9" s="17">
        <v>5.5999999999999999E-3</v>
      </c>
      <c r="F9" s="17">
        <v>5.8999999999999999E-3</v>
      </c>
      <c r="G9" s="8"/>
      <c r="H9" s="23">
        <v>9639</v>
      </c>
      <c r="I9" s="28">
        <v>1205754770</v>
      </c>
      <c r="J9" s="17">
        <v>1.52E-2</v>
      </c>
      <c r="K9" s="17">
        <v>1.6799999999999999E-2</v>
      </c>
      <c r="L9" s="8"/>
      <c r="M9" s="23">
        <v>3063</v>
      </c>
      <c r="N9" s="28">
        <v>347187775</v>
      </c>
      <c r="O9" s="17">
        <v>1.2999999999999999E-2</v>
      </c>
      <c r="P9" s="17">
        <v>1.34E-2</v>
      </c>
      <c r="Q9" s="8"/>
      <c r="R9" s="23">
        <v>2114</v>
      </c>
      <c r="S9" s="28">
        <v>268037723</v>
      </c>
      <c r="T9" s="17">
        <v>4.1000000000000003E-3</v>
      </c>
      <c r="U9" s="17">
        <v>4.5999999999999999E-3</v>
      </c>
      <c r="V9" s="8"/>
      <c r="W9" s="23">
        <v>4224</v>
      </c>
      <c r="X9" s="28">
        <v>507374329</v>
      </c>
      <c r="Y9" s="17">
        <v>4.7999999999999996E-3</v>
      </c>
      <c r="Z9" s="17">
        <v>4.4999999999999997E-3</v>
      </c>
      <c r="AA9" s="8"/>
      <c r="AB9" s="34" t="s">
        <v>10</v>
      </c>
      <c r="AC9" s="23">
        <f>VLOOKUP($AB9,[1]TX!$C$8:$K$14,5,FALSE)</f>
        <v>719</v>
      </c>
      <c r="AD9" s="23">
        <f>VLOOKUP($AB9,[1]TX!$C$8:$K$14,6,FALSE)</f>
        <v>93889093.120000005</v>
      </c>
      <c r="AE9" s="35">
        <f>VLOOKUP($AB9,[1]TX!$C$8:$K$14,8,FALSE)</f>
        <v>5.6007353399389294E-3</v>
      </c>
      <c r="AF9" s="35">
        <f>VLOOKUP($AB9,[1]TX!$C$8:$K$14,9,FALSE)</f>
        <v>5.9076970084631182E-3</v>
      </c>
      <c r="AG9" s="8"/>
      <c r="AH9" s="23">
        <f>VLOOKUP($AB9,[2]TX!$C$8:$K$23,5,FALSE)</f>
        <v>9639</v>
      </c>
      <c r="AI9" s="23">
        <f>VLOOKUP($AB9,[2]TX!$C$8:$K$23,6,FALSE)</f>
        <v>1205754769.7000003</v>
      </c>
      <c r="AJ9" s="35">
        <f>VLOOKUP($AB9,[2]TX!$C$8:$K$23,8,FALSE)</f>
        <v>1.5175010902266884E-2</v>
      </c>
      <c r="AK9" s="35">
        <f>VLOOKUP($AB9,[2]TX!$C$8:$K$23,9,FALSE)</f>
        <v>1.6792262609059673E-2</v>
      </c>
      <c r="AL9" s="8"/>
      <c r="AM9" s="23">
        <f>VLOOKUP($AB9,[3]TX!$C$8:$K$14,5,FALSE)</f>
        <v>3063</v>
      </c>
      <c r="AN9" s="23">
        <f>VLOOKUP($AB9,[3]TX!$C$8:$K$14,6,FALSE)</f>
        <v>347187775</v>
      </c>
      <c r="AO9" s="35">
        <f>VLOOKUP($AB9,[3]TX!$C$8:$K$14,8,FALSE)</f>
        <v>1.298833466905825E-2</v>
      </c>
      <c r="AP9" s="35">
        <f>VLOOKUP($AB9,[3]TX!$C$8:$K$14,9,FALSE)</f>
        <v>1.3351441751009918E-2</v>
      </c>
      <c r="AQ9" s="8"/>
      <c r="AR9" s="23">
        <f>VLOOKUP($AB9,[4]TX!$C$8:$K$14,5,FALSE)</f>
        <v>2114</v>
      </c>
      <c r="AS9" s="23">
        <f>VLOOKUP($AB9,[4]TX!$C$8:$K$14,6,FALSE)</f>
        <v>268037723.44</v>
      </c>
      <c r="AT9" s="35">
        <f>VLOOKUP($AB9,[4]TX!$C$8:$K$14,8,FALSE)</f>
        <v>4.1450248917175971E-3</v>
      </c>
      <c r="AU9" s="35">
        <f>VLOOKUP($AB9,[4]TX!$C$8:$K$14,9,FALSE)</f>
        <v>4.555603759401488E-3</v>
      </c>
      <c r="AV9" s="8"/>
      <c r="AW9" s="23">
        <f>VLOOKUP($AB9,[5]TX!$C$8:$K$14,5,FALSE)</f>
        <v>4224</v>
      </c>
      <c r="AX9" s="23">
        <f>VLOOKUP($AB9,[5]TX!$C$8:$K$14,6,FALSE)</f>
        <v>507374328.98000002</v>
      </c>
      <c r="AY9" s="35">
        <f>VLOOKUP($AB9,[5]TX!$C$8:$K$14,8,FALSE)</f>
        <v>4.8271858329409717E-3</v>
      </c>
      <c r="AZ9" s="35">
        <f>VLOOKUP($AB9,[5]TX!$C$8:$K$14,9,FALSE)</f>
        <v>4.5369959463407829E-3</v>
      </c>
      <c r="BB9" s="36">
        <f t="shared" si="1"/>
        <v>0</v>
      </c>
      <c r="BC9" s="36">
        <f t="shared" si="0"/>
        <v>0</v>
      </c>
      <c r="BD9" s="35">
        <f t="shared" si="0"/>
        <v>7.3533993892940797E-7</v>
      </c>
      <c r="BE9" s="35">
        <f t="shared" si="0"/>
        <v>7.6970084631183128E-6</v>
      </c>
      <c r="BF9" s="23"/>
      <c r="BG9" s="36">
        <f t="shared" si="0"/>
        <v>0</v>
      </c>
      <c r="BH9" s="36">
        <f t="shared" si="0"/>
        <v>-0.29999971389770508</v>
      </c>
      <c r="BI9" s="35">
        <f t="shared" si="0"/>
        <v>-2.4989097733116306E-5</v>
      </c>
      <c r="BJ9" s="35">
        <f t="shared" si="0"/>
        <v>-7.7373909403259666E-6</v>
      </c>
      <c r="BK9" s="23"/>
      <c r="BL9" s="36">
        <f t="shared" si="0"/>
        <v>0</v>
      </c>
      <c r="BM9" s="36">
        <f t="shared" si="0"/>
        <v>0</v>
      </c>
      <c r="BN9" s="35">
        <f t="shared" si="0"/>
        <v>-1.1665330941748944E-5</v>
      </c>
      <c r="BO9" s="35">
        <f t="shared" si="0"/>
        <v>-4.8558248990082653E-5</v>
      </c>
      <c r="BP9" s="23"/>
      <c r="BQ9" s="36">
        <f t="shared" si="0"/>
        <v>0</v>
      </c>
      <c r="BR9" s="36">
        <f t="shared" si="0"/>
        <v>0.43999999761581421</v>
      </c>
      <c r="BS9" s="35">
        <f t="shared" si="0"/>
        <v>4.5024891717596743E-5</v>
      </c>
      <c r="BT9" s="35">
        <f t="shared" si="0"/>
        <v>-4.4396240598511966E-5</v>
      </c>
      <c r="BU9" s="23"/>
      <c r="BV9" s="36">
        <f t="shared" si="0"/>
        <v>0</v>
      </c>
      <c r="BW9" s="36">
        <f t="shared" si="0"/>
        <v>-1.9999980926513672E-2</v>
      </c>
      <c r="BX9" s="35">
        <f t="shared" si="0"/>
        <v>2.7185832940972154E-5</v>
      </c>
      <c r="BY9" s="35">
        <f t="shared" si="0"/>
        <v>3.6995946340783251E-5</v>
      </c>
    </row>
    <row r="10" spans="1:77" x14ac:dyDescent="0.2">
      <c r="A10" s="1" t="s">
        <v>25</v>
      </c>
      <c r="B10" s="2" t="s">
        <v>11</v>
      </c>
      <c r="C10" s="23">
        <v>1906</v>
      </c>
      <c r="D10" s="28">
        <v>220834285.66</v>
      </c>
      <c r="E10" s="17">
        <v>1.49E-2</v>
      </c>
      <c r="F10" s="17">
        <v>1.3899999999999999E-2</v>
      </c>
      <c r="G10" s="8"/>
      <c r="H10" s="23">
        <v>12094</v>
      </c>
      <c r="I10" s="28">
        <v>1394398645</v>
      </c>
      <c r="J10" s="17">
        <v>1.9E-2</v>
      </c>
      <c r="K10" s="17">
        <v>1.9400000000000001E-2</v>
      </c>
      <c r="L10" s="8"/>
      <c r="M10" s="23">
        <v>3759</v>
      </c>
      <c r="N10" s="28">
        <v>399853834</v>
      </c>
      <c r="O10" s="17">
        <v>1.5900000000000001E-2</v>
      </c>
      <c r="P10" s="17">
        <v>1.54E-2</v>
      </c>
      <c r="Q10" s="8"/>
      <c r="R10" s="23">
        <v>6251</v>
      </c>
      <c r="S10" s="28">
        <v>682275132</v>
      </c>
      <c r="T10" s="17">
        <v>1.23E-2</v>
      </c>
      <c r="U10" s="17">
        <v>1.1599999999999999E-2</v>
      </c>
      <c r="V10" s="8"/>
      <c r="W10" s="23">
        <v>6854</v>
      </c>
      <c r="X10" s="28">
        <v>728253134</v>
      </c>
      <c r="Y10" s="17">
        <v>7.7999999999999996E-3</v>
      </c>
      <c r="Z10" s="17">
        <v>6.4999999999999997E-3</v>
      </c>
      <c r="AA10" s="8"/>
      <c r="AB10" s="34" t="s">
        <v>11</v>
      </c>
      <c r="AC10" s="23">
        <f>VLOOKUP($AB10,[1]TX!$C$8:$K$14,5,FALSE)</f>
        <v>1906</v>
      </c>
      <c r="AD10" s="23">
        <f>VLOOKUP($AB10,[1]TX!$C$8:$K$14,6,FALSE)</f>
        <v>220834285.66</v>
      </c>
      <c r="AE10" s="35">
        <f>VLOOKUP($AB10,[1]TX!$C$8:$K$14,8,FALSE)</f>
        <v>1.4847011902536299E-2</v>
      </c>
      <c r="AF10" s="35">
        <f>VLOOKUP($AB10,[1]TX!$C$8:$K$14,9,FALSE)</f>
        <v>1.3895352542091649E-2</v>
      </c>
      <c r="AG10" s="8"/>
      <c r="AH10" s="23">
        <f>VLOOKUP($AB10,[2]TX!$C$8:$K$23,5,FALSE)</f>
        <v>12094</v>
      </c>
      <c r="AI10" s="23">
        <f>VLOOKUP($AB10,[2]TX!$C$8:$K$23,6,FALSE)</f>
        <v>1394398645.2799997</v>
      </c>
      <c r="AJ10" s="35">
        <f>VLOOKUP($AB10,[2]TX!$C$8:$K$23,8,FALSE)</f>
        <v>1.9040002267041778E-2</v>
      </c>
      <c r="AK10" s="35">
        <f>VLOOKUP($AB10,[2]TX!$C$8:$K$23,9,FALSE)</f>
        <v>1.9419461420902888E-2</v>
      </c>
      <c r="AL10" s="8"/>
      <c r="AM10" s="23">
        <f>VLOOKUP($AB10,[3]TX!$C$8:$K$14,5,FALSE)</f>
        <v>3759</v>
      </c>
      <c r="AN10" s="23">
        <f>VLOOKUP($AB10,[3]TX!$C$8:$K$14,6,FALSE)</f>
        <v>399853834</v>
      </c>
      <c r="AO10" s="35">
        <f>VLOOKUP($AB10,[3]TX!$C$8:$K$14,8,FALSE)</f>
        <v>1.5939650676131231E-2</v>
      </c>
      <c r="AP10" s="35">
        <f>VLOOKUP($AB10,[3]TX!$C$8:$K$14,9,FALSE)</f>
        <v>1.5376765998079826E-2</v>
      </c>
      <c r="AQ10" s="8"/>
      <c r="AR10" s="23">
        <f>VLOOKUP($AB10,[4]TX!$C$8:$K$14,5,FALSE)</f>
        <v>6251</v>
      </c>
      <c r="AS10" s="23">
        <f>VLOOKUP($AB10,[4]TX!$C$8:$K$14,6,FALSE)</f>
        <v>682275132.34000003</v>
      </c>
      <c r="AT10" s="35">
        <f>VLOOKUP($AB10,[4]TX!$C$8:$K$14,8,FALSE)</f>
        <v>1.2256646451337134E-2</v>
      </c>
      <c r="AU10" s="35">
        <f>VLOOKUP($AB10,[4]TX!$C$8:$K$14,9,FALSE)</f>
        <v>1.1596036251703258E-2</v>
      </c>
      <c r="AV10" s="8"/>
      <c r="AW10" s="23">
        <f>VLOOKUP($AB10,[5]TX!$C$8:$K$14,5,FALSE)</f>
        <v>6854</v>
      </c>
      <c r="AX10" s="23">
        <f>VLOOKUP($AB10,[5]TX!$C$8:$K$14,6,FALSE)</f>
        <v>728253134.44000006</v>
      </c>
      <c r="AY10" s="35">
        <f>VLOOKUP($AB10,[5]TX!$C$8:$K$14,8,FALSE)</f>
        <v>7.8327489817654888E-3</v>
      </c>
      <c r="AZ10" s="35">
        <f>VLOOKUP($AB10,[5]TX!$C$8:$K$14,9,FALSE)</f>
        <v>6.5121180362171845E-3</v>
      </c>
      <c r="BB10" s="36">
        <f t="shared" si="1"/>
        <v>0</v>
      </c>
      <c r="BC10" s="36">
        <f t="shared" si="0"/>
        <v>0</v>
      </c>
      <c r="BD10" s="35">
        <f t="shared" si="0"/>
        <v>-5.2988097463700645E-5</v>
      </c>
      <c r="BE10" s="35">
        <f t="shared" si="0"/>
        <v>-4.6474579083501111E-6</v>
      </c>
      <c r="BF10" s="23"/>
      <c r="BG10" s="36">
        <f t="shared" si="0"/>
        <v>0</v>
      </c>
      <c r="BH10" s="36">
        <f t="shared" si="0"/>
        <v>0.27999973297119141</v>
      </c>
      <c r="BI10" s="35">
        <f t="shared" si="0"/>
        <v>4.0002267041778367E-5</v>
      </c>
      <c r="BJ10" s="35">
        <f t="shared" si="0"/>
        <v>1.9461420902887328E-5</v>
      </c>
      <c r="BK10" s="23"/>
      <c r="BL10" s="36">
        <f t="shared" si="0"/>
        <v>0</v>
      </c>
      <c r="BM10" s="36">
        <f t="shared" si="0"/>
        <v>0</v>
      </c>
      <c r="BN10" s="35">
        <f t="shared" si="0"/>
        <v>3.9650676131229579E-5</v>
      </c>
      <c r="BO10" s="35">
        <f t="shared" si="0"/>
        <v>-2.3234001920174538E-5</v>
      </c>
      <c r="BP10" s="23"/>
      <c r="BQ10" s="36">
        <f t="shared" si="0"/>
        <v>0</v>
      </c>
      <c r="BR10" s="36">
        <f t="shared" si="0"/>
        <v>0.34000003337860107</v>
      </c>
      <c r="BS10" s="35">
        <f t="shared" si="0"/>
        <v>-4.3353548662866323E-5</v>
      </c>
      <c r="BT10" s="35">
        <f t="shared" si="0"/>
        <v>-3.9637482967414678E-6</v>
      </c>
      <c r="BU10" s="23"/>
      <c r="BV10" s="36">
        <f t="shared" si="0"/>
        <v>0</v>
      </c>
      <c r="BW10" s="36">
        <f t="shared" si="0"/>
        <v>0.44000005722045898</v>
      </c>
      <c r="BX10" s="35">
        <f t="shared" si="0"/>
        <v>3.2748981765489196E-5</v>
      </c>
      <c r="BY10" s="35">
        <f t="shared" si="0"/>
        <v>1.2118036217184831E-5</v>
      </c>
    </row>
    <row r="11" spans="1:77" x14ac:dyDescent="0.2">
      <c r="A11" s="1" t="s">
        <v>26</v>
      </c>
      <c r="B11" s="13" t="s">
        <v>12</v>
      </c>
      <c r="C11" s="23">
        <v>1046</v>
      </c>
      <c r="D11" s="28">
        <v>139985422.09</v>
      </c>
      <c r="E11" s="17">
        <v>8.0999999999999996E-3</v>
      </c>
      <c r="F11" s="17">
        <v>8.8000000000000005E-3</v>
      </c>
      <c r="G11" s="8"/>
      <c r="H11" s="23">
        <v>7196</v>
      </c>
      <c r="I11" s="28">
        <v>920368031</v>
      </c>
      <c r="J11" s="17">
        <v>1.1299999999999999E-2</v>
      </c>
      <c r="K11" s="17">
        <v>1.2800000000000001E-2</v>
      </c>
      <c r="L11" s="8"/>
      <c r="M11" s="23">
        <v>1850</v>
      </c>
      <c r="N11" s="28">
        <v>193049464</v>
      </c>
      <c r="O11" s="17">
        <v>7.7999999999999996E-3</v>
      </c>
      <c r="P11" s="17">
        <v>7.4000000000000003E-3</v>
      </c>
      <c r="Q11" s="8"/>
      <c r="R11" s="23">
        <v>9455</v>
      </c>
      <c r="S11" s="28">
        <v>1190456069</v>
      </c>
      <c r="T11" s="17">
        <v>1.8499999999999999E-2</v>
      </c>
      <c r="U11" s="17">
        <v>2.0199999999999999E-2</v>
      </c>
      <c r="V11" s="8"/>
      <c r="W11" s="23">
        <v>6969</v>
      </c>
      <c r="X11" s="28">
        <v>839516768</v>
      </c>
      <c r="Y11" s="17">
        <v>8.0000000000000002E-3</v>
      </c>
      <c r="Z11" s="17">
        <v>7.4999999999999997E-3</v>
      </c>
      <c r="AA11" s="8"/>
      <c r="AB11" s="34" t="s">
        <v>12</v>
      </c>
      <c r="AC11" s="23">
        <f>VLOOKUP($AB11,[1]TX!$C$8:$K$14,5,FALSE)</f>
        <v>1046</v>
      </c>
      <c r="AD11" s="23">
        <f>VLOOKUP($AB11,[1]TX!$C$8:$K$14,6,FALSE)</f>
        <v>139985422.09</v>
      </c>
      <c r="AE11" s="35">
        <f>VLOOKUP($AB11,[1]TX!$C$8:$K$14,8,FALSE)</f>
        <v>8.1479404250015576E-3</v>
      </c>
      <c r="AF11" s="35">
        <f>VLOOKUP($AB11,[1]TX!$C$8:$K$14,9,FALSE)</f>
        <v>8.8081738978196215E-3</v>
      </c>
      <c r="AG11" s="8"/>
      <c r="AH11" s="23">
        <f>VLOOKUP($AB11,[2]TX!$C$8:$K$23,5,FALSE)</f>
        <v>7196</v>
      </c>
      <c r="AI11" s="23">
        <f>VLOOKUP($AB11,[2]TX!$C$8:$K$23,6,FALSE)</f>
        <v>920368031.08000004</v>
      </c>
      <c r="AJ11" s="35">
        <f>VLOOKUP($AB11,[2]TX!$C$8:$K$23,8,FALSE)</f>
        <v>1.1328911552309627E-2</v>
      </c>
      <c r="AK11" s="35">
        <f>VLOOKUP($AB11,[2]TX!$C$8:$K$23,9,FALSE)</f>
        <v>1.2817748735693475E-2</v>
      </c>
      <c r="AL11" s="8"/>
      <c r="AM11" s="23">
        <f>VLOOKUP($AB11,[3]TX!$C$8:$K$14,5,FALSE)</f>
        <v>1850</v>
      </c>
      <c r="AN11" s="23">
        <f>VLOOKUP($AB11,[3]TX!$C$8:$K$14,6,FALSE)</f>
        <v>193049464</v>
      </c>
      <c r="AO11" s="35">
        <f>VLOOKUP($AB11,[3]TX!$C$8:$K$14,8,FALSE)</f>
        <v>7.8447336394899658E-3</v>
      </c>
      <c r="AP11" s="35">
        <f>VLOOKUP($AB11,[3]TX!$C$8:$K$14,9,FALSE)</f>
        <v>7.423903890797094E-3</v>
      </c>
      <c r="AQ11" s="8"/>
      <c r="AR11" s="23">
        <f>VLOOKUP($AB11,[4]TX!$C$8:$K$14,5,FALSE)</f>
        <v>9455</v>
      </c>
      <c r="AS11" s="23">
        <f>VLOOKUP($AB11,[4]TX!$C$8:$K$14,6,FALSE)</f>
        <v>1190456069.3800001</v>
      </c>
      <c r="AT11" s="35">
        <f>VLOOKUP($AB11,[4]TX!$C$8:$K$14,8,FALSE)</f>
        <v>1.853888852941811E-2</v>
      </c>
      <c r="AU11" s="35">
        <f>VLOOKUP($AB11,[4]TX!$C$8:$K$14,9,FALSE)</f>
        <v>2.0233145079236712E-2</v>
      </c>
      <c r="AV11" s="8"/>
      <c r="AW11" s="23">
        <f>VLOOKUP($AB11,[5]TX!$C$8:$K$14,5,FALSE)</f>
        <v>6969</v>
      </c>
      <c r="AX11" s="23">
        <f>VLOOKUP($AB11,[5]TX!$C$8:$K$14,6,FALSE)</f>
        <v>839516768.15999997</v>
      </c>
      <c r="AY11" s="35">
        <f>VLOOKUP($AB11,[5]TX!$C$8:$K$14,8,FALSE)</f>
        <v>7.9641709445467893E-3</v>
      </c>
      <c r="AZ11" s="35">
        <f>VLOOKUP($AB11,[5]TX!$C$8:$K$14,9,FALSE)</f>
        <v>7.5070494435227437E-3</v>
      </c>
      <c r="BB11" s="36">
        <f t="shared" si="1"/>
        <v>0</v>
      </c>
      <c r="BC11" s="36">
        <f t="shared" si="0"/>
        <v>0</v>
      </c>
      <c r="BD11" s="35">
        <f t="shared" si="0"/>
        <v>4.794042500155804E-5</v>
      </c>
      <c r="BE11" s="35">
        <f t="shared" si="0"/>
        <v>8.17389781962094E-6</v>
      </c>
      <c r="BF11" s="23"/>
      <c r="BG11" s="36">
        <f t="shared" si="0"/>
        <v>0</v>
      </c>
      <c r="BH11" s="36">
        <f t="shared" si="0"/>
        <v>8.0000042915344238E-2</v>
      </c>
      <c r="BI11" s="35">
        <f t="shared" si="0"/>
        <v>2.8911552309628108E-5</v>
      </c>
      <c r="BJ11" s="35">
        <f t="shared" si="0"/>
        <v>1.7748735693474613E-5</v>
      </c>
      <c r="BK11" s="23"/>
      <c r="BL11" s="36">
        <f t="shared" si="0"/>
        <v>0</v>
      </c>
      <c r="BM11" s="36">
        <f t="shared" si="0"/>
        <v>0</v>
      </c>
      <c r="BN11" s="35">
        <f t="shared" si="0"/>
        <v>4.4733639489966115E-5</v>
      </c>
      <c r="BO11" s="35">
        <f t="shared" si="0"/>
        <v>2.3903890797093673E-5</v>
      </c>
      <c r="BP11" s="23"/>
      <c r="BQ11" s="36">
        <f t="shared" si="0"/>
        <v>0</v>
      </c>
      <c r="BR11" s="36">
        <f t="shared" si="0"/>
        <v>0.38000011444091797</v>
      </c>
      <c r="BS11" s="35">
        <f t="shared" si="0"/>
        <v>3.8888529418110857E-5</v>
      </c>
      <c r="BT11" s="35">
        <f t="shared" si="0"/>
        <v>3.3145079236712727E-5</v>
      </c>
      <c r="BU11" s="23"/>
      <c r="BV11" s="36">
        <f t="shared" si="0"/>
        <v>0</v>
      </c>
      <c r="BW11" s="36">
        <f t="shared" si="0"/>
        <v>0.15999996662139893</v>
      </c>
      <c r="BX11" s="35">
        <f t="shared" si="0"/>
        <v>-3.5829055453210842E-5</v>
      </c>
      <c r="BY11" s="35">
        <f t="shared" si="0"/>
        <v>7.0494435227439964E-6</v>
      </c>
    </row>
    <row r="12" spans="1:77" x14ac:dyDescent="0.2">
      <c r="A12" s="1" t="s">
        <v>27</v>
      </c>
      <c r="B12" s="13" t="s">
        <v>13</v>
      </c>
      <c r="C12" s="23">
        <v>128376</v>
      </c>
      <c r="D12" s="28">
        <v>15892672387.48</v>
      </c>
      <c r="E12" s="17">
        <v>1</v>
      </c>
      <c r="F12" s="17">
        <v>1</v>
      </c>
      <c r="G12" s="8"/>
      <c r="H12" s="23">
        <v>635189</v>
      </c>
      <c r="I12" s="28">
        <v>71804187308</v>
      </c>
      <c r="J12" s="17">
        <v>1</v>
      </c>
      <c r="K12" s="17">
        <v>1</v>
      </c>
      <c r="L12" s="8"/>
      <c r="M12" s="23">
        <v>235827</v>
      </c>
      <c r="N12" s="28">
        <v>26003766595</v>
      </c>
      <c r="O12" s="17">
        <v>1</v>
      </c>
      <c r="P12" s="17">
        <v>1</v>
      </c>
      <c r="Q12" s="8"/>
      <c r="R12" s="23">
        <v>510009</v>
      </c>
      <c r="S12" s="28">
        <v>58836926475</v>
      </c>
      <c r="T12" s="17">
        <v>1</v>
      </c>
      <c r="U12" s="17">
        <v>1</v>
      </c>
      <c r="V12" s="8"/>
      <c r="W12" s="23">
        <v>875044</v>
      </c>
      <c r="X12" s="28">
        <v>111830456756</v>
      </c>
      <c r="Y12" s="17">
        <v>1</v>
      </c>
      <c r="Z12" s="17">
        <v>1</v>
      </c>
      <c r="AA12" s="8"/>
      <c r="AB12" s="34" t="s">
        <v>13</v>
      </c>
      <c r="AC12" s="23">
        <f>VLOOKUP($AB12,[1]TX!$C$8:$K$14,5,FALSE)</f>
        <v>128376</v>
      </c>
      <c r="AD12" s="23">
        <f>VLOOKUP($AB12,[1]TX!$C$8:$K$14,6,FALSE)</f>
        <v>15892672387.480001</v>
      </c>
      <c r="AE12" s="35">
        <f>VLOOKUP($AB12,[1]TX!$C$8:$K$14,8,FALSE)</f>
        <v>1</v>
      </c>
      <c r="AF12" s="35">
        <f>VLOOKUP($AB12,[1]TX!$C$8:$K$14,9,FALSE)</f>
        <v>0.99999999999999989</v>
      </c>
      <c r="AG12" s="8"/>
      <c r="AH12" s="23">
        <f>VLOOKUP($AB12,[2]TX!$C$8:$K$23,5,FALSE)</f>
        <v>635189</v>
      </c>
      <c r="AI12" s="23">
        <f>VLOOKUP($AB12,[2]TX!$C$8:$K$23,6,FALSE)</f>
        <v>71804187307.639999</v>
      </c>
      <c r="AJ12" s="35">
        <f>VLOOKUP($AB12,[2]TX!$C$8:$K$23,8,FALSE)</f>
        <v>1</v>
      </c>
      <c r="AK12" s="35">
        <f>VLOOKUP($AB12,[2]TX!$C$8:$K$23,9,FALSE)</f>
        <v>1</v>
      </c>
      <c r="AL12" s="8"/>
      <c r="AM12" s="23">
        <f>VLOOKUP($AB12,[3]TX!$C$8:$K$14,5,FALSE)</f>
        <v>235827</v>
      </c>
      <c r="AN12" s="23">
        <f>VLOOKUP($AB12,[3]TX!$C$8:$K$14,6,FALSE)</f>
        <v>26003766595</v>
      </c>
      <c r="AO12" s="35">
        <f>VLOOKUP($AB12,[3]TX!$C$8:$K$14,8,FALSE)</f>
        <v>1</v>
      </c>
      <c r="AP12" s="35">
        <f>VLOOKUP($AB12,[3]TX!$C$8:$K$14,9,FALSE)</f>
        <v>1</v>
      </c>
      <c r="AQ12" s="8"/>
      <c r="AR12" s="23">
        <f>VLOOKUP($AB12,[4]TX!$C$8:$K$14,5,FALSE)</f>
        <v>510009</v>
      </c>
      <c r="AS12" s="23">
        <f>VLOOKUP($AB12,[4]TX!$C$8:$K$14,6,FALSE)</f>
        <v>58836926474.749992</v>
      </c>
      <c r="AT12" s="35">
        <f>VLOOKUP($AB12,[4]TX!$C$8:$K$14,8,FALSE)</f>
        <v>1</v>
      </c>
      <c r="AU12" s="35">
        <f>VLOOKUP($AB12,[4]TX!$C$8:$K$14,9,FALSE)</f>
        <v>1</v>
      </c>
      <c r="AV12" s="8"/>
      <c r="AW12" s="23">
        <f>VLOOKUP($AB12,[5]TX!$C$8:$K$14,5,FALSE)</f>
        <v>875044</v>
      </c>
      <c r="AX12" s="23">
        <f>VLOOKUP($AB12,[5]TX!$C$8:$K$14,6,FALSE)</f>
        <v>111830456756.13</v>
      </c>
      <c r="AY12" s="35">
        <f>VLOOKUP($AB12,[5]TX!$C$8:$K$14,8,FALSE)</f>
        <v>1</v>
      </c>
      <c r="AZ12" s="35">
        <f>VLOOKUP($AB12,[5]TX!$C$8:$K$14,9,FALSE)</f>
        <v>1</v>
      </c>
      <c r="BB12" s="36">
        <f t="shared" si="1"/>
        <v>0</v>
      </c>
      <c r="BC12" s="36">
        <f t="shared" si="0"/>
        <v>0</v>
      </c>
      <c r="BD12" s="35">
        <f t="shared" si="0"/>
        <v>0</v>
      </c>
      <c r="BE12" s="35">
        <f t="shared" si="0"/>
        <v>0</v>
      </c>
      <c r="BF12" s="23"/>
      <c r="BG12" s="36">
        <f t="shared" si="0"/>
        <v>0</v>
      </c>
      <c r="BH12" s="36">
        <f t="shared" si="0"/>
        <v>-0.3600006103515625</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-0.25000762939453125</v>
      </c>
      <c r="BS12" s="35">
        <f t="shared" si="0"/>
        <v>0</v>
      </c>
      <c r="BT12" s="35">
        <f t="shared" si="0"/>
        <v>0</v>
      </c>
      <c r="BU12" s="23"/>
      <c r="BV12" s="36">
        <f t="shared" si="0"/>
        <v>0</v>
      </c>
      <c r="BW12" s="36">
        <f t="shared" si="0"/>
        <v>0.1300048828125</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13621</v>
      </c>
      <c r="D15" s="30">
        <v>292947996.74000001</v>
      </c>
      <c r="E15" s="19">
        <v>0.93720000000000003</v>
      </c>
      <c r="F15" s="19">
        <v>0.93110000000000004</v>
      </c>
      <c r="H15" s="25">
        <v>69331</v>
      </c>
      <c r="I15" s="30">
        <v>1871520888</v>
      </c>
      <c r="J15" s="19">
        <v>0.94</v>
      </c>
      <c r="K15" s="19">
        <v>0.93879999999999997</v>
      </c>
      <c r="M15" s="25">
        <v>24693</v>
      </c>
      <c r="N15" s="30">
        <v>684959722</v>
      </c>
      <c r="O15" s="19">
        <v>0.94779999999999998</v>
      </c>
      <c r="P15" s="19">
        <v>0.94389999999999996</v>
      </c>
      <c r="R15" s="25">
        <v>56358</v>
      </c>
      <c r="S15" s="30">
        <v>1742137718</v>
      </c>
      <c r="T15" s="19">
        <v>0.95050000000000001</v>
      </c>
      <c r="U15" s="19">
        <v>0.94930000000000003</v>
      </c>
      <c r="W15" s="25">
        <v>33431</v>
      </c>
      <c r="X15" s="30">
        <v>1133496504</v>
      </c>
      <c r="Y15" s="19">
        <v>0.9516</v>
      </c>
      <c r="Z15" s="19">
        <v>0.95</v>
      </c>
      <c r="AB15" s="34" t="s">
        <v>80</v>
      </c>
      <c r="AC15" s="23">
        <f>VLOOKUP($AB15,[1]TX!$C$17:$K$24,5,FALSE)</f>
        <v>13621</v>
      </c>
      <c r="AD15" s="23">
        <f>VLOOKUP($AB15,[1]TX!$C$17:$K$24,6,FALSE)</f>
        <v>292947996.73999995</v>
      </c>
      <c r="AE15" s="35">
        <f>VLOOKUP($AB15,[1]TX!$C$17:$K$24,8,FALSE)</f>
        <v>0.93718178065226365</v>
      </c>
      <c r="AF15" s="35">
        <f>VLOOKUP($AB15,[1]TX!$C$17:$K$24,9,FALSE)</f>
        <v>0.93111078731486008</v>
      </c>
      <c r="AH15" s="23">
        <f>VLOOKUP($AB15,[2]TX!$C$17:$K$23,5,FALSE)</f>
        <v>69331</v>
      </c>
      <c r="AI15" s="23">
        <f>VLOOKUP($AB15,[2]TX!$C$17:$K$23,6,FALSE)</f>
        <v>1871520887.9199998</v>
      </c>
      <c r="AJ15" s="35">
        <f>VLOOKUP($AB15,[2]TX!$C$17:$K$23,8,FALSE)</f>
        <v>0.9400431168901604</v>
      </c>
      <c r="AK15" s="35">
        <f>VLOOKUP($AB15,[2]TX!$C$17:$K$23,9,FALSE)</f>
        <v>0.93882965644229721</v>
      </c>
      <c r="AM15" s="23">
        <f>VLOOKUP($AB15,[3]TX!$C$17:$K$23,5,FALSE)</f>
        <v>24693</v>
      </c>
      <c r="AN15" s="23">
        <f>VLOOKUP($AB15,[3]TX!$C$17:$K$23,6,FALSE)</f>
        <v>684959722</v>
      </c>
      <c r="AO15" s="35">
        <f>VLOOKUP($AB15,[3]TX!$C$17:$K$23,8,FALSE)</f>
        <v>0.94779871799792725</v>
      </c>
      <c r="AP15" s="35">
        <f>VLOOKUP($AB15,[3]TX!$C$17:$K$23,9,FALSE)</f>
        <v>0.94385124812307242</v>
      </c>
      <c r="AQ15" s="23"/>
      <c r="AR15" s="23">
        <f>VLOOKUP($AB15,[4]TX!$C$17:$K$23,5,FALSE)</f>
        <v>56358</v>
      </c>
      <c r="AS15" s="23">
        <f>VLOOKUP($AB15,[4]TX!$C$17:$K$23,6,FALSE)</f>
        <v>1742137718.0599999</v>
      </c>
      <c r="AT15" s="35">
        <f>VLOOKUP($AB15,[4]TX!$C$17:$K$23,8,FALSE)</f>
        <v>0.95045196977873714</v>
      </c>
      <c r="AU15" s="35">
        <f>VLOOKUP($AB15,[4]TX!$C$17:$K$23,9,FALSE)</f>
        <v>0.94927720844858843</v>
      </c>
      <c r="AW15" s="23">
        <f>VLOOKUP($AB15,[5]TX!$C$17:$K$23,5,FALSE)</f>
        <v>33431</v>
      </c>
      <c r="AX15" s="23">
        <f>VLOOKUP($AB15,[5]TX!$C$17:$K$23,6,FALSE)</f>
        <v>1133496504.48</v>
      </c>
      <c r="AY15" s="35">
        <f>VLOOKUP($AB15,[5]TX!$C$17:$K$23,8,FALSE)</f>
        <v>0.95160968944806579</v>
      </c>
      <c r="AZ15" s="35">
        <f>VLOOKUP($AB15,[5]TX!$C$17:$K$23,9,FALSE)</f>
        <v>0.9499987337684711</v>
      </c>
      <c r="BB15" s="36">
        <f t="shared" si="1"/>
        <v>0</v>
      </c>
      <c r="BC15" s="36">
        <f t="shared" si="0"/>
        <v>0</v>
      </c>
      <c r="BD15" s="35">
        <f t="shared" si="0"/>
        <v>-1.8219347736381231E-5</v>
      </c>
      <c r="BE15" s="35">
        <f t="shared" si="0"/>
        <v>1.0787314860039032E-5</v>
      </c>
      <c r="BF15" s="23"/>
      <c r="BG15" s="36">
        <f t="shared" si="0"/>
        <v>0</v>
      </c>
      <c r="BH15" s="36">
        <f t="shared" si="0"/>
        <v>-8.0000162124633789E-2</v>
      </c>
      <c r="BI15" s="35">
        <f t="shared" si="0"/>
        <v>4.3116890160455057E-5</v>
      </c>
      <c r="BJ15" s="35">
        <f t="shared" si="0"/>
        <v>2.9656442297243402E-5</v>
      </c>
      <c r="BK15" s="23"/>
      <c r="BL15" s="36">
        <f t="shared" si="0"/>
        <v>0</v>
      </c>
      <c r="BM15" s="36">
        <f t="shared" si="0"/>
        <v>0</v>
      </c>
      <c r="BN15" s="35">
        <f t="shared" si="0"/>
        <v>-1.2820020727222214E-6</v>
      </c>
      <c r="BO15" s="35">
        <f t="shared" si="0"/>
        <v>-4.8751876927544124E-5</v>
      </c>
      <c r="BP15" s="23"/>
      <c r="BQ15" s="36">
        <f t="shared" si="0"/>
        <v>0</v>
      </c>
      <c r="BR15" s="36">
        <f t="shared" si="0"/>
        <v>5.9999942779541016E-2</v>
      </c>
      <c r="BS15" s="35">
        <f t="shared" si="0"/>
        <v>-4.8030221262873596E-5</v>
      </c>
      <c r="BT15" s="35">
        <f t="shared" si="0"/>
        <v>-2.2791551411605049E-5</v>
      </c>
      <c r="BU15" s="23"/>
      <c r="BV15" s="36">
        <f t="shared" si="0"/>
        <v>0</v>
      </c>
      <c r="BW15" s="36">
        <f t="shared" si="0"/>
        <v>0.48000001907348633</v>
      </c>
      <c r="BX15" s="35">
        <f t="shared" si="0"/>
        <v>9.6894480657860882E-6</v>
      </c>
      <c r="BY15" s="35">
        <f t="shared" si="0"/>
        <v>-1.2662315288514137E-6</v>
      </c>
    </row>
    <row r="16" spans="1:77" x14ac:dyDescent="0.2">
      <c r="A16" s="1" t="s">
        <v>22</v>
      </c>
      <c r="B16" s="13" t="s">
        <v>8</v>
      </c>
      <c r="C16" s="25">
        <v>328</v>
      </c>
      <c r="D16" s="30">
        <v>7114920.6399999997</v>
      </c>
      <c r="E16" s="19">
        <v>2.2599999999999999E-2</v>
      </c>
      <c r="F16" s="19">
        <v>2.2599999999999999E-2</v>
      </c>
      <c r="H16" s="25">
        <v>1515</v>
      </c>
      <c r="I16" s="30">
        <v>36706461</v>
      </c>
      <c r="J16" s="19">
        <v>2.0500000000000001E-2</v>
      </c>
      <c r="K16" s="19">
        <v>1.84E-2</v>
      </c>
      <c r="M16" s="25">
        <v>454</v>
      </c>
      <c r="N16" s="30">
        <v>11938622</v>
      </c>
      <c r="O16" s="19">
        <v>1.7399999999999999E-2</v>
      </c>
      <c r="P16" s="19">
        <v>1.6500000000000001E-2</v>
      </c>
      <c r="R16" s="25">
        <v>1123</v>
      </c>
      <c r="S16" s="30">
        <v>32133511</v>
      </c>
      <c r="T16" s="19">
        <v>1.89E-2</v>
      </c>
      <c r="U16" s="19">
        <v>1.7500000000000002E-2</v>
      </c>
      <c r="W16" s="25">
        <v>295</v>
      </c>
      <c r="X16" s="30">
        <v>11142591</v>
      </c>
      <c r="Y16" s="19">
        <v>8.3999999999999995E-3</v>
      </c>
      <c r="Z16" s="19">
        <v>9.2999999999999992E-3</v>
      </c>
      <c r="AB16" s="34" t="s">
        <v>8</v>
      </c>
      <c r="AC16" s="23">
        <f>VLOOKUP($AB16,[1]TX!$C$17:$K$24,5,FALSE)</f>
        <v>328</v>
      </c>
      <c r="AD16" s="23">
        <f>VLOOKUP($AB16,[1]TX!$C$17:$K$24,6,FALSE)</f>
        <v>7114920.6399999997</v>
      </c>
      <c r="AE16" s="35">
        <f>VLOOKUP($AB16,[1]TX!$C$17:$K$24,8,FALSE)</f>
        <v>2.2567772120544928E-2</v>
      </c>
      <c r="AF16" s="35">
        <f>VLOOKUP($AB16,[1]TX!$C$17:$K$24,9,FALSE)</f>
        <v>2.2614182150126925E-2</v>
      </c>
      <c r="AH16" s="23">
        <f>VLOOKUP($AB16,[2]TX!$C$17:$K$23,5,FALSE)</f>
        <v>1515</v>
      </c>
      <c r="AI16" s="23">
        <f>VLOOKUP($AB16,[2]TX!$C$17:$K$23,6,FALSE)</f>
        <v>36706461.420000002</v>
      </c>
      <c r="AJ16" s="35">
        <f>VLOOKUP($AB16,[2]TX!$C$17:$K$23,8,FALSE)</f>
        <v>2.0541537293398235E-2</v>
      </c>
      <c r="AK16" s="35">
        <f>VLOOKUP($AB16,[2]TX!$C$17:$K$23,9,FALSE)</f>
        <v>1.8413427702883386E-2</v>
      </c>
      <c r="AM16" s="23">
        <f>VLOOKUP($AB16,[3]TX!$C$17:$K$23,5,FALSE)</f>
        <v>454</v>
      </c>
      <c r="AN16" s="23">
        <f>VLOOKUP($AB16,[3]TX!$C$17:$K$23,6,FALSE)</f>
        <v>11938622</v>
      </c>
      <c r="AO16" s="35">
        <f>VLOOKUP($AB16,[3]TX!$C$17:$K$23,8,FALSE)</f>
        <v>1.7426016197750738E-2</v>
      </c>
      <c r="AP16" s="35">
        <f>VLOOKUP($AB16,[3]TX!$C$17:$K$23,9,FALSE)</f>
        <v>1.6451015897208581E-2</v>
      </c>
      <c r="AR16" s="23">
        <f>VLOOKUP($AB16,[4]TX!$C$17:$K$23,5,FALSE)</f>
        <v>1123</v>
      </c>
      <c r="AS16" s="23">
        <f>VLOOKUP($AB16,[4]TX!$C$17:$K$23,6,FALSE)</f>
        <v>32133510.539999999</v>
      </c>
      <c r="AT16" s="35">
        <f>VLOOKUP($AB16,[4]TX!$C$17:$K$23,8,FALSE)</f>
        <v>1.8938882892606583E-2</v>
      </c>
      <c r="AU16" s="35">
        <f>VLOOKUP($AB16,[4]TX!$C$17:$K$23,9,FALSE)</f>
        <v>1.7509298413579229E-2</v>
      </c>
      <c r="AW16" s="23">
        <f>VLOOKUP($AB16,[5]TX!$C$17:$K$23,5,FALSE)</f>
        <v>295</v>
      </c>
      <c r="AX16" s="23">
        <f>VLOOKUP($AB16,[5]TX!$C$17:$K$23,6,FALSE)</f>
        <v>11142591.43</v>
      </c>
      <c r="AY16" s="35">
        <f>VLOOKUP($AB16,[5]TX!$C$17:$K$23,8,FALSE)</f>
        <v>8.3971421251885798E-3</v>
      </c>
      <c r="AZ16" s="35">
        <f>VLOOKUP($AB16,[5]TX!$C$17:$K$23,9,FALSE)</f>
        <v>9.3387564121828245E-3</v>
      </c>
      <c r="BB16" s="36">
        <f t="shared" si="1"/>
        <v>0</v>
      </c>
      <c r="BC16" s="36">
        <f t="shared" si="0"/>
        <v>0</v>
      </c>
      <c r="BD16" s="35">
        <f t="shared" si="0"/>
        <v>-3.2227879455070524E-5</v>
      </c>
      <c r="BE16" s="35">
        <f t="shared" si="0"/>
        <v>1.4182150126926252E-5</v>
      </c>
      <c r="BF16" s="23"/>
      <c r="BG16" s="36">
        <f t="shared" si="0"/>
        <v>0</v>
      </c>
      <c r="BH16" s="36">
        <f t="shared" si="0"/>
        <v>0.42000000178813934</v>
      </c>
      <c r="BI16" s="35">
        <f t="shared" si="0"/>
        <v>4.1537293398234004E-5</v>
      </c>
      <c r="BJ16" s="35">
        <f t="shared" si="0"/>
        <v>1.3427702883386794E-5</v>
      </c>
      <c r="BK16" s="23"/>
      <c r="BL16" s="36">
        <f t="shared" si="0"/>
        <v>0</v>
      </c>
      <c r="BM16" s="36">
        <f t="shared" si="0"/>
        <v>0</v>
      </c>
      <c r="BN16" s="35">
        <f t="shared" si="0"/>
        <v>2.6016197750739628E-5</v>
      </c>
      <c r="BO16" s="35">
        <f t="shared" si="0"/>
        <v>-4.8984102791419654E-5</v>
      </c>
      <c r="BP16" s="23"/>
      <c r="BQ16" s="36">
        <f t="shared" si="0"/>
        <v>0</v>
      </c>
      <c r="BR16" s="36">
        <f t="shared" si="0"/>
        <v>-0.46000000089406967</v>
      </c>
      <c r="BS16" s="35">
        <f t="shared" si="0"/>
        <v>3.8882892606582897E-5</v>
      </c>
      <c r="BT16" s="35">
        <f t="shared" si="0"/>
        <v>9.2984135792277545E-6</v>
      </c>
      <c r="BU16" s="23"/>
      <c r="BV16" s="36">
        <f t="shared" si="0"/>
        <v>0</v>
      </c>
      <c r="BW16" s="36">
        <f t="shared" si="0"/>
        <v>0.42999999970197678</v>
      </c>
      <c r="BX16" s="35">
        <f t="shared" si="0"/>
        <v>-2.8578748114196917E-6</v>
      </c>
      <c r="BY16" s="35">
        <f t="shared" si="0"/>
        <v>3.8756412182825231E-5</v>
      </c>
    </row>
    <row r="17" spans="1:77" x14ac:dyDescent="0.2">
      <c r="A17" s="1" t="s">
        <v>23</v>
      </c>
      <c r="B17" s="13" t="s">
        <v>9</v>
      </c>
      <c r="C17" s="25">
        <v>279</v>
      </c>
      <c r="D17" s="30">
        <v>6233696.1799999997</v>
      </c>
      <c r="E17" s="19">
        <v>1.9199999999999998E-2</v>
      </c>
      <c r="F17" s="19">
        <v>1.9800000000000002E-2</v>
      </c>
      <c r="H17" s="25">
        <v>1038</v>
      </c>
      <c r="I17" s="30">
        <v>27170428</v>
      </c>
      <c r="J17" s="19">
        <v>1.41E-2</v>
      </c>
      <c r="K17" s="19">
        <v>1.3599999999999999E-2</v>
      </c>
      <c r="M17" s="25">
        <v>367</v>
      </c>
      <c r="N17" s="30">
        <v>10894115</v>
      </c>
      <c r="O17" s="19">
        <v>1.41E-2</v>
      </c>
      <c r="P17" s="19">
        <v>1.4999999999999999E-2</v>
      </c>
      <c r="R17" s="25">
        <v>735</v>
      </c>
      <c r="S17" s="30">
        <v>22482736</v>
      </c>
      <c r="T17" s="19">
        <v>1.24E-2</v>
      </c>
      <c r="U17" s="19">
        <v>1.23E-2</v>
      </c>
      <c r="W17" s="25">
        <v>294</v>
      </c>
      <c r="X17" s="30">
        <v>9589639</v>
      </c>
      <c r="Y17" s="19">
        <v>8.3999999999999995E-3</v>
      </c>
      <c r="Z17" s="19">
        <v>8.0000000000000002E-3</v>
      </c>
      <c r="AB17" s="34" t="s">
        <v>9</v>
      </c>
      <c r="AC17" s="23">
        <f>VLOOKUP($AB17,[1]TX!$C$17:$K$24,5,FALSE)</f>
        <v>279</v>
      </c>
      <c r="AD17" s="23">
        <f>VLOOKUP($AB17,[1]TX!$C$17:$K$24,6,FALSE)</f>
        <v>6233696.1800000006</v>
      </c>
      <c r="AE17" s="35">
        <f>VLOOKUP($AB17,[1]TX!$C$17:$K$24,8,FALSE)</f>
        <v>1.919636713912206E-2</v>
      </c>
      <c r="AF17" s="35">
        <f>VLOOKUP($AB17,[1]TX!$C$17:$K$24,9,FALSE)</f>
        <v>1.9813283663424028E-2</v>
      </c>
      <c r="AH17" s="23">
        <f>VLOOKUP($AB17,[2]TX!$C$17:$K$23,5,FALSE)</f>
        <v>1038</v>
      </c>
      <c r="AI17" s="23">
        <f>VLOOKUP($AB17,[2]TX!$C$17:$K$23,6,FALSE)</f>
        <v>27170428.310000006</v>
      </c>
      <c r="AJ17" s="35">
        <f>VLOOKUP($AB17,[2]TX!$C$17:$K$23,8,FALSE)</f>
        <v>1.4074003769338197E-2</v>
      </c>
      <c r="AK17" s="35">
        <f>VLOOKUP($AB17,[2]TX!$C$17:$K$23,9,FALSE)</f>
        <v>1.3629772470248677E-2</v>
      </c>
      <c r="AM17" s="23">
        <f>VLOOKUP($AB17,[3]TX!$C$17:$K$23,5,FALSE)</f>
        <v>367</v>
      </c>
      <c r="AN17" s="23">
        <f>VLOOKUP($AB17,[3]TX!$C$17:$K$23,6,FALSE)</f>
        <v>10894115</v>
      </c>
      <c r="AO17" s="35">
        <f>VLOOKUP($AB17,[3]TX!$C$17:$K$23,8,FALSE)</f>
        <v>1.4086669481441676E-2</v>
      </c>
      <c r="AP17" s="35">
        <f>VLOOKUP($AB17,[3]TX!$C$17:$K$23,9,FALSE)</f>
        <v>1.5011720703697502E-2</v>
      </c>
      <c r="AR17" s="23">
        <f>VLOOKUP($AB17,[4]TX!$C$17:$K$23,5,FALSE)</f>
        <v>735</v>
      </c>
      <c r="AS17" s="23">
        <f>VLOOKUP($AB17,[4]TX!$C$17:$K$23,6,FALSE)</f>
        <v>22482735.73</v>
      </c>
      <c r="AT17" s="35">
        <f>VLOOKUP($AB17,[4]TX!$C$17:$K$23,8,FALSE)</f>
        <v>1.2395439827307069E-2</v>
      </c>
      <c r="AU17" s="35">
        <f>VLOOKUP($AB17,[4]TX!$C$17:$K$23,9,FALSE)</f>
        <v>1.2250666747418816E-2</v>
      </c>
      <c r="AW17" s="23">
        <f>VLOOKUP($AB17,[5]TX!$C$17:$K$23,5,FALSE)</f>
        <v>294</v>
      </c>
      <c r="AX17" s="23">
        <f>VLOOKUP($AB17,[5]TX!$C$17:$K$23,6,FALSE)</f>
        <v>9589638.5399999991</v>
      </c>
      <c r="AY17" s="35">
        <f>VLOOKUP($AB17,[5]TX!$C$17:$K$23,8,FALSE)</f>
        <v>8.3686772366286192E-3</v>
      </c>
      <c r="AZ17" s="35">
        <f>VLOOKUP($AB17,[5]TX!$C$17:$K$23,9,FALSE)</f>
        <v>8.0372056149186581E-3</v>
      </c>
      <c r="BB17" s="36">
        <f t="shared" si="1"/>
        <v>0</v>
      </c>
      <c r="BC17" s="36">
        <f t="shared" si="0"/>
        <v>0</v>
      </c>
      <c r="BD17" s="35">
        <f t="shared" si="0"/>
        <v>-3.6328608779383209E-6</v>
      </c>
      <c r="BE17" s="35">
        <f t="shared" si="0"/>
        <v>1.328366342402687E-5</v>
      </c>
      <c r="BF17" s="23"/>
      <c r="BG17" s="36">
        <f t="shared" si="0"/>
        <v>0</v>
      </c>
      <c r="BH17" s="36">
        <f t="shared" si="0"/>
        <v>0.31000000610947609</v>
      </c>
      <c r="BI17" s="35">
        <f t="shared" si="0"/>
        <v>-2.5996230661802511E-5</v>
      </c>
      <c r="BJ17" s="35">
        <f t="shared" si="0"/>
        <v>2.9772470248677629E-5</v>
      </c>
      <c r="BK17" s="23"/>
      <c r="BL17" s="36">
        <f t="shared" si="0"/>
        <v>0</v>
      </c>
      <c r="BM17" s="36">
        <f t="shared" si="0"/>
        <v>0</v>
      </c>
      <c r="BN17" s="35">
        <f t="shared" si="0"/>
        <v>-1.3330518558323651E-5</v>
      </c>
      <c r="BO17" s="35">
        <f t="shared" si="0"/>
        <v>1.1720703697502832E-5</v>
      </c>
      <c r="BP17" s="23"/>
      <c r="BQ17" s="36">
        <f t="shared" si="0"/>
        <v>0</v>
      </c>
      <c r="BR17" s="36">
        <f t="shared" si="0"/>
        <v>-0.26999999955296516</v>
      </c>
      <c r="BS17" s="35">
        <f t="shared" si="0"/>
        <v>-4.5601726929300757E-6</v>
      </c>
      <c r="BT17" s="35">
        <f t="shared" si="0"/>
        <v>-4.9333252581183762E-5</v>
      </c>
      <c r="BU17" s="23"/>
      <c r="BV17" s="36">
        <f t="shared" si="0"/>
        <v>0</v>
      </c>
      <c r="BW17" s="36">
        <f t="shared" si="0"/>
        <v>-0.46000000089406967</v>
      </c>
      <c r="BX17" s="35">
        <f t="shared" si="0"/>
        <v>-3.1322763371380291E-5</v>
      </c>
      <c r="BY17" s="35">
        <f t="shared" si="0"/>
        <v>3.7205614918657884E-5</v>
      </c>
    </row>
    <row r="18" spans="1:77" x14ac:dyDescent="0.2">
      <c r="A18" s="1" t="s">
        <v>24</v>
      </c>
      <c r="B18" s="13" t="s">
        <v>10</v>
      </c>
      <c r="C18" s="25">
        <v>36</v>
      </c>
      <c r="D18" s="30">
        <v>1296681.1100000001</v>
      </c>
      <c r="E18" s="19">
        <v>2.5000000000000001E-3</v>
      </c>
      <c r="F18" s="19">
        <v>4.1000000000000003E-3</v>
      </c>
      <c r="H18" s="25">
        <v>510</v>
      </c>
      <c r="I18" s="30">
        <v>17352637</v>
      </c>
      <c r="J18" s="19">
        <v>6.8999999999999999E-3</v>
      </c>
      <c r="K18" s="19">
        <v>8.6999999999999994E-3</v>
      </c>
      <c r="M18" s="25">
        <v>88</v>
      </c>
      <c r="N18" s="30">
        <v>2675094</v>
      </c>
      <c r="O18" s="19">
        <v>3.3999999999999998E-3</v>
      </c>
      <c r="P18" s="19">
        <v>3.7000000000000002E-3</v>
      </c>
      <c r="R18" s="25">
        <v>90</v>
      </c>
      <c r="S18" s="30">
        <v>3470511</v>
      </c>
      <c r="T18" s="19">
        <v>1.5E-3</v>
      </c>
      <c r="U18" s="19">
        <v>1.9E-3</v>
      </c>
      <c r="W18" s="25">
        <v>219</v>
      </c>
      <c r="X18" s="30">
        <v>4507706</v>
      </c>
      <c r="Y18" s="19">
        <v>6.1999999999999998E-3</v>
      </c>
      <c r="Z18" s="19">
        <v>3.8E-3</v>
      </c>
      <c r="AB18" s="34" t="s">
        <v>10</v>
      </c>
      <c r="AC18" s="23">
        <f>VLOOKUP($AB18,[1]TX!$C$17:$K$24,5,FALSE)</f>
        <v>36</v>
      </c>
      <c r="AD18" s="23">
        <f>VLOOKUP($AB18,[1]TX!$C$17:$K$24,6,FALSE)</f>
        <v>1296681.1100000001</v>
      </c>
      <c r="AE18" s="35">
        <f>VLOOKUP($AB18,[1]TX!$C$17:$K$24,8,FALSE)</f>
        <v>2.4769505985963946E-3</v>
      </c>
      <c r="AF18" s="35">
        <f>VLOOKUP($AB18,[1]TX!$C$17:$K$24,9,FALSE)</f>
        <v>4.1213928160088054E-3</v>
      </c>
      <c r="AH18" s="23">
        <f>VLOOKUP($AB18,[2]TX!$C$17:$K$23,5,FALSE)</f>
        <v>510</v>
      </c>
      <c r="AI18" s="23">
        <f>VLOOKUP($AB18,[2]TX!$C$17:$K$23,6,FALSE)</f>
        <v>17352637.190000001</v>
      </c>
      <c r="AJ18" s="35">
        <f>VLOOKUP($AB18,[2]TX!$C$17:$K$23,8,FALSE)</f>
        <v>6.9149729502528713E-3</v>
      </c>
      <c r="AK18" s="35">
        <f>VLOOKUP($AB18,[2]TX!$C$17:$K$23,9,FALSE)</f>
        <v>8.7047761617886441E-3</v>
      </c>
      <c r="AM18" s="23">
        <f>VLOOKUP($AB18,[3]TX!$C$17:$K$23,5,FALSE)</f>
        <v>88</v>
      </c>
      <c r="AN18" s="23">
        <f>VLOOKUP($AB18,[3]TX!$C$17:$K$23,6,FALSE)</f>
        <v>2675094</v>
      </c>
      <c r="AO18" s="35">
        <f>VLOOKUP($AB18,[3]TX!$C$17:$K$23,8,FALSE)</f>
        <v>3.3777300118988216E-3</v>
      </c>
      <c r="AP18" s="35">
        <f>VLOOKUP($AB18,[3]TX!$C$17:$K$23,9,FALSE)</f>
        <v>3.6861887343888847E-3</v>
      </c>
      <c r="AR18" s="23">
        <f>VLOOKUP($AB18,[4]TX!$C$17:$K$23,5,FALSE)</f>
        <v>90</v>
      </c>
      <c r="AS18" s="23">
        <f>VLOOKUP($AB18,[4]TX!$C$17:$K$23,6,FALSE)</f>
        <v>3470510.63</v>
      </c>
      <c r="AT18" s="35">
        <f>VLOOKUP($AB18,[4]TX!$C$17:$K$23,8,FALSE)</f>
        <v>1.5178089584457636E-3</v>
      </c>
      <c r="AU18" s="35">
        <f>VLOOKUP($AB18,[4]TX!$C$17:$K$23,9,FALSE)</f>
        <v>1.8910540817669668E-3</v>
      </c>
      <c r="AW18" s="23">
        <f>VLOOKUP($AB18,[5]TX!$C$17:$K$23,5,FALSE)</f>
        <v>219</v>
      </c>
      <c r="AX18" s="23">
        <f>VLOOKUP($AB18,[5]TX!$C$17:$K$23,6,FALSE)</f>
        <v>4507706.32</v>
      </c>
      <c r="AY18" s="35">
        <f>VLOOKUP($AB18,[5]TX!$C$17:$K$23,8,FALSE)</f>
        <v>6.2338105946315222E-3</v>
      </c>
      <c r="AZ18" s="35">
        <f>VLOOKUP($AB18,[5]TX!$C$17:$K$23,9,FALSE)</f>
        <v>3.7779695652124475E-3</v>
      </c>
      <c r="BB18" s="36">
        <f t="shared" si="1"/>
        <v>0</v>
      </c>
      <c r="BC18" s="36">
        <f t="shared" si="0"/>
        <v>0</v>
      </c>
      <c r="BD18" s="35">
        <f t="shared" si="0"/>
        <v>-2.304940140360548E-5</v>
      </c>
      <c r="BE18" s="35">
        <f t="shared" si="0"/>
        <v>2.1392816008805084E-5</v>
      </c>
      <c r="BF18" s="23"/>
      <c r="BG18" s="36">
        <f t="shared" si="0"/>
        <v>0</v>
      </c>
      <c r="BH18" s="36">
        <f t="shared" si="0"/>
        <v>0.19000000134110451</v>
      </c>
      <c r="BI18" s="35">
        <f t="shared" si="0"/>
        <v>1.4972950252871431E-5</v>
      </c>
      <c r="BJ18" s="35">
        <f t="shared" si="0"/>
        <v>4.77616178864472E-6</v>
      </c>
      <c r="BK18" s="23"/>
      <c r="BL18" s="36">
        <f t="shared" si="0"/>
        <v>0</v>
      </c>
      <c r="BM18" s="36">
        <f t="shared" si="0"/>
        <v>0</v>
      </c>
      <c r="BN18" s="35">
        <f t="shared" si="0"/>
        <v>-2.2269988101178244E-5</v>
      </c>
      <c r="BO18" s="35">
        <f t="shared" si="0"/>
        <v>-1.3811265611115425E-5</v>
      </c>
      <c r="BP18" s="23"/>
      <c r="BQ18" s="36">
        <f t="shared" si="0"/>
        <v>0</v>
      </c>
      <c r="BR18" s="36">
        <f t="shared" si="0"/>
        <v>-0.37000000011175871</v>
      </c>
      <c r="BS18" s="35">
        <f t="shared" si="0"/>
        <v>1.7808958445763527E-5</v>
      </c>
      <c r="BT18" s="35">
        <f t="shared" si="0"/>
        <v>-8.9459182330332322E-6</v>
      </c>
      <c r="BU18" s="23"/>
      <c r="BV18" s="36">
        <f t="shared" si="0"/>
        <v>0</v>
      </c>
      <c r="BW18" s="36">
        <f t="shared" si="0"/>
        <v>0.32000000029802322</v>
      </c>
      <c r="BX18" s="35">
        <f t="shared" si="0"/>
        <v>3.381059463152241E-5</v>
      </c>
      <c r="BY18" s="35">
        <f t="shared" si="0"/>
        <v>-2.2030434787552455E-5</v>
      </c>
    </row>
    <row r="19" spans="1:77" x14ac:dyDescent="0.2">
      <c r="A19" s="1" t="s">
        <v>25</v>
      </c>
      <c r="B19" s="13" t="s">
        <v>11</v>
      </c>
      <c r="C19" s="25">
        <v>256</v>
      </c>
      <c r="D19" s="30">
        <v>6398481.8700000001</v>
      </c>
      <c r="E19" s="19">
        <v>1.7600000000000001E-2</v>
      </c>
      <c r="F19" s="19">
        <v>2.0299999999999999E-2</v>
      </c>
      <c r="H19" s="25">
        <v>1297</v>
      </c>
      <c r="I19" s="30">
        <v>36710119</v>
      </c>
      <c r="J19" s="19">
        <v>1.7600000000000001E-2</v>
      </c>
      <c r="K19" s="19">
        <v>1.84E-2</v>
      </c>
      <c r="M19" s="25">
        <v>432</v>
      </c>
      <c r="N19" s="30">
        <v>13811589</v>
      </c>
      <c r="O19" s="19">
        <v>1.66E-2</v>
      </c>
      <c r="P19" s="19">
        <v>1.9E-2</v>
      </c>
      <c r="R19" s="25">
        <v>800</v>
      </c>
      <c r="S19" s="30">
        <v>22757318</v>
      </c>
      <c r="T19" s="19">
        <v>1.35E-2</v>
      </c>
      <c r="U19" s="19">
        <v>1.24E-2</v>
      </c>
      <c r="W19" s="25">
        <v>811</v>
      </c>
      <c r="X19" s="30">
        <v>27540275</v>
      </c>
      <c r="Y19" s="19">
        <v>2.3099999999999999E-2</v>
      </c>
      <c r="Z19" s="19">
        <v>2.3099999999999999E-2</v>
      </c>
      <c r="AB19" s="34" t="s">
        <v>11</v>
      </c>
      <c r="AC19" s="23">
        <f>VLOOKUP($AB19,[1]TX!$C$17:$K$24,5,FALSE)</f>
        <v>256</v>
      </c>
      <c r="AD19" s="23">
        <f>VLOOKUP($AB19,[1]TX!$C$17:$K$24,6,FALSE)</f>
        <v>6398481.8699999992</v>
      </c>
      <c r="AE19" s="35">
        <f>VLOOKUP($AB19,[1]TX!$C$17:$K$24,8,FALSE)</f>
        <v>1.7613870923352141E-2</v>
      </c>
      <c r="AF19" s="35">
        <f>VLOOKUP($AB19,[1]TX!$C$17:$K$24,9,FALSE)</f>
        <v>2.0337041242453655E-2</v>
      </c>
      <c r="AH19" s="23">
        <f>VLOOKUP($AB19,[2]TX!$C$17:$K$23,5,FALSE)</f>
        <v>1297</v>
      </c>
      <c r="AI19" s="23">
        <f>VLOOKUP($AB19,[2]TX!$C$17:$K$23,6,FALSE)</f>
        <v>36710119.309999995</v>
      </c>
      <c r="AJ19" s="35">
        <f>VLOOKUP($AB19,[2]TX!$C$17:$K$23,8,FALSE)</f>
        <v>1.7585725326427399E-2</v>
      </c>
      <c r="AK19" s="35">
        <f>VLOOKUP($AB19,[2]TX!$C$17:$K$23,9,FALSE)</f>
        <v>1.8415262646663155E-2</v>
      </c>
      <c r="AM19" s="23">
        <f>VLOOKUP($AB19,[3]TX!$C$17:$K$23,5,FALSE)</f>
        <v>432</v>
      </c>
      <c r="AN19" s="23">
        <f>VLOOKUP($AB19,[3]TX!$C$17:$K$23,6,FALSE)</f>
        <v>13811589</v>
      </c>
      <c r="AO19" s="35">
        <f>VLOOKUP($AB19,[3]TX!$C$17:$K$23,8,FALSE)</f>
        <v>1.6581583694776032E-2</v>
      </c>
      <c r="AP19" s="35">
        <f>VLOOKUP($AB19,[3]TX!$C$17:$K$23,9,FALSE)</f>
        <v>1.9031900851263335E-2</v>
      </c>
      <c r="AR19" s="23">
        <f>VLOOKUP($AB19,[4]TX!$C$17:$K$23,5,FALSE)</f>
        <v>800</v>
      </c>
      <c r="AS19" s="23">
        <f>VLOOKUP($AB19,[4]TX!$C$17:$K$23,6,FALSE)</f>
        <v>22757317.579999998</v>
      </c>
      <c r="AT19" s="35">
        <f>VLOOKUP($AB19,[4]TX!$C$17:$K$23,8,FALSE)</f>
        <v>1.3491635186184566E-2</v>
      </c>
      <c r="AU19" s="35">
        <f>VLOOKUP($AB19,[4]TX!$C$17:$K$23,9,FALSE)</f>
        <v>1.2400284248582217E-2</v>
      </c>
      <c r="AW19" s="23">
        <f>VLOOKUP($AB19,[5]TX!$C$17:$K$23,5,FALSE)</f>
        <v>811</v>
      </c>
      <c r="AX19" s="23">
        <f>VLOOKUP($AB19,[5]TX!$C$17:$K$23,6,FALSE)</f>
        <v>27540275.170000002</v>
      </c>
      <c r="AY19" s="35">
        <f>VLOOKUP($AB19,[5]TX!$C$17:$K$23,8,FALSE)</f>
        <v>2.3085024622128605E-2</v>
      </c>
      <c r="AZ19" s="35">
        <f>VLOOKUP($AB19,[5]TX!$C$17:$K$23,9,FALSE)</f>
        <v>2.3081876684867098E-2</v>
      </c>
      <c r="BB19" s="36">
        <f t="shared" si="1"/>
        <v>0</v>
      </c>
      <c r="BC19" s="36">
        <f t="shared" si="0"/>
        <v>0</v>
      </c>
      <c r="BD19" s="35">
        <f t="shared" si="0"/>
        <v>1.3870923352140435E-5</v>
      </c>
      <c r="BE19" s="35">
        <f t="shared" si="0"/>
        <v>3.704124245365592E-5</v>
      </c>
      <c r="BF19" s="23"/>
      <c r="BG19" s="36">
        <f t="shared" si="0"/>
        <v>0</v>
      </c>
      <c r="BH19" s="36">
        <f t="shared" si="0"/>
        <v>0.30999999493360519</v>
      </c>
      <c r="BI19" s="35">
        <f t="shared" si="0"/>
        <v>-1.4274673572602092E-5</v>
      </c>
      <c r="BJ19" s="35">
        <f t="shared" si="0"/>
        <v>1.5262646663155577E-5</v>
      </c>
      <c r="BK19" s="23"/>
      <c r="BL19" s="36">
        <f t="shared" si="0"/>
        <v>0</v>
      </c>
      <c r="BM19" s="36">
        <f t="shared" si="0"/>
        <v>0</v>
      </c>
      <c r="BN19" s="35">
        <f t="shared" si="0"/>
        <v>-1.8416305223967894E-5</v>
      </c>
      <c r="BO19" s="35">
        <f t="shared" si="0"/>
        <v>3.19008512633355E-5</v>
      </c>
      <c r="BP19" s="23"/>
      <c r="BQ19" s="36">
        <f t="shared" si="0"/>
        <v>0</v>
      </c>
      <c r="BR19" s="36">
        <f t="shared" si="0"/>
        <v>-0.42000000178813934</v>
      </c>
      <c r="BS19" s="35">
        <f t="shared" si="0"/>
        <v>-8.3648138154337331E-6</v>
      </c>
      <c r="BT19" s="35">
        <f t="shared" si="0"/>
        <v>2.8424858221701155E-7</v>
      </c>
      <c r="BU19" s="23"/>
      <c r="BV19" s="36">
        <f t="shared" si="0"/>
        <v>0</v>
      </c>
      <c r="BW19" s="36">
        <f t="shared" si="0"/>
        <v>0.17000000178813934</v>
      </c>
      <c r="BX19" s="35">
        <f t="shared" si="0"/>
        <v>-1.4975377871394302E-5</v>
      </c>
      <c r="BY19" s="35">
        <f t="shared" si="0"/>
        <v>-1.8123315132900775E-5</v>
      </c>
    </row>
    <row r="20" spans="1:77" x14ac:dyDescent="0.2">
      <c r="A20" s="1" t="s">
        <v>26</v>
      </c>
      <c r="B20" s="13" t="s">
        <v>12</v>
      </c>
      <c r="C20" s="23">
        <v>14</v>
      </c>
      <c r="D20" s="28">
        <v>630286.41</v>
      </c>
      <c r="E20" s="17">
        <v>1E-3</v>
      </c>
      <c r="F20" s="17">
        <v>2E-3</v>
      </c>
      <c r="G20" s="8"/>
      <c r="H20" s="23">
        <v>62</v>
      </c>
      <c r="I20" s="28">
        <v>4001086</v>
      </c>
      <c r="J20" s="17">
        <v>8.0000000000000004E-4</v>
      </c>
      <c r="K20" s="17">
        <v>2E-3</v>
      </c>
      <c r="L20" s="8"/>
      <c r="M20" s="23">
        <v>19</v>
      </c>
      <c r="N20" s="28">
        <v>1428138</v>
      </c>
      <c r="O20" s="17">
        <v>6.9999999999999999E-4</v>
      </c>
      <c r="P20" s="17">
        <v>2E-3</v>
      </c>
      <c r="Q20" s="8"/>
      <c r="R20" s="23">
        <v>190</v>
      </c>
      <c r="S20" s="28">
        <v>12243685</v>
      </c>
      <c r="T20" s="17">
        <v>3.2000000000000002E-3</v>
      </c>
      <c r="U20" s="17">
        <v>6.7000000000000002E-3</v>
      </c>
      <c r="V20" s="8"/>
      <c r="W20" s="23">
        <v>81</v>
      </c>
      <c r="X20" s="28">
        <v>6879090</v>
      </c>
      <c r="Y20" s="17">
        <v>2.3E-3</v>
      </c>
      <c r="Z20" s="17">
        <v>5.7999999999999996E-3</v>
      </c>
      <c r="AA20" s="8"/>
      <c r="AB20" s="34" t="s">
        <v>12</v>
      </c>
      <c r="AC20" s="23">
        <f>VLOOKUP($AB20,[1]TX!$C$17:$K$24,5,FALSE)</f>
        <v>14</v>
      </c>
      <c r="AD20" s="23">
        <f>VLOOKUP($AB20,[1]TX!$C$17:$K$24,6,FALSE)</f>
        <v>630286.40999999992</v>
      </c>
      <c r="AE20" s="35">
        <f>VLOOKUP($AB20,[1]TX!$C$17:$K$24,8,FALSE)</f>
        <v>9.6325856612082018E-4</v>
      </c>
      <c r="AF20" s="35">
        <f>VLOOKUP($AB20,[1]TX!$C$17:$K$24,9,FALSE)</f>
        <v>2.0033128131264131E-3</v>
      </c>
      <c r="AG20" s="8"/>
      <c r="AH20" s="23">
        <f>VLOOKUP($AB20,[2]TX!$C$17:$K$23,5,FALSE)</f>
        <v>62</v>
      </c>
      <c r="AI20" s="23">
        <f>VLOOKUP($AB20,[2]TX!$C$17:$K$23,6,FALSE)</f>
        <v>4001085.94</v>
      </c>
      <c r="AJ20" s="35">
        <f>VLOOKUP($AB20,[2]TX!$C$17:$K$23,8,FALSE)</f>
        <v>8.4064377042289808E-4</v>
      </c>
      <c r="AK20" s="35">
        <f>VLOOKUP($AB20,[2]TX!$C$17:$K$23,9,FALSE)</f>
        <v>2.0071045761188826E-3</v>
      </c>
      <c r="AL20" s="8"/>
      <c r="AM20" s="23">
        <f>VLOOKUP($AB20,[3]TX!$C$17:$K$23,5,FALSE)</f>
        <v>19</v>
      </c>
      <c r="AN20" s="23">
        <f>VLOOKUP($AB20,[3]TX!$C$17:$K$23,6,FALSE)</f>
        <v>1428138</v>
      </c>
      <c r="AO20" s="35">
        <f>VLOOKUP($AB20,[3]TX!$C$17:$K$23,8,FALSE)</f>
        <v>7.2928261620542744E-4</v>
      </c>
      <c r="AP20" s="35">
        <f>VLOOKUP($AB20,[3]TX!$C$17:$K$23,9,FALSE)</f>
        <v>1.9679256903692628E-3</v>
      </c>
      <c r="AQ20" s="8"/>
      <c r="AR20" s="23">
        <f>VLOOKUP($AB20,[4]TX!$C$17:$K$23,5,FALSE)</f>
        <v>190</v>
      </c>
      <c r="AS20" s="23">
        <f>VLOOKUP($AB20,[4]TX!$C$17:$K$23,6,FALSE)</f>
        <v>12243684.859999999</v>
      </c>
      <c r="AT20" s="35">
        <f>VLOOKUP($AB20,[4]TX!$C$17:$K$23,8,FALSE)</f>
        <v>3.2042633567188343E-3</v>
      </c>
      <c r="AU20" s="35">
        <f>VLOOKUP($AB20,[4]TX!$C$17:$K$23,9,FALSE)</f>
        <v>6.6714880600643517E-3</v>
      </c>
      <c r="AV20" s="8"/>
      <c r="AW20" s="23">
        <f>VLOOKUP($AB20,[5]TX!$C$17:$K$23,5,FALSE)</f>
        <v>81</v>
      </c>
      <c r="AX20" s="23">
        <f>VLOOKUP($AB20,[5]TX!$C$17:$K$23,6,FALSE)</f>
        <v>6879089.6299999999</v>
      </c>
      <c r="AY20" s="35">
        <f>VLOOKUP($AB20,[5]TX!$C$17:$K$23,8,FALSE)</f>
        <v>2.3056559733568645E-3</v>
      </c>
      <c r="AZ20" s="35">
        <f>VLOOKUP($AB20,[5]TX!$C$17:$K$23,9,FALSE)</f>
        <v>5.7654579543479564E-3</v>
      </c>
      <c r="BB20" s="36">
        <f t="shared" si="1"/>
        <v>0</v>
      </c>
      <c r="BC20" s="36">
        <f t="shared" si="0"/>
        <v>0</v>
      </c>
      <c r="BD20" s="35">
        <f t="shared" si="0"/>
        <v>-3.6741433879179837E-5</v>
      </c>
      <c r="BE20" s="35">
        <f t="shared" si="0"/>
        <v>3.3128131264130965E-6</v>
      </c>
      <c r="BF20" s="23"/>
      <c r="BG20" s="36">
        <f t="shared" si="0"/>
        <v>0</v>
      </c>
      <c r="BH20" s="36">
        <f t="shared" si="0"/>
        <v>-6.0000000055879354E-2</v>
      </c>
      <c r="BI20" s="35">
        <f t="shared" si="0"/>
        <v>4.0643770422898041E-5</v>
      </c>
      <c r="BJ20" s="35">
        <f t="shared" si="0"/>
        <v>7.1045761188825995E-6</v>
      </c>
      <c r="BK20" s="23"/>
      <c r="BL20" s="36">
        <f t="shared" si="0"/>
        <v>0</v>
      </c>
      <c r="BM20" s="36">
        <f t="shared" si="0"/>
        <v>0</v>
      </c>
      <c r="BN20" s="35">
        <f t="shared" si="0"/>
        <v>2.9282616205427445E-5</v>
      </c>
      <c r="BO20" s="35">
        <f t="shared" si="0"/>
        <v>-3.2074309630737274E-5</v>
      </c>
      <c r="BP20" s="23"/>
      <c r="BQ20" s="36">
        <f t="shared" si="0"/>
        <v>0</v>
      </c>
      <c r="BR20" s="36">
        <f t="shared" si="0"/>
        <v>-0.14000000059604645</v>
      </c>
      <c r="BS20" s="35">
        <f t="shared" si="0"/>
        <v>4.2633567188341687E-6</v>
      </c>
      <c r="BT20" s="35">
        <f t="shared" si="0"/>
        <v>-2.8511939935648573E-5</v>
      </c>
      <c r="BU20" s="23"/>
      <c r="BV20" s="36">
        <f t="shared" si="0"/>
        <v>0</v>
      </c>
      <c r="BW20" s="36">
        <f t="shared" si="0"/>
        <v>-0.37000000011175871</v>
      </c>
      <c r="BX20" s="35">
        <f t="shared" si="0"/>
        <v>5.6559733568645361E-6</v>
      </c>
      <c r="BY20" s="35">
        <f t="shared" si="0"/>
        <v>-3.4542045652043163E-5</v>
      </c>
    </row>
    <row r="21" spans="1:77" x14ac:dyDescent="0.2">
      <c r="A21" s="1" t="s">
        <v>27</v>
      </c>
      <c r="B21" s="13" t="s">
        <v>13</v>
      </c>
      <c r="C21" s="23">
        <v>14534</v>
      </c>
      <c r="D21" s="28">
        <v>314622062.94999999</v>
      </c>
      <c r="E21" s="17">
        <v>1</v>
      </c>
      <c r="F21" s="17">
        <v>1</v>
      </c>
      <c r="G21" s="8"/>
      <c r="H21" s="23">
        <v>73753</v>
      </c>
      <c r="I21" s="28">
        <v>1993461620</v>
      </c>
      <c r="J21" s="17">
        <v>1</v>
      </c>
      <c r="K21" s="17">
        <v>1</v>
      </c>
      <c r="L21" s="8"/>
      <c r="M21" s="23">
        <v>26053</v>
      </c>
      <c r="N21" s="28">
        <v>725707280</v>
      </c>
      <c r="O21" s="17">
        <v>1</v>
      </c>
      <c r="P21" s="17">
        <v>1</v>
      </c>
      <c r="Q21" s="8"/>
      <c r="R21" s="23">
        <v>59296</v>
      </c>
      <c r="S21" s="28">
        <v>1835225477</v>
      </c>
      <c r="T21" s="17">
        <v>1</v>
      </c>
      <c r="U21" s="17">
        <v>1</v>
      </c>
      <c r="V21" s="8"/>
      <c r="W21" s="23">
        <v>35131</v>
      </c>
      <c r="X21" s="28">
        <v>1193155806</v>
      </c>
      <c r="Y21" s="17">
        <v>1</v>
      </c>
      <c r="Z21" s="17">
        <v>1</v>
      </c>
      <c r="AA21" s="8"/>
      <c r="AB21" s="34" t="s">
        <v>13</v>
      </c>
      <c r="AC21" s="23">
        <f>VLOOKUP($AB21,[1]TX!$C$17:$K$24,5,FALSE)</f>
        <v>14534</v>
      </c>
      <c r="AD21" s="23">
        <f>VLOOKUP($AB21,[1]TX!$C$17:$K$24,6,FALSE)</f>
        <v>314622062.94999999</v>
      </c>
      <c r="AE21" s="35">
        <f>VLOOKUP($AB21,[1]TX!$C$17:$K$24,8,FALSE)</f>
        <v>1</v>
      </c>
      <c r="AF21" s="35">
        <f>VLOOKUP($AB21,[1]TX!$C$17:$K$24,9,FALSE)</f>
        <v>0.99999999999999978</v>
      </c>
      <c r="AG21" s="8"/>
      <c r="AH21" s="23">
        <f>VLOOKUP($AB21,[2]TX!$C$17:$K$23,5,FALSE)</f>
        <v>73753</v>
      </c>
      <c r="AI21" s="23">
        <f>VLOOKUP($AB21,[2]TX!$C$17:$K$23,6,FALSE)</f>
        <v>1993461620.0899999</v>
      </c>
      <c r="AJ21" s="35">
        <f>VLOOKUP($AB21,[2]TX!$C$17:$K$23,8,FALSE)</f>
        <v>1</v>
      </c>
      <c r="AK21" s="35">
        <f>VLOOKUP($AB21,[2]TX!$C$17:$K$23,9,FALSE)</f>
        <v>0.99999999999999989</v>
      </c>
      <c r="AL21" s="8"/>
      <c r="AM21" s="23">
        <f>VLOOKUP($AB21,[3]TX!$C$17:$K$23,5,FALSE)</f>
        <v>26053</v>
      </c>
      <c r="AN21" s="23">
        <f>VLOOKUP($AB21,[3]TX!$C$17:$K$23,6,FALSE)</f>
        <v>725707280</v>
      </c>
      <c r="AO21" s="35">
        <f>VLOOKUP($AB21,[3]TX!$C$17:$K$23,8,FALSE)</f>
        <v>1</v>
      </c>
      <c r="AP21" s="35">
        <f>VLOOKUP($AB21,[3]TX!$C$17:$K$23,9,FALSE)</f>
        <v>1</v>
      </c>
      <c r="AQ21" s="8"/>
      <c r="AR21" s="23">
        <f>VLOOKUP($AB21,[4]TX!$C$17:$K$23,5,FALSE)</f>
        <v>59296</v>
      </c>
      <c r="AS21" s="23">
        <f>VLOOKUP($AB21,[4]TX!$C$17:$K$23,6,FALSE)</f>
        <v>1835225477.3999999</v>
      </c>
      <c r="AT21" s="35">
        <f>VLOOKUP($AB21,[4]TX!$C$17:$K$23,8,FALSE)</f>
        <v>1</v>
      </c>
      <c r="AU21" s="35">
        <f>VLOOKUP($AB21,[4]TX!$C$17:$K$23,9,FALSE)</f>
        <v>0.99999999999999989</v>
      </c>
      <c r="AV21" s="8"/>
      <c r="AW21" s="23">
        <f>VLOOKUP($AB21,[5]TX!$C$17:$K$23,5,FALSE)</f>
        <v>35131</v>
      </c>
      <c r="AX21" s="23">
        <f>VLOOKUP($AB21,[5]TX!$C$17:$K$23,6,FALSE)</f>
        <v>1193155805.5699999</v>
      </c>
      <c r="AY21" s="35">
        <f>VLOOKUP($AB21,[5]TX!$C$17:$K$23,8,FALSE)</f>
        <v>1</v>
      </c>
      <c r="AZ21" s="35">
        <f>VLOOKUP($AB21,[5]TX!$C$17:$K$23,9,FALSE)</f>
        <v>1</v>
      </c>
      <c r="BB21" s="36">
        <f t="shared" si="1"/>
        <v>0</v>
      </c>
      <c r="BC21" s="36">
        <f t="shared" si="0"/>
        <v>0</v>
      </c>
      <c r="BD21" s="35">
        <f t="shared" si="0"/>
        <v>0</v>
      </c>
      <c r="BE21" s="35">
        <f t="shared" si="0"/>
        <v>0</v>
      </c>
      <c r="BF21" s="23"/>
      <c r="BG21" s="36">
        <f t="shared" si="0"/>
        <v>0</v>
      </c>
      <c r="BH21" s="36">
        <f t="shared" si="0"/>
        <v>8.9999914169311523E-2</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0.39999985694885254</v>
      </c>
      <c r="BS21" s="35">
        <f t="shared" si="3"/>
        <v>0</v>
      </c>
      <c r="BT21" s="35">
        <f t="shared" si="3"/>
        <v>0</v>
      </c>
      <c r="BU21" s="23"/>
      <c r="BV21" s="36">
        <f t="shared" ref="BV21:BY21" si="4">AW21-W21</f>
        <v>0</v>
      </c>
      <c r="BW21" s="36">
        <f t="shared" si="4"/>
        <v>-0.43000006675720215</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H14" activePane="bottomRight" state="frozen"/>
      <selection pane="bottomRight" activeCell="B30" sqref="B30"/>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167" priority="21" operator="lessThan">
      <formula>-1</formula>
    </cfRule>
  </conditionalFormatting>
  <conditionalFormatting sqref="BD6:BE21">
    <cfRule type="cellIs" dxfId="166" priority="19" operator="lessThan">
      <formula>-0.01</formula>
    </cfRule>
    <cfRule type="cellIs" dxfId="165" priority="20" operator="greaterThan">
      <formula>0.01</formula>
    </cfRule>
  </conditionalFormatting>
  <conditionalFormatting sqref="BB6:BC21">
    <cfRule type="cellIs" dxfId="164" priority="17" operator="lessThan">
      <formula>-1</formula>
    </cfRule>
    <cfRule type="cellIs" dxfId="163" priority="18" operator="greaterThan">
      <formula>1</formula>
    </cfRule>
  </conditionalFormatting>
  <conditionalFormatting sqref="BI6:BJ21">
    <cfRule type="cellIs" dxfId="162" priority="15" operator="lessThan">
      <formula>-0.01</formula>
    </cfRule>
    <cfRule type="cellIs" dxfId="161" priority="16" operator="greaterThan">
      <formula>0.01</formula>
    </cfRule>
  </conditionalFormatting>
  <conditionalFormatting sqref="BG6:BH21">
    <cfRule type="cellIs" dxfId="160" priority="13" operator="lessThan">
      <formula>-1</formula>
    </cfRule>
    <cfRule type="cellIs" dxfId="159" priority="14" operator="greaterThan">
      <formula>1</formula>
    </cfRule>
  </conditionalFormatting>
  <conditionalFormatting sqref="BN6:BO21">
    <cfRule type="cellIs" dxfId="158" priority="11" operator="lessThan">
      <formula>-0.01</formula>
    </cfRule>
    <cfRule type="cellIs" dxfId="157" priority="12" operator="greaterThan">
      <formula>0.01</formula>
    </cfRule>
  </conditionalFormatting>
  <conditionalFormatting sqref="BL6:BM21">
    <cfRule type="cellIs" dxfId="156" priority="9" operator="lessThan">
      <formula>-1</formula>
    </cfRule>
    <cfRule type="cellIs" dxfId="155" priority="10" operator="greaterThan">
      <formula>1</formula>
    </cfRule>
  </conditionalFormatting>
  <conditionalFormatting sqref="BS6:BT21">
    <cfRule type="cellIs" dxfId="154" priority="7" operator="lessThan">
      <formula>-0.01</formula>
    </cfRule>
    <cfRule type="cellIs" dxfId="153" priority="8" operator="greaterThan">
      <formula>0.01</formula>
    </cfRule>
  </conditionalFormatting>
  <conditionalFormatting sqref="BQ6:BR21">
    <cfRule type="cellIs" dxfId="152" priority="5" operator="lessThan">
      <formula>-1</formula>
    </cfRule>
    <cfRule type="cellIs" dxfId="151" priority="6" operator="greaterThan">
      <formula>1</formula>
    </cfRule>
  </conditionalFormatting>
  <conditionalFormatting sqref="BX6:BY21">
    <cfRule type="cellIs" dxfId="150" priority="3" operator="lessThan">
      <formula>-0.01</formula>
    </cfRule>
    <cfRule type="cellIs" dxfId="149" priority="4" operator="greaterThan">
      <formula>0.01</formula>
    </cfRule>
  </conditionalFormatting>
  <conditionalFormatting sqref="BV6:BW21">
    <cfRule type="cellIs" dxfId="148" priority="1" operator="lessThan">
      <formula>-1</formula>
    </cfRule>
    <cfRule type="cellIs" dxfId="147" priority="2" operator="greaterThan">
      <formula>1</formula>
    </cfRule>
  </conditionalFormatting>
  <pageMargins left="0.7" right="0.7" top="0.75" bottom="0.75" header="0.3" footer="0.3"/>
  <pageSetup paperSize="5" scale="12"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pageSetUpPr fitToPage="1"/>
  </sheetPr>
  <dimension ref="A1:BY37"/>
  <sheetViews>
    <sheetView zoomScale="80" zoomScaleNormal="80" workbookViewId="0">
      <pane xSplit="2" ySplit="3" topLeftCell="AW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73</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16103</v>
      </c>
      <c r="D6" s="28">
        <v>2688786808.9200001</v>
      </c>
      <c r="E6" s="17">
        <v>0.90710000000000002</v>
      </c>
      <c r="F6" s="17">
        <v>0.90149999999999997</v>
      </c>
      <c r="G6" s="8"/>
      <c r="H6" s="23">
        <v>74758</v>
      </c>
      <c r="I6" s="28">
        <v>12416996665</v>
      </c>
      <c r="J6" s="17">
        <v>0.87380000000000002</v>
      </c>
      <c r="K6" s="17">
        <v>0.85540000000000005</v>
      </c>
      <c r="L6" s="8"/>
      <c r="M6" s="23">
        <v>17752</v>
      </c>
      <c r="N6" s="28">
        <v>2660505357</v>
      </c>
      <c r="O6" s="17">
        <v>0.9012</v>
      </c>
      <c r="P6" s="17">
        <v>0.89119999999999999</v>
      </c>
      <c r="Q6" s="8"/>
      <c r="R6" s="23">
        <v>40926</v>
      </c>
      <c r="S6" s="28">
        <v>6215987954</v>
      </c>
      <c r="T6" s="17">
        <v>0.9123</v>
      </c>
      <c r="U6" s="17">
        <v>0.89739999999999998</v>
      </c>
      <c r="V6" s="8"/>
      <c r="W6" s="23">
        <v>114466</v>
      </c>
      <c r="X6" s="28">
        <v>19258079898</v>
      </c>
      <c r="Y6" s="17">
        <v>0.94620000000000004</v>
      </c>
      <c r="Z6" s="17">
        <v>0.94379999999999997</v>
      </c>
      <c r="AA6" s="8"/>
      <c r="AB6" s="34" t="s">
        <v>80</v>
      </c>
      <c r="AC6" s="23">
        <f>VLOOKUP($AB6,[1]UT!$C$8:$K$14,5,FALSE)</f>
        <v>16103</v>
      </c>
      <c r="AD6" s="23">
        <f>VLOOKUP($AB6,[1]UT!$C$8:$K$14,6,FALSE)</f>
        <v>2688786808.9200001</v>
      </c>
      <c r="AE6" s="35">
        <f>VLOOKUP($AB6,[1]UT!$C$8:$K$14,8,FALSE)</f>
        <v>0.90705796203458566</v>
      </c>
      <c r="AF6" s="35">
        <f>VLOOKUP($AB6,[1]UT!$C$8:$K$14,9,FALSE)</f>
        <v>0.90152520415991833</v>
      </c>
      <c r="AG6" s="8"/>
      <c r="AH6" s="23">
        <f>VLOOKUP($AB6,[2]UT!$C$8:$K$23,5,FALSE)</f>
        <v>74758</v>
      </c>
      <c r="AI6" s="23">
        <f>VLOOKUP($AB6,[2]UT!$C$8:$K$23,6,FALSE)</f>
        <v>12416996664.52</v>
      </c>
      <c r="AJ6" s="35">
        <f>VLOOKUP($AB6,[2]UT!$C$8:$K$23,8,FALSE)</f>
        <v>0.87376984034222394</v>
      </c>
      <c r="AK6" s="35">
        <f>VLOOKUP($AB6,[2]UT!$C$8:$K$23,9,FALSE)</f>
        <v>0.85539936320665366</v>
      </c>
      <c r="AL6" s="8"/>
      <c r="AM6" s="23">
        <f>VLOOKUP($AB6,[3]UT!$C$8:$K$14,5,FALSE)</f>
        <v>17752</v>
      </c>
      <c r="AN6" s="23">
        <f>VLOOKUP($AB6,[3]UT!$C$8:$K$14,6,FALSE)</f>
        <v>2660505357</v>
      </c>
      <c r="AO6" s="35">
        <f>VLOOKUP($AB6,[3]UT!$C$8:$K$14,8,FALSE)</f>
        <v>0.9011624955581502</v>
      </c>
      <c r="AP6" s="35">
        <f>VLOOKUP($AB6,[3]UT!$C$8:$K$14,9,FALSE)</f>
        <v>0.89124251017742206</v>
      </c>
      <c r="AQ6" s="8"/>
      <c r="AR6" s="23">
        <f>VLOOKUP($AB6,[4]UT!$C$8:$K$14,5,FALSE)</f>
        <v>40926</v>
      </c>
      <c r="AS6" s="23">
        <f>VLOOKUP($AB6,[4]UT!$C$8:$K$14,6,FALSE)</f>
        <v>6215987954.3299999</v>
      </c>
      <c r="AT6" s="35">
        <f>VLOOKUP($AB6,[4]UT!$C$8:$K$14,8,FALSE)</f>
        <v>0.91230494872938028</v>
      </c>
      <c r="AU6" s="35">
        <f>VLOOKUP($AB6,[4]UT!$C$8:$K$14,9,FALSE)</f>
        <v>0.89737726464270307</v>
      </c>
      <c r="AV6" s="8"/>
      <c r="AW6" s="23">
        <f>VLOOKUP($AB6,[5]UT!$C$8:$K$14,5,FALSE)</f>
        <v>114466</v>
      </c>
      <c r="AX6" s="23">
        <f>VLOOKUP($AB6,[5]UT!$C$8:$K$14,6,FALSE)</f>
        <v>19258079898.080002</v>
      </c>
      <c r="AY6" s="35">
        <f>VLOOKUP($AB6,[5]UT!$C$8:$K$14,8,FALSE)</f>
        <v>0.946179852368632</v>
      </c>
      <c r="AZ6" s="35">
        <f>VLOOKUP($AB6,[5]UT!$C$8:$K$14,9,FALSE)</f>
        <v>0.94381212081685995</v>
      </c>
      <c r="BB6" s="36">
        <f>AC6-C6</f>
        <v>0</v>
      </c>
      <c r="BC6" s="36">
        <f t="shared" ref="BC6:BY21" si="0">AD6-D6</f>
        <v>0</v>
      </c>
      <c r="BD6" s="35">
        <f t="shared" si="0"/>
        <v>-4.2037965414354339E-5</v>
      </c>
      <c r="BE6" s="35">
        <f t="shared" si="0"/>
        <v>2.5204159918357227E-5</v>
      </c>
      <c r="BF6" s="23"/>
      <c r="BG6" s="36">
        <f t="shared" si="0"/>
        <v>0</v>
      </c>
      <c r="BH6" s="36">
        <f t="shared" si="0"/>
        <v>-0.47999954223632813</v>
      </c>
      <c r="BI6" s="35">
        <f t="shared" si="0"/>
        <v>-3.0159657776085425E-5</v>
      </c>
      <c r="BJ6" s="35">
        <f t="shared" si="0"/>
        <v>-6.36793346386888E-7</v>
      </c>
      <c r="BK6" s="23"/>
      <c r="BL6" s="36">
        <f t="shared" si="0"/>
        <v>0</v>
      </c>
      <c r="BM6" s="36">
        <f t="shared" si="0"/>
        <v>0</v>
      </c>
      <c r="BN6" s="35">
        <f t="shared" si="0"/>
        <v>-3.7504441849800507E-5</v>
      </c>
      <c r="BO6" s="35">
        <f t="shared" si="0"/>
        <v>4.2510177422072637E-5</v>
      </c>
      <c r="BP6" s="23"/>
      <c r="BQ6" s="36">
        <f t="shared" si="0"/>
        <v>0</v>
      </c>
      <c r="BR6" s="36">
        <f t="shared" si="0"/>
        <v>0.32999992370605469</v>
      </c>
      <c r="BS6" s="35">
        <f t="shared" si="0"/>
        <v>4.9487293802830123E-6</v>
      </c>
      <c r="BT6" s="35">
        <f t="shared" si="0"/>
        <v>-2.273535729691023E-5</v>
      </c>
      <c r="BU6" s="23"/>
      <c r="BV6" s="36">
        <f t="shared" si="0"/>
        <v>0</v>
      </c>
      <c r="BW6" s="36">
        <f t="shared" si="0"/>
        <v>8.00018310546875E-2</v>
      </c>
      <c r="BX6" s="35">
        <f t="shared" si="0"/>
        <v>-2.014763136803932E-5</v>
      </c>
      <c r="BY6" s="35">
        <f t="shared" si="0"/>
        <v>1.2120816859972905E-5</v>
      </c>
    </row>
    <row r="7" spans="1:77" x14ac:dyDescent="0.2">
      <c r="A7" s="1" t="s">
        <v>22</v>
      </c>
      <c r="B7" s="2" t="s">
        <v>8</v>
      </c>
      <c r="C7" s="23">
        <v>457</v>
      </c>
      <c r="D7" s="28">
        <v>73185914.400000006</v>
      </c>
      <c r="E7" s="17">
        <v>2.5700000000000001E-2</v>
      </c>
      <c r="F7" s="17">
        <v>2.4500000000000001E-2</v>
      </c>
      <c r="G7" s="8"/>
      <c r="H7" s="23">
        <v>2275</v>
      </c>
      <c r="I7" s="28">
        <v>382179303</v>
      </c>
      <c r="J7" s="17">
        <v>2.6599999999999999E-2</v>
      </c>
      <c r="K7" s="17">
        <v>2.63E-2</v>
      </c>
      <c r="L7" s="8"/>
      <c r="M7" s="23">
        <v>504</v>
      </c>
      <c r="N7" s="28">
        <v>74529409</v>
      </c>
      <c r="O7" s="17">
        <v>2.5600000000000001E-2</v>
      </c>
      <c r="P7" s="17">
        <v>2.5000000000000001E-2</v>
      </c>
      <c r="Q7" s="8"/>
      <c r="R7" s="23">
        <v>1326</v>
      </c>
      <c r="S7" s="28">
        <v>210423948</v>
      </c>
      <c r="T7" s="17">
        <v>2.9600000000000001E-2</v>
      </c>
      <c r="U7" s="17">
        <v>3.04E-2</v>
      </c>
      <c r="V7" s="8"/>
      <c r="W7" s="23">
        <v>2132</v>
      </c>
      <c r="X7" s="28">
        <v>338760588</v>
      </c>
      <c r="Y7" s="17">
        <v>1.7600000000000001E-2</v>
      </c>
      <c r="Z7" s="17">
        <v>1.66E-2</v>
      </c>
      <c r="AA7" s="8"/>
      <c r="AB7" s="34" t="s">
        <v>8</v>
      </c>
      <c r="AC7" s="23">
        <f>VLOOKUP($AB7,[1]UT!$C$8:$K$14,5,FALSE)</f>
        <v>457</v>
      </c>
      <c r="AD7" s="23">
        <f>VLOOKUP($AB7,[1]UT!$C$8:$K$14,6,FALSE)</f>
        <v>73185914.400000006</v>
      </c>
      <c r="AE7" s="35">
        <f>VLOOKUP($AB7,[1]UT!$C$8:$K$14,8,FALSE)</f>
        <v>2.574212809102687E-2</v>
      </c>
      <c r="AF7" s="35">
        <f>VLOOKUP($AB7,[1]UT!$C$8:$K$14,9,FALSE)</f>
        <v>2.4538556274601761E-2</v>
      </c>
      <c r="AG7" s="8"/>
      <c r="AH7" s="23">
        <f>VLOOKUP($AB7,[2]UT!$C$8:$K$23,5,FALSE)</f>
        <v>2275</v>
      </c>
      <c r="AI7" s="23">
        <f>VLOOKUP($AB7,[2]UT!$C$8:$K$23,6,FALSE)</f>
        <v>382179302.54000002</v>
      </c>
      <c r="AJ7" s="35">
        <f>VLOOKUP($AB7,[2]UT!$C$8:$K$23,8,FALSE)</f>
        <v>2.6590149372355595E-2</v>
      </c>
      <c r="AK7" s="35">
        <f>VLOOKUP($AB7,[2]UT!$C$8:$K$23,9,FALSE)</f>
        <v>2.6328100172370989E-2</v>
      </c>
      <c r="AL7" s="8"/>
      <c r="AM7" s="23">
        <f>VLOOKUP($AB7,[3]UT!$C$8:$K$14,5,FALSE)</f>
        <v>504</v>
      </c>
      <c r="AN7" s="23">
        <f>VLOOKUP($AB7,[3]UT!$C$8:$K$14,6,FALSE)</f>
        <v>74529409</v>
      </c>
      <c r="AO7" s="35">
        <f>VLOOKUP($AB7,[3]UT!$C$8:$K$14,8,FALSE)</f>
        <v>2.5585055078938018E-2</v>
      </c>
      <c r="AP7" s="35">
        <f>VLOOKUP($AB7,[3]UT!$C$8:$K$14,9,FALSE)</f>
        <v>2.4966601696340712E-2</v>
      </c>
      <c r="AQ7" s="8"/>
      <c r="AR7" s="23">
        <f>VLOOKUP($AB7,[4]UT!$C$8:$K$14,5,FALSE)</f>
        <v>1326</v>
      </c>
      <c r="AS7" s="23">
        <f>VLOOKUP($AB7,[4]UT!$C$8:$K$14,6,FALSE)</f>
        <v>210423947.96000001</v>
      </c>
      <c r="AT7" s="35">
        <f>VLOOKUP($AB7,[4]UT!$C$8:$K$14,8,FALSE)</f>
        <v>2.9558626839054837E-2</v>
      </c>
      <c r="AU7" s="35">
        <f>VLOOKUP($AB7,[4]UT!$C$8:$K$14,9,FALSE)</f>
        <v>3.0378061898290249E-2</v>
      </c>
      <c r="AV7" s="8"/>
      <c r="AW7" s="23">
        <f>VLOOKUP($AB7,[5]UT!$C$8:$K$14,5,FALSE)</f>
        <v>2132</v>
      </c>
      <c r="AX7" s="23">
        <f>VLOOKUP($AB7,[5]UT!$C$8:$K$14,6,FALSE)</f>
        <v>338760588.38</v>
      </c>
      <c r="AY7" s="35">
        <f>VLOOKUP($AB7,[5]UT!$C$8:$K$14,8,FALSE)</f>
        <v>1.7623184572274068E-2</v>
      </c>
      <c r="AZ7" s="35">
        <f>VLOOKUP($AB7,[5]UT!$C$8:$K$14,9,FALSE)</f>
        <v>1.6602192485449772E-2</v>
      </c>
      <c r="BB7" s="36">
        <f t="shared" ref="BB7:BB21" si="1">AC7-C7</f>
        <v>0</v>
      </c>
      <c r="BC7" s="36">
        <f t="shared" si="0"/>
        <v>0</v>
      </c>
      <c r="BD7" s="35">
        <f t="shared" si="0"/>
        <v>4.2128091026868986E-5</v>
      </c>
      <c r="BE7" s="35">
        <f t="shared" si="0"/>
        <v>3.8556274601760088E-5</v>
      </c>
      <c r="BF7" s="23"/>
      <c r="BG7" s="36">
        <f t="shared" si="0"/>
        <v>0</v>
      </c>
      <c r="BH7" s="36">
        <f t="shared" si="0"/>
        <v>-0.45999997854232788</v>
      </c>
      <c r="BI7" s="35">
        <f t="shared" si="0"/>
        <v>-9.8506276444039476E-6</v>
      </c>
      <c r="BJ7" s="35">
        <f t="shared" si="0"/>
        <v>2.8100172370988663E-5</v>
      </c>
      <c r="BK7" s="23"/>
      <c r="BL7" s="36">
        <f t="shared" si="0"/>
        <v>0</v>
      </c>
      <c r="BM7" s="36">
        <f t="shared" si="0"/>
        <v>0</v>
      </c>
      <c r="BN7" s="35">
        <f t="shared" si="0"/>
        <v>-1.4944921061983002E-5</v>
      </c>
      <c r="BO7" s="35">
        <f t="shared" si="0"/>
        <v>-3.3398303659289141E-5</v>
      </c>
      <c r="BP7" s="23"/>
      <c r="BQ7" s="36">
        <f t="shared" si="0"/>
        <v>0</v>
      </c>
      <c r="BR7" s="36">
        <f t="shared" si="0"/>
        <v>-3.9999991655349731E-2</v>
      </c>
      <c r="BS7" s="35">
        <f t="shared" si="0"/>
        <v>-4.1373160945164245E-5</v>
      </c>
      <c r="BT7" s="35">
        <f t="shared" si="0"/>
        <v>-2.1938101709750857E-5</v>
      </c>
      <c r="BU7" s="23"/>
      <c r="BV7" s="36">
        <f t="shared" si="0"/>
        <v>0</v>
      </c>
      <c r="BW7" s="36">
        <f t="shared" si="0"/>
        <v>0.37999999523162842</v>
      </c>
      <c r="BX7" s="35">
        <f t="shared" si="0"/>
        <v>2.3184572274067422E-5</v>
      </c>
      <c r="BY7" s="35">
        <f t="shared" si="0"/>
        <v>2.1924854497722135E-6</v>
      </c>
    </row>
    <row r="8" spans="1:77" x14ac:dyDescent="0.2">
      <c r="A8" s="1" t="s">
        <v>23</v>
      </c>
      <c r="B8" s="2" t="s">
        <v>9</v>
      </c>
      <c r="C8" s="23">
        <v>404</v>
      </c>
      <c r="D8" s="28">
        <v>74644326.439999998</v>
      </c>
      <c r="E8" s="17">
        <v>2.2800000000000001E-2</v>
      </c>
      <c r="F8" s="17">
        <v>2.5000000000000001E-2</v>
      </c>
      <c r="G8" s="8"/>
      <c r="H8" s="23">
        <v>1620</v>
      </c>
      <c r="I8" s="28">
        <v>293696515</v>
      </c>
      <c r="J8" s="17">
        <v>1.89E-2</v>
      </c>
      <c r="K8" s="17">
        <v>2.0199999999999999E-2</v>
      </c>
      <c r="L8" s="8"/>
      <c r="M8" s="23">
        <v>431</v>
      </c>
      <c r="N8" s="28">
        <v>69005299</v>
      </c>
      <c r="O8" s="17">
        <v>2.1899999999999999E-2</v>
      </c>
      <c r="P8" s="17">
        <v>2.3099999999999999E-2</v>
      </c>
      <c r="Q8" s="8"/>
      <c r="R8" s="23">
        <v>845</v>
      </c>
      <c r="S8" s="28">
        <v>143196151</v>
      </c>
      <c r="T8" s="17">
        <v>1.8800000000000001E-2</v>
      </c>
      <c r="U8" s="17">
        <v>2.07E-2</v>
      </c>
      <c r="V8" s="8"/>
      <c r="W8" s="23">
        <v>1601</v>
      </c>
      <c r="X8" s="28">
        <v>273937264</v>
      </c>
      <c r="Y8" s="17">
        <v>1.32E-2</v>
      </c>
      <c r="Z8" s="17">
        <v>1.34E-2</v>
      </c>
      <c r="AA8" s="8"/>
      <c r="AB8" s="34" t="s">
        <v>9</v>
      </c>
      <c r="AC8" s="23">
        <f>VLOOKUP($AB8,[1]UT!$C$8:$K$14,5,FALSE)</f>
        <v>404</v>
      </c>
      <c r="AD8" s="23">
        <f>VLOOKUP($AB8,[1]UT!$C$8:$K$14,6,FALSE)</f>
        <v>74644326.439999998</v>
      </c>
      <c r="AE8" s="35">
        <f>VLOOKUP($AB8,[1]UT!$C$8:$K$14,8,FALSE)</f>
        <v>2.2756717174562045E-2</v>
      </c>
      <c r="AF8" s="35">
        <f>VLOOKUP($AB8,[1]UT!$C$8:$K$14,9,FALSE)</f>
        <v>2.5027548264501619E-2</v>
      </c>
      <c r="AG8" s="8"/>
      <c r="AH8" s="23">
        <f>VLOOKUP($AB8,[2]UT!$C$8:$K$23,5,FALSE)</f>
        <v>1620</v>
      </c>
      <c r="AI8" s="23">
        <f>VLOOKUP($AB8,[2]UT!$C$8:$K$23,6,FALSE)</f>
        <v>293696514.67999995</v>
      </c>
      <c r="AJ8" s="35">
        <f>VLOOKUP($AB8,[2]UT!$C$8:$K$23,8,FALSE)</f>
        <v>1.8934523948666401E-2</v>
      </c>
      <c r="AK8" s="35">
        <f>VLOOKUP($AB8,[2]UT!$C$8:$K$23,9,FALSE)</f>
        <v>2.023257462500069E-2</v>
      </c>
      <c r="AL8" s="8"/>
      <c r="AM8" s="23">
        <f>VLOOKUP($AB8,[3]UT!$C$8:$K$14,5,FALSE)</f>
        <v>431</v>
      </c>
      <c r="AN8" s="23">
        <f>VLOOKUP($AB8,[3]UT!$C$8:$K$14,6,FALSE)</f>
        <v>69005299</v>
      </c>
      <c r="AO8" s="35">
        <f>VLOOKUP($AB8,[3]UT!$C$8:$K$14,8,FALSE)</f>
        <v>2.1879283212345804E-2</v>
      </c>
      <c r="AP8" s="35">
        <f>VLOOKUP($AB8,[3]UT!$C$8:$K$14,9,FALSE)</f>
        <v>2.3116080459861129E-2</v>
      </c>
      <c r="AQ8" s="8"/>
      <c r="AR8" s="23">
        <f>VLOOKUP($AB8,[4]UT!$C$8:$K$14,5,FALSE)</f>
        <v>845</v>
      </c>
      <c r="AS8" s="23">
        <f>VLOOKUP($AB8,[4]UT!$C$8:$K$14,6,FALSE)</f>
        <v>143196150.77000001</v>
      </c>
      <c r="AT8" s="35">
        <f>VLOOKUP($AB8,[4]UT!$C$8:$K$14,8,FALSE)</f>
        <v>1.8836379848417299E-2</v>
      </c>
      <c r="AU8" s="35">
        <f>VLOOKUP($AB8,[4]UT!$C$8:$K$14,9,FALSE)</f>
        <v>2.067265429557889E-2</v>
      </c>
      <c r="AV8" s="8"/>
      <c r="AW8" s="23">
        <f>VLOOKUP($AB8,[5]UT!$C$8:$K$14,5,FALSE)</f>
        <v>1601</v>
      </c>
      <c r="AX8" s="23">
        <f>VLOOKUP($AB8,[5]UT!$C$8:$K$14,6,FALSE)</f>
        <v>273937263.62</v>
      </c>
      <c r="AY8" s="35">
        <f>VLOOKUP($AB8,[5]UT!$C$8:$K$14,8,FALSE)</f>
        <v>1.3233920497284607E-2</v>
      </c>
      <c r="AZ8" s="35">
        <f>VLOOKUP($AB8,[5]UT!$C$8:$K$14,9,FALSE)</f>
        <v>1.3425290118031756E-2</v>
      </c>
      <c r="BB8" s="36">
        <f t="shared" si="1"/>
        <v>0</v>
      </c>
      <c r="BC8" s="36">
        <f t="shared" si="0"/>
        <v>0</v>
      </c>
      <c r="BD8" s="35">
        <f t="shared" si="0"/>
        <v>-4.3282825437956224E-5</v>
      </c>
      <c r="BE8" s="35">
        <f t="shared" si="0"/>
        <v>2.7548264501617292E-5</v>
      </c>
      <c r="BF8" s="23"/>
      <c r="BG8" s="36">
        <f t="shared" si="0"/>
        <v>0</v>
      </c>
      <c r="BH8" s="36">
        <f t="shared" si="0"/>
        <v>-0.3200000524520874</v>
      </c>
      <c r="BI8" s="35">
        <f t="shared" si="0"/>
        <v>3.4523948666400489E-5</v>
      </c>
      <c r="BJ8" s="35">
        <f t="shared" si="0"/>
        <v>3.2574625000690582E-5</v>
      </c>
      <c r="BK8" s="23"/>
      <c r="BL8" s="36">
        <f t="shared" si="0"/>
        <v>0</v>
      </c>
      <c r="BM8" s="36">
        <f t="shared" si="0"/>
        <v>0</v>
      </c>
      <c r="BN8" s="35">
        <f t="shared" si="0"/>
        <v>-2.0716787654195823E-5</v>
      </c>
      <c r="BO8" s="35">
        <f t="shared" si="0"/>
        <v>1.6080459861129992E-5</v>
      </c>
      <c r="BP8" s="23"/>
      <c r="BQ8" s="36">
        <f t="shared" si="0"/>
        <v>0</v>
      </c>
      <c r="BR8" s="36">
        <f t="shared" si="0"/>
        <v>-0.22999998927116394</v>
      </c>
      <c r="BS8" s="35">
        <f t="shared" si="0"/>
        <v>3.63798484172978E-5</v>
      </c>
      <c r="BT8" s="35">
        <f t="shared" si="0"/>
        <v>-2.7345704421109784E-5</v>
      </c>
      <c r="BU8" s="23"/>
      <c r="BV8" s="36">
        <f t="shared" si="0"/>
        <v>0</v>
      </c>
      <c r="BW8" s="36">
        <f t="shared" si="0"/>
        <v>-0.37999999523162842</v>
      </c>
      <c r="BX8" s="35">
        <f t="shared" si="0"/>
        <v>3.3920497284607373E-5</v>
      </c>
      <c r="BY8" s="35">
        <f t="shared" si="0"/>
        <v>2.5290118031755238E-5</v>
      </c>
    </row>
    <row r="9" spans="1:77" x14ac:dyDescent="0.2">
      <c r="A9" s="1" t="s">
        <v>24</v>
      </c>
      <c r="B9" s="2" t="s">
        <v>10</v>
      </c>
      <c r="C9" s="23">
        <v>56</v>
      </c>
      <c r="D9" s="28">
        <v>10898979.4</v>
      </c>
      <c r="E9" s="17">
        <v>3.2000000000000002E-3</v>
      </c>
      <c r="F9" s="17">
        <v>3.7000000000000002E-3</v>
      </c>
      <c r="G9" s="8"/>
      <c r="H9" s="23">
        <v>3424</v>
      </c>
      <c r="I9" s="28">
        <v>710562217</v>
      </c>
      <c r="J9" s="17">
        <v>0.04</v>
      </c>
      <c r="K9" s="17">
        <v>4.9000000000000002E-2</v>
      </c>
      <c r="L9" s="8"/>
      <c r="M9" s="23">
        <v>284</v>
      </c>
      <c r="N9" s="28">
        <v>53314260</v>
      </c>
      <c r="O9" s="17">
        <v>1.44E-2</v>
      </c>
      <c r="P9" s="17">
        <v>1.7899999999999999E-2</v>
      </c>
      <c r="Q9" s="8"/>
      <c r="R9" s="23">
        <v>118</v>
      </c>
      <c r="S9" s="28">
        <v>25554104</v>
      </c>
      <c r="T9" s="17">
        <v>2.5999999999999999E-3</v>
      </c>
      <c r="U9" s="17">
        <v>3.7000000000000002E-3</v>
      </c>
      <c r="V9" s="8"/>
      <c r="W9" s="23">
        <v>522</v>
      </c>
      <c r="X9" s="28">
        <v>104519201</v>
      </c>
      <c r="Y9" s="17">
        <v>4.3E-3</v>
      </c>
      <c r="Z9" s="17">
        <v>5.1000000000000004E-3</v>
      </c>
      <c r="AA9" s="8"/>
      <c r="AB9" s="34" t="s">
        <v>10</v>
      </c>
      <c r="AC9" s="23">
        <f>VLOOKUP($AB9,[1]UT!$C$8:$K$14,5,FALSE)</f>
        <v>56</v>
      </c>
      <c r="AD9" s="23">
        <f>VLOOKUP($AB9,[1]UT!$C$8:$K$14,6,FALSE)</f>
        <v>10898979.4</v>
      </c>
      <c r="AE9" s="35">
        <f>VLOOKUP($AB9,[1]UT!$C$8:$K$14,8,FALSE)</f>
        <v>3.1543964400383034E-3</v>
      </c>
      <c r="AF9" s="35">
        <f>VLOOKUP($AB9,[1]UT!$C$8:$K$14,9,FALSE)</f>
        <v>3.6543264033143696E-3</v>
      </c>
      <c r="AG9" s="8"/>
      <c r="AH9" s="23">
        <f>VLOOKUP($AB9,[2]UT!$C$8:$K$23,5,FALSE)</f>
        <v>3424</v>
      </c>
      <c r="AI9" s="23">
        <f>VLOOKUP($AB9,[2]UT!$C$8:$K$23,6,FALSE)</f>
        <v>710562216.52999997</v>
      </c>
      <c r="AJ9" s="35">
        <f>VLOOKUP($AB9,[2]UT!$C$8:$K$23,8,FALSE)</f>
        <v>4.0019635802613432E-2</v>
      </c>
      <c r="AK9" s="35">
        <f>VLOOKUP($AB9,[2]UT!$C$8:$K$23,9,FALSE)</f>
        <v>4.8950199791486085E-2</v>
      </c>
      <c r="AL9" s="8"/>
      <c r="AM9" s="23">
        <f>VLOOKUP($AB9,[3]UT!$C$8:$K$14,5,FALSE)</f>
        <v>284</v>
      </c>
      <c r="AN9" s="23">
        <f>VLOOKUP($AB9,[3]UT!$C$8:$K$14,6,FALSE)</f>
        <v>53314260</v>
      </c>
      <c r="AO9" s="35">
        <f>VLOOKUP($AB9,[3]UT!$C$8:$K$14,8,FALSE)</f>
        <v>1.4416975480988883E-2</v>
      </c>
      <c r="AP9" s="35">
        <f>VLOOKUP($AB9,[3]UT!$C$8:$K$14,9,FALSE)</f>
        <v>1.7859740363098141E-2</v>
      </c>
      <c r="AQ9" s="8"/>
      <c r="AR9" s="23">
        <f>VLOOKUP($AB9,[4]UT!$C$8:$K$14,5,FALSE)</f>
        <v>118</v>
      </c>
      <c r="AS9" s="23">
        <f>VLOOKUP($AB9,[4]UT!$C$8:$K$14,6,FALSE)</f>
        <v>25554104.170000002</v>
      </c>
      <c r="AT9" s="35">
        <f>VLOOKUP($AB9,[4]UT!$C$8:$K$14,8,FALSE)</f>
        <v>2.6304057066428889E-3</v>
      </c>
      <c r="AU9" s="35">
        <f>VLOOKUP($AB9,[4]UT!$C$8:$K$14,9,FALSE)</f>
        <v>3.6891435873030133E-3</v>
      </c>
      <c r="AV9" s="8"/>
      <c r="AW9" s="23">
        <f>VLOOKUP($AB9,[5]UT!$C$8:$K$14,5,FALSE)</f>
        <v>522</v>
      </c>
      <c r="AX9" s="23">
        <f>VLOOKUP($AB9,[5]UT!$C$8:$K$14,6,FALSE)</f>
        <v>104519200.7</v>
      </c>
      <c r="AY9" s="35">
        <f>VLOOKUP($AB9,[5]UT!$C$8:$K$14,8,FALSE)</f>
        <v>4.3148697686337069E-3</v>
      </c>
      <c r="AZ9" s="35">
        <f>VLOOKUP($AB9,[5]UT!$C$8:$K$14,9,FALSE)</f>
        <v>5.1223428815759002E-3</v>
      </c>
      <c r="BB9" s="36">
        <f t="shared" si="1"/>
        <v>0</v>
      </c>
      <c r="BC9" s="36">
        <f t="shared" si="0"/>
        <v>0</v>
      </c>
      <c r="BD9" s="35">
        <f t="shared" si="0"/>
        <v>-4.5603559961696766E-5</v>
      </c>
      <c r="BE9" s="35">
        <f t="shared" si="0"/>
        <v>-4.5673596685630573E-5</v>
      </c>
      <c r="BF9" s="23"/>
      <c r="BG9" s="36">
        <f t="shared" si="0"/>
        <v>0</v>
      </c>
      <c r="BH9" s="36">
        <f t="shared" si="0"/>
        <v>-0.47000002861022949</v>
      </c>
      <c r="BI9" s="35">
        <f t="shared" si="0"/>
        <v>1.9635802613431064E-5</v>
      </c>
      <c r="BJ9" s="35">
        <f t="shared" si="0"/>
        <v>-4.9800208513917088E-5</v>
      </c>
      <c r="BK9" s="23"/>
      <c r="BL9" s="36">
        <f t="shared" si="0"/>
        <v>0</v>
      </c>
      <c r="BM9" s="36">
        <f t="shared" si="0"/>
        <v>0</v>
      </c>
      <c r="BN9" s="35">
        <f t="shared" si="0"/>
        <v>1.6975480988883074E-5</v>
      </c>
      <c r="BO9" s="35">
        <f t="shared" si="0"/>
        <v>-4.0259636901858464E-5</v>
      </c>
      <c r="BP9" s="23"/>
      <c r="BQ9" s="36">
        <f t="shared" si="0"/>
        <v>0</v>
      </c>
      <c r="BR9" s="36">
        <f t="shared" si="0"/>
        <v>0.17000000178813934</v>
      </c>
      <c r="BS9" s="35">
        <f t="shared" si="0"/>
        <v>3.040570664288901E-5</v>
      </c>
      <c r="BT9" s="35">
        <f t="shared" si="0"/>
        <v>-1.0856412696986888E-5</v>
      </c>
      <c r="BU9" s="23"/>
      <c r="BV9" s="36">
        <f t="shared" si="0"/>
        <v>0</v>
      </c>
      <c r="BW9" s="36">
        <f t="shared" si="0"/>
        <v>-0.29999999701976776</v>
      </c>
      <c r="BX9" s="35">
        <f t="shared" si="0"/>
        <v>1.4869768633706849E-5</v>
      </c>
      <c r="BY9" s="35">
        <f t="shared" si="0"/>
        <v>2.2342881575899802E-5</v>
      </c>
    </row>
    <row r="10" spans="1:77" x14ac:dyDescent="0.2">
      <c r="A10" s="1" t="s">
        <v>25</v>
      </c>
      <c r="B10" s="2" t="s">
        <v>11</v>
      </c>
      <c r="C10" s="23">
        <v>321</v>
      </c>
      <c r="D10" s="28">
        <v>57121935.920000002</v>
      </c>
      <c r="E10" s="17">
        <v>1.8100000000000002E-2</v>
      </c>
      <c r="F10" s="17">
        <v>1.9199999999999998E-2</v>
      </c>
      <c r="G10" s="8"/>
      <c r="H10" s="23">
        <v>2299</v>
      </c>
      <c r="I10" s="28">
        <v>451096688</v>
      </c>
      <c r="J10" s="17">
        <v>2.69E-2</v>
      </c>
      <c r="K10" s="17">
        <v>3.1099999999999999E-2</v>
      </c>
      <c r="L10" s="8"/>
      <c r="M10" s="23">
        <v>451</v>
      </c>
      <c r="N10" s="28">
        <v>80957048</v>
      </c>
      <c r="O10" s="17">
        <v>2.29E-2</v>
      </c>
      <c r="P10" s="17">
        <v>2.7099999999999999E-2</v>
      </c>
      <c r="Q10" s="8"/>
      <c r="R10" s="23">
        <v>739</v>
      </c>
      <c r="S10" s="28">
        <v>133788756</v>
      </c>
      <c r="T10" s="17">
        <v>1.6500000000000001E-2</v>
      </c>
      <c r="U10" s="17">
        <v>1.9300000000000001E-2</v>
      </c>
      <c r="V10" s="8"/>
      <c r="W10" s="23">
        <v>1003</v>
      </c>
      <c r="X10" s="28">
        <v>189140536</v>
      </c>
      <c r="Y10" s="17">
        <v>8.3000000000000001E-3</v>
      </c>
      <c r="Z10" s="17">
        <v>9.2999999999999992E-3</v>
      </c>
      <c r="AA10" s="8"/>
      <c r="AB10" s="34" t="s">
        <v>11</v>
      </c>
      <c r="AC10" s="23">
        <f>VLOOKUP($AB10,[1]UT!$C$8:$K$14,5,FALSE)</f>
        <v>321</v>
      </c>
      <c r="AD10" s="23">
        <f>VLOOKUP($AB10,[1]UT!$C$8:$K$14,6,FALSE)</f>
        <v>57121935.920000002</v>
      </c>
      <c r="AE10" s="35">
        <f>VLOOKUP($AB10,[1]UT!$C$8:$K$14,8,FALSE)</f>
        <v>1.8081451022362419E-2</v>
      </c>
      <c r="AF10" s="35">
        <f>VLOOKUP($AB10,[1]UT!$C$8:$K$14,9,FALSE)</f>
        <v>1.9152453727996541E-2</v>
      </c>
      <c r="AG10" s="8"/>
      <c r="AH10" s="23">
        <f>VLOOKUP($AB10,[2]UT!$C$8:$K$23,5,FALSE)</f>
        <v>2299</v>
      </c>
      <c r="AI10" s="23">
        <f>VLOOKUP($AB10,[2]UT!$C$8:$K$23,6,FALSE)</f>
        <v>451096687.81999999</v>
      </c>
      <c r="AJ10" s="35">
        <f>VLOOKUP($AB10,[2]UT!$C$8:$K$23,8,FALSE)</f>
        <v>2.6870660838261763E-2</v>
      </c>
      <c r="AK10" s="35">
        <f>VLOOKUP($AB10,[2]UT!$C$8:$K$23,9,FALSE)</f>
        <v>3.1075777012039247E-2</v>
      </c>
      <c r="AL10" s="8"/>
      <c r="AM10" s="23">
        <f>VLOOKUP($AB10,[3]UT!$C$8:$K$14,5,FALSE)</f>
        <v>451</v>
      </c>
      <c r="AN10" s="23">
        <f>VLOOKUP($AB10,[3]UT!$C$8:$K$14,6,FALSE)</f>
        <v>80957048</v>
      </c>
      <c r="AO10" s="35">
        <f>VLOOKUP($AB10,[3]UT!$C$8:$K$14,8,FALSE)</f>
        <v>2.2894563175795725E-2</v>
      </c>
      <c r="AP10" s="35">
        <f>VLOOKUP($AB10,[3]UT!$C$8:$K$14,9,FALSE)</f>
        <v>2.7119796051616841E-2</v>
      </c>
      <c r="AQ10" s="8"/>
      <c r="AR10" s="23">
        <f>VLOOKUP($AB10,[4]UT!$C$8:$K$14,5,FALSE)</f>
        <v>739</v>
      </c>
      <c r="AS10" s="23">
        <f>VLOOKUP($AB10,[4]UT!$C$8:$K$14,6,FALSE)</f>
        <v>133788756.42</v>
      </c>
      <c r="AT10" s="35">
        <f>VLOOKUP($AB10,[4]UT!$C$8:$K$14,8,FALSE)</f>
        <v>1.647347302719572E-2</v>
      </c>
      <c r="AU10" s="35">
        <f>VLOOKUP($AB10,[4]UT!$C$8:$K$14,9,FALSE)</f>
        <v>1.9314546482107724E-2</v>
      </c>
      <c r="AV10" s="8"/>
      <c r="AW10" s="23">
        <f>VLOOKUP($AB10,[5]UT!$C$8:$K$14,5,FALSE)</f>
        <v>1003</v>
      </c>
      <c r="AX10" s="23">
        <f>VLOOKUP($AB10,[5]UT!$C$8:$K$14,6,FALSE)</f>
        <v>189140535.80000001</v>
      </c>
      <c r="AY10" s="35">
        <f>VLOOKUP($AB10,[5]UT!$C$8:$K$14,8,FALSE)</f>
        <v>8.29083214164676E-3</v>
      </c>
      <c r="AZ10" s="35">
        <f>VLOOKUP($AB10,[5]UT!$C$8:$K$14,9,FALSE)</f>
        <v>9.2695186213051645E-3</v>
      </c>
      <c r="BB10" s="36">
        <f t="shared" si="1"/>
        <v>0</v>
      </c>
      <c r="BC10" s="36">
        <f t="shared" si="0"/>
        <v>0</v>
      </c>
      <c r="BD10" s="35">
        <f t="shared" si="0"/>
        <v>-1.8548977637582176E-5</v>
      </c>
      <c r="BE10" s="35">
        <f t="shared" si="0"/>
        <v>-4.7546272003456957E-5</v>
      </c>
      <c r="BF10" s="23"/>
      <c r="BG10" s="36">
        <f t="shared" si="0"/>
        <v>0</v>
      </c>
      <c r="BH10" s="36">
        <f t="shared" si="0"/>
        <v>-0.18000000715255737</v>
      </c>
      <c r="BI10" s="35">
        <f t="shared" si="0"/>
        <v>-2.9339161738237141E-5</v>
      </c>
      <c r="BJ10" s="35">
        <f t="shared" si="0"/>
        <v>-2.4222987960752229E-5</v>
      </c>
      <c r="BK10" s="23"/>
      <c r="BL10" s="36">
        <f t="shared" si="0"/>
        <v>0</v>
      </c>
      <c r="BM10" s="36">
        <f t="shared" si="0"/>
        <v>0</v>
      </c>
      <c r="BN10" s="35">
        <f t="shared" si="0"/>
        <v>-5.4368242042752979E-6</v>
      </c>
      <c r="BO10" s="35">
        <f t="shared" si="0"/>
        <v>1.9796051616841753E-5</v>
      </c>
      <c r="BP10" s="23"/>
      <c r="BQ10" s="36">
        <f t="shared" si="0"/>
        <v>0</v>
      </c>
      <c r="BR10" s="36">
        <f t="shared" si="0"/>
        <v>0.42000000178813934</v>
      </c>
      <c r="BS10" s="35">
        <f t="shared" si="0"/>
        <v>-2.6526972804280513E-5</v>
      </c>
      <c r="BT10" s="35">
        <f t="shared" si="0"/>
        <v>1.4546482107722497E-5</v>
      </c>
      <c r="BU10" s="23"/>
      <c r="BV10" s="36">
        <f t="shared" si="0"/>
        <v>0</v>
      </c>
      <c r="BW10" s="36">
        <f t="shared" si="0"/>
        <v>-0.19999998807907104</v>
      </c>
      <c r="BX10" s="35">
        <f t="shared" si="0"/>
        <v>-9.167858353240077E-6</v>
      </c>
      <c r="BY10" s="35">
        <f t="shared" si="0"/>
        <v>-3.0481378694834776E-5</v>
      </c>
    </row>
    <row r="11" spans="1:77" x14ac:dyDescent="0.2">
      <c r="A11" s="1" t="s">
        <v>26</v>
      </c>
      <c r="B11" s="13" t="s">
        <v>12</v>
      </c>
      <c r="C11" s="23">
        <v>412</v>
      </c>
      <c r="D11" s="28">
        <v>77848599.370000005</v>
      </c>
      <c r="E11" s="17">
        <v>2.3199999999999998E-2</v>
      </c>
      <c r="F11" s="17">
        <v>2.6100000000000002E-2</v>
      </c>
      <c r="G11" s="8"/>
      <c r="H11" s="23">
        <v>1182</v>
      </c>
      <c r="I11" s="28">
        <v>261491420</v>
      </c>
      <c r="J11" s="17">
        <v>1.38E-2</v>
      </c>
      <c r="K11" s="17">
        <v>1.7999999999999999E-2</v>
      </c>
      <c r="L11" s="8"/>
      <c r="M11" s="23">
        <v>277</v>
      </c>
      <c r="N11" s="28">
        <v>46852965</v>
      </c>
      <c r="O11" s="17">
        <v>1.41E-2</v>
      </c>
      <c r="P11" s="17">
        <v>1.5699999999999999E-2</v>
      </c>
      <c r="Q11" s="8"/>
      <c r="R11" s="23">
        <v>906</v>
      </c>
      <c r="S11" s="28">
        <v>197888220</v>
      </c>
      <c r="T11" s="17">
        <v>2.0199999999999999E-2</v>
      </c>
      <c r="U11" s="17">
        <v>2.86E-2</v>
      </c>
      <c r="V11" s="8"/>
      <c r="W11" s="23">
        <v>1253</v>
      </c>
      <c r="X11" s="28">
        <v>240131890</v>
      </c>
      <c r="Y11" s="17">
        <v>1.04E-2</v>
      </c>
      <c r="Z11" s="17">
        <v>1.18E-2</v>
      </c>
      <c r="AA11" s="8"/>
      <c r="AB11" s="34" t="s">
        <v>12</v>
      </c>
      <c r="AC11" s="23">
        <f>VLOOKUP($AB11,[1]UT!$C$8:$K$14,5,FALSE)</f>
        <v>412</v>
      </c>
      <c r="AD11" s="23">
        <f>VLOOKUP($AB11,[1]UT!$C$8:$K$14,6,FALSE)</f>
        <v>77848599.370000005</v>
      </c>
      <c r="AE11" s="35">
        <f>VLOOKUP($AB11,[1]UT!$C$8:$K$14,8,FALSE)</f>
        <v>2.3207345237424661E-2</v>
      </c>
      <c r="AF11" s="35">
        <f>VLOOKUP($AB11,[1]UT!$C$8:$K$14,9,FALSE)</f>
        <v>2.6101911169667265E-2</v>
      </c>
      <c r="AG11" s="8"/>
      <c r="AH11" s="23">
        <f>VLOOKUP($AB11,[2]UT!$C$8:$K$23,5,FALSE)</f>
        <v>1182</v>
      </c>
      <c r="AI11" s="23">
        <f>VLOOKUP($AB11,[2]UT!$C$8:$K$23,6,FALSE)</f>
        <v>261491419.88</v>
      </c>
      <c r="AJ11" s="35">
        <f>VLOOKUP($AB11,[2]UT!$C$8:$K$23,8,FALSE)</f>
        <v>1.3815189695878818E-2</v>
      </c>
      <c r="AK11" s="35">
        <f>VLOOKUP($AB11,[2]UT!$C$8:$K$23,9,FALSE)</f>
        <v>1.8013985192449303E-2</v>
      </c>
      <c r="AL11" s="8"/>
      <c r="AM11" s="23">
        <f>VLOOKUP($AB11,[3]UT!$C$8:$K$14,5,FALSE)</f>
        <v>277</v>
      </c>
      <c r="AN11" s="23">
        <f>VLOOKUP($AB11,[3]UT!$C$8:$K$14,6,FALSE)</f>
        <v>46852965</v>
      </c>
      <c r="AO11" s="35">
        <f>VLOOKUP($AB11,[3]UT!$C$8:$K$14,8,FALSE)</f>
        <v>1.406162749378141E-2</v>
      </c>
      <c r="AP11" s="35">
        <f>VLOOKUP($AB11,[3]UT!$C$8:$K$14,9,FALSE)</f>
        <v>1.5695271586651009E-2</v>
      </c>
      <c r="AQ11" s="8"/>
      <c r="AR11" s="23">
        <f>VLOOKUP($AB11,[4]UT!$C$8:$K$14,5,FALSE)</f>
        <v>906</v>
      </c>
      <c r="AS11" s="23">
        <f>VLOOKUP($AB11,[4]UT!$C$8:$K$14,6,FALSE)</f>
        <v>197888219.94999999</v>
      </c>
      <c r="AT11" s="35">
        <f>VLOOKUP($AB11,[4]UT!$C$8:$K$14,8,FALSE)</f>
        <v>2.0196165849308962E-2</v>
      </c>
      <c r="AU11" s="35">
        <f>VLOOKUP($AB11,[4]UT!$C$8:$K$14,9,FALSE)</f>
        <v>2.856832909401694E-2</v>
      </c>
      <c r="AV11" s="8"/>
      <c r="AW11" s="23">
        <f>VLOOKUP($AB11,[5]UT!$C$8:$K$14,5,FALSE)</f>
        <v>1253</v>
      </c>
      <c r="AX11" s="23">
        <f>VLOOKUP($AB11,[5]UT!$C$8:$K$14,6,FALSE)</f>
        <v>240131890.44</v>
      </c>
      <c r="AY11" s="35">
        <f>VLOOKUP($AB11,[5]UT!$C$8:$K$14,8,FALSE)</f>
        <v>1.0357340651528803E-2</v>
      </c>
      <c r="AZ11" s="35">
        <f>VLOOKUP($AB11,[5]UT!$C$8:$K$14,9,FALSE)</f>
        <v>1.1768535076777505E-2</v>
      </c>
      <c r="BB11" s="36">
        <f t="shared" si="1"/>
        <v>0</v>
      </c>
      <c r="BC11" s="36">
        <f t="shared" si="0"/>
        <v>0</v>
      </c>
      <c r="BD11" s="35">
        <f t="shared" si="0"/>
        <v>7.3452374246621432E-6</v>
      </c>
      <c r="BE11" s="35">
        <f t="shared" si="0"/>
        <v>1.9111696672631517E-6</v>
      </c>
      <c r="BF11" s="23"/>
      <c r="BG11" s="36">
        <f t="shared" si="0"/>
        <v>0</v>
      </c>
      <c r="BH11" s="36">
        <f t="shared" si="0"/>
        <v>-0.12000000476837158</v>
      </c>
      <c r="BI11" s="35">
        <f t="shared" si="0"/>
        <v>1.5189695878818632E-5</v>
      </c>
      <c r="BJ11" s="35">
        <f t="shared" si="0"/>
        <v>1.3985192449304101E-5</v>
      </c>
      <c r="BK11" s="23"/>
      <c r="BL11" s="36">
        <f t="shared" si="0"/>
        <v>0</v>
      </c>
      <c r="BM11" s="36">
        <f t="shared" si="0"/>
        <v>0</v>
      </c>
      <c r="BN11" s="35">
        <f t="shared" si="0"/>
        <v>-3.8372506218589675E-5</v>
      </c>
      <c r="BO11" s="35">
        <f t="shared" si="0"/>
        <v>-4.7284133489894353E-6</v>
      </c>
      <c r="BP11" s="23"/>
      <c r="BQ11" s="36">
        <f t="shared" si="0"/>
        <v>0</v>
      </c>
      <c r="BR11" s="36">
        <f t="shared" si="0"/>
        <v>-5.0000011920928955E-2</v>
      </c>
      <c r="BS11" s="35">
        <f t="shared" si="0"/>
        <v>-3.8341506910372081E-6</v>
      </c>
      <c r="BT11" s="35">
        <f t="shared" si="0"/>
        <v>-3.167090598306041E-5</v>
      </c>
      <c r="BU11" s="23"/>
      <c r="BV11" s="36">
        <f t="shared" si="0"/>
        <v>0</v>
      </c>
      <c r="BW11" s="36">
        <f t="shared" si="0"/>
        <v>0.43999999761581421</v>
      </c>
      <c r="BX11" s="35">
        <f t="shared" si="0"/>
        <v>-4.265934847119679E-5</v>
      </c>
      <c r="BY11" s="35">
        <f t="shared" si="0"/>
        <v>-3.1464923222495125E-5</v>
      </c>
    </row>
    <row r="12" spans="1:77" x14ac:dyDescent="0.2">
      <c r="A12" s="1" t="s">
        <v>27</v>
      </c>
      <c r="B12" s="13" t="s">
        <v>13</v>
      </c>
      <c r="C12" s="23">
        <v>17753</v>
      </c>
      <c r="D12" s="28">
        <v>2982486564.4499998</v>
      </c>
      <c r="E12" s="17">
        <v>1</v>
      </c>
      <c r="F12" s="17">
        <v>1</v>
      </c>
      <c r="G12" s="8"/>
      <c r="H12" s="23">
        <v>85558</v>
      </c>
      <c r="I12" s="28">
        <v>14516022806</v>
      </c>
      <c r="J12" s="17">
        <v>1</v>
      </c>
      <c r="K12" s="17">
        <v>1</v>
      </c>
      <c r="L12" s="8"/>
      <c r="M12" s="23">
        <v>19699</v>
      </c>
      <c r="N12" s="28">
        <v>2985164337</v>
      </c>
      <c r="O12" s="17">
        <v>1</v>
      </c>
      <c r="P12" s="17">
        <v>1</v>
      </c>
      <c r="Q12" s="8"/>
      <c r="R12" s="23">
        <v>44860</v>
      </c>
      <c r="S12" s="28">
        <v>6926839134</v>
      </c>
      <c r="T12" s="17">
        <v>1</v>
      </c>
      <c r="U12" s="17">
        <v>1</v>
      </c>
      <c r="V12" s="8"/>
      <c r="W12" s="23">
        <v>120977</v>
      </c>
      <c r="X12" s="28">
        <v>20404569377</v>
      </c>
      <c r="Y12" s="17">
        <v>1</v>
      </c>
      <c r="Z12" s="17">
        <v>1</v>
      </c>
      <c r="AA12" s="8"/>
      <c r="AB12" s="34" t="s">
        <v>13</v>
      </c>
      <c r="AC12" s="23">
        <f>VLOOKUP($AB12,[1]UT!$C$8:$K$14,5,FALSE)</f>
        <v>17753</v>
      </c>
      <c r="AD12" s="23">
        <f>VLOOKUP($AB12,[1]UT!$C$8:$K$14,6,FALSE)</f>
        <v>2982486564.4500003</v>
      </c>
      <c r="AE12" s="35">
        <f>VLOOKUP($AB12,[1]UT!$C$8:$K$14,8,FALSE)</f>
        <v>1</v>
      </c>
      <c r="AF12" s="35">
        <f>VLOOKUP($AB12,[1]UT!$C$8:$K$14,9,FALSE)</f>
        <v>1</v>
      </c>
      <c r="AG12" s="8"/>
      <c r="AH12" s="23">
        <f>VLOOKUP($AB12,[2]UT!$C$8:$K$23,5,FALSE)</f>
        <v>85558</v>
      </c>
      <c r="AI12" s="23">
        <f>VLOOKUP($AB12,[2]UT!$C$8:$K$23,6,FALSE)</f>
        <v>14516022805.970001</v>
      </c>
      <c r="AJ12" s="35">
        <f>VLOOKUP($AB12,[2]UT!$C$8:$K$23,8,FALSE)</f>
        <v>0.99999999999999989</v>
      </c>
      <c r="AK12" s="35">
        <f>VLOOKUP($AB12,[2]UT!$C$8:$K$23,9,FALSE)</f>
        <v>1</v>
      </c>
      <c r="AL12" s="8"/>
      <c r="AM12" s="23">
        <f>VLOOKUP($AB12,[3]UT!$C$8:$K$14,5,FALSE)</f>
        <v>19699</v>
      </c>
      <c r="AN12" s="23">
        <f>VLOOKUP($AB12,[3]UT!$C$8:$K$14,6,FALSE)</f>
        <v>2985164337</v>
      </c>
      <c r="AO12" s="35">
        <f>VLOOKUP($AB12,[3]UT!$C$8:$K$14,8,FALSE)</f>
        <v>1</v>
      </c>
      <c r="AP12" s="35">
        <f>VLOOKUP($AB12,[3]UT!$C$8:$K$14,9,FALSE)</f>
        <v>1</v>
      </c>
      <c r="AQ12" s="8"/>
      <c r="AR12" s="23">
        <f>VLOOKUP($AB12,[4]UT!$C$8:$K$14,5,FALSE)</f>
        <v>44860</v>
      </c>
      <c r="AS12" s="23">
        <f>VLOOKUP($AB12,[4]UT!$C$8:$K$14,6,FALSE)</f>
        <v>6926839133.6000004</v>
      </c>
      <c r="AT12" s="35">
        <f>VLOOKUP($AB12,[4]UT!$C$8:$K$14,8,FALSE)</f>
        <v>1</v>
      </c>
      <c r="AU12" s="35">
        <f>VLOOKUP($AB12,[4]UT!$C$8:$K$14,9,FALSE)</f>
        <v>0.99999999999999989</v>
      </c>
      <c r="AV12" s="8"/>
      <c r="AW12" s="23">
        <f>VLOOKUP($AB12,[5]UT!$C$8:$K$14,5,FALSE)</f>
        <v>120977</v>
      </c>
      <c r="AX12" s="23">
        <f>VLOOKUP($AB12,[5]UT!$C$8:$K$14,6,FALSE)</f>
        <v>20404569377.02</v>
      </c>
      <c r="AY12" s="35">
        <f>VLOOKUP($AB12,[5]UT!$C$8:$K$14,8,FALSE)</f>
        <v>1</v>
      </c>
      <c r="AZ12" s="35">
        <f>VLOOKUP($AB12,[5]UT!$C$8:$K$14,9,FALSE)</f>
        <v>1</v>
      </c>
      <c r="BB12" s="36">
        <f t="shared" si="1"/>
        <v>0</v>
      </c>
      <c r="BC12" s="36">
        <f t="shared" si="0"/>
        <v>0</v>
      </c>
      <c r="BD12" s="35">
        <f t="shared" si="0"/>
        <v>0</v>
      </c>
      <c r="BE12" s="35">
        <f t="shared" si="0"/>
        <v>0</v>
      </c>
      <c r="BF12" s="23"/>
      <c r="BG12" s="36">
        <f t="shared" si="0"/>
        <v>0</v>
      </c>
      <c r="BH12" s="36">
        <f t="shared" si="0"/>
        <v>-2.9998779296875E-2</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-0.39999961853027344</v>
      </c>
      <c r="BS12" s="35">
        <f t="shared" si="0"/>
        <v>0</v>
      </c>
      <c r="BT12" s="35">
        <f t="shared" si="0"/>
        <v>0</v>
      </c>
      <c r="BU12" s="23"/>
      <c r="BV12" s="36">
        <f t="shared" si="0"/>
        <v>0</v>
      </c>
      <c r="BW12" s="36">
        <f t="shared" si="0"/>
        <v>2.0000457763671875E-2</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2107</v>
      </c>
      <c r="D15" s="30">
        <v>89342602</v>
      </c>
      <c r="E15" s="19">
        <v>0.92659999999999998</v>
      </c>
      <c r="F15" s="19">
        <v>0.91830000000000001</v>
      </c>
      <c r="H15" s="25">
        <v>9468</v>
      </c>
      <c r="I15" s="30">
        <v>366806014</v>
      </c>
      <c r="J15" s="19">
        <v>0.91659999999999997</v>
      </c>
      <c r="K15" s="19">
        <v>0.90410000000000001</v>
      </c>
      <c r="M15" s="25">
        <v>4254</v>
      </c>
      <c r="N15" s="30">
        <v>234857390</v>
      </c>
      <c r="O15" s="19">
        <v>0.92159999999999997</v>
      </c>
      <c r="P15" s="19">
        <v>0.91579999999999995</v>
      </c>
      <c r="R15" s="25">
        <v>10340</v>
      </c>
      <c r="S15" s="30">
        <v>546852052</v>
      </c>
      <c r="T15" s="19">
        <v>0.94530000000000003</v>
      </c>
      <c r="U15" s="19">
        <v>0.9325</v>
      </c>
      <c r="W15" s="25">
        <v>12545</v>
      </c>
      <c r="X15" s="30">
        <v>606671741</v>
      </c>
      <c r="Y15" s="19">
        <v>0.95130000000000003</v>
      </c>
      <c r="Z15" s="19">
        <v>0.94020000000000004</v>
      </c>
      <c r="AB15" s="34" t="s">
        <v>80</v>
      </c>
      <c r="AC15" s="23">
        <f>VLOOKUP($AB15,[1]UT!$C$17:$K$24,5,FALSE)</f>
        <v>2107</v>
      </c>
      <c r="AD15" s="23">
        <f>VLOOKUP($AB15,[1]UT!$C$17:$K$24,6,FALSE)</f>
        <v>89342602</v>
      </c>
      <c r="AE15" s="35">
        <f>VLOOKUP($AB15,[1]UT!$C$17:$K$24,8,FALSE)</f>
        <v>0.92656112576956906</v>
      </c>
      <c r="AF15" s="35">
        <f>VLOOKUP($AB15,[1]UT!$C$17:$K$24,9,FALSE)</f>
        <v>0.9183277860774206</v>
      </c>
      <c r="AH15" s="23">
        <f>VLOOKUP($AB15,[2]UT!$C$17:$K$23,5,FALSE)</f>
        <v>9468</v>
      </c>
      <c r="AI15" s="23">
        <f>VLOOKUP($AB15,[2]UT!$C$17:$K$23,6,FALSE)</f>
        <v>366806014.17999995</v>
      </c>
      <c r="AJ15" s="35">
        <f>VLOOKUP($AB15,[2]UT!$C$17:$K$23,8,FALSE)</f>
        <v>0.91655372700871252</v>
      </c>
      <c r="AK15" s="35">
        <f>VLOOKUP($AB15,[2]UT!$C$17:$K$23,9,FALSE)</f>
        <v>0.90408463605520062</v>
      </c>
      <c r="AM15" s="23">
        <f>VLOOKUP($AB15,[3]UT!$C$17:$K$23,5,FALSE)</f>
        <v>4254</v>
      </c>
      <c r="AN15" s="23">
        <f>VLOOKUP($AB15,[3]UT!$C$17:$K$23,6,FALSE)</f>
        <v>234857390</v>
      </c>
      <c r="AO15" s="35">
        <f>VLOOKUP($AB15,[3]UT!$C$17:$K$23,8,FALSE)</f>
        <v>0.92157712305025996</v>
      </c>
      <c r="AP15" s="35">
        <f>VLOOKUP($AB15,[3]UT!$C$17:$K$23,9,FALSE)</f>
        <v>0.915783281077164</v>
      </c>
      <c r="AQ15" s="23"/>
      <c r="AR15" s="23">
        <f>VLOOKUP($AB15,[4]UT!$C$17:$K$23,5,FALSE)</f>
        <v>10340</v>
      </c>
      <c r="AS15" s="23">
        <f>VLOOKUP($AB15,[4]UT!$C$17:$K$23,6,FALSE)</f>
        <v>546852051.87</v>
      </c>
      <c r="AT15" s="35">
        <f>VLOOKUP($AB15,[4]UT!$C$17:$K$23,8,FALSE)</f>
        <v>0.94532821356737973</v>
      </c>
      <c r="AU15" s="35">
        <f>VLOOKUP($AB15,[4]UT!$C$17:$K$23,9,FALSE)</f>
        <v>0.93250613022693929</v>
      </c>
      <c r="AW15" s="23">
        <f>VLOOKUP($AB15,[5]UT!$C$17:$K$23,5,FALSE)</f>
        <v>12545</v>
      </c>
      <c r="AX15" s="23">
        <f>VLOOKUP($AB15,[5]UT!$C$17:$K$23,6,FALSE)</f>
        <v>606671741.00999999</v>
      </c>
      <c r="AY15" s="35">
        <f>VLOOKUP($AB15,[5]UT!$C$17:$K$23,8,FALSE)</f>
        <v>0.95131568969439595</v>
      </c>
      <c r="AZ15" s="35">
        <f>VLOOKUP($AB15,[5]UT!$C$17:$K$23,9,FALSE)</f>
        <v>0.94024415340050127</v>
      </c>
      <c r="BB15" s="36">
        <f t="shared" si="1"/>
        <v>0</v>
      </c>
      <c r="BC15" s="36">
        <f t="shared" si="0"/>
        <v>0</v>
      </c>
      <c r="BD15" s="35">
        <f t="shared" si="0"/>
        <v>-3.8874230430918644E-5</v>
      </c>
      <c r="BE15" s="35">
        <f t="shared" si="0"/>
        <v>2.7786077420599575E-5</v>
      </c>
      <c r="BF15" s="23"/>
      <c r="BG15" s="36">
        <f t="shared" si="0"/>
        <v>0</v>
      </c>
      <c r="BH15" s="36">
        <f t="shared" si="0"/>
        <v>0.1799999475479126</v>
      </c>
      <c r="BI15" s="35">
        <f t="shared" si="0"/>
        <v>-4.6272991287454879E-5</v>
      </c>
      <c r="BJ15" s="35">
        <f t="shared" si="0"/>
        <v>-1.5363944799395846E-5</v>
      </c>
      <c r="BK15" s="23"/>
      <c r="BL15" s="36">
        <f t="shared" si="0"/>
        <v>0</v>
      </c>
      <c r="BM15" s="36">
        <f t="shared" si="0"/>
        <v>0</v>
      </c>
      <c r="BN15" s="35">
        <f t="shared" si="0"/>
        <v>-2.2876949740013863E-5</v>
      </c>
      <c r="BO15" s="35">
        <f t="shared" si="0"/>
        <v>-1.6718922835945449E-5</v>
      </c>
      <c r="BP15" s="23"/>
      <c r="BQ15" s="36">
        <f t="shared" si="0"/>
        <v>0</v>
      </c>
      <c r="BR15" s="36">
        <f t="shared" si="0"/>
        <v>-0.12999999523162842</v>
      </c>
      <c r="BS15" s="35">
        <f t="shared" si="0"/>
        <v>2.8213567379697935E-5</v>
      </c>
      <c r="BT15" s="35">
        <f t="shared" si="0"/>
        <v>6.1302269392937703E-6</v>
      </c>
      <c r="BU15" s="23"/>
      <c r="BV15" s="36">
        <f t="shared" si="0"/>
        <v>0</v>
      </c>
      <c r="BW15" s="36">
        <f t="shared" si="0"/>
        <v>9.9999904632568359E-3</v>
      </c>
      <c r="BX15" s="35">
        <f t="shared" si="0"/>
        <v>1.5689694395915055E-5</v>
      </c>
      <c r="BY15" s="35">
        <f t="shared" si="0"/>
        <v>4.4153400501234508E-5</v>
      </c>
    </row>
    <row r="16" spans="1:77" x14ac:dyDescent="0.2">
      <c r="A16" s="1" t="s">
        <v>22</v>
      </c>
      <c r="B16" s="13" t="s">
        <v>8</v>
      </c>
      <c r="C16" s="25">
        <v>45</v>
      </c>
      <c r="D16" s="30">
        <v>1541301.06</v>
      </c>
      <c r="E16" s="19">
        <v>1.9800000000000002E-2</v>
      </c>
      <c r="F16" s="19">
        <v>1.5800000000000002E-2</v>
      </c>
      <c r="H16" s="25">
        <v>213</v>
      </c>
      <c r="I16" s="30">
        <v>9053695</v>
      </c>
      <c r="J16" s="19">
        <v>2.06E-2</v>
      </c>
      <c r="K16" s="19">
        <v>2.23E-2</v>
      </c>
      <c r="M16" s="25">
        <v>71</v>
      </c>
      <c r="N16" s="30">
        <v>3908315</v>
      </c>
      <c r="O16" s="19">
        <v>1.54E-2</v>
      </c>
      <c r="P16" s="19">
        <v>1.52E-2</v>
      </c>
      <c r="R16" s="25">
        <v>134</v>
      </c>
      <c r="S16" s="30">
        <v>7301025</v>
      </c>
      <c r="T16" s="19">
        <v>1.23E-2</v>
      </c>
      <c r="U16" s="19">
        <v>1.2500000000000001E-2</v>
      </c>
      <c r="W16" s="25">
        <v>95</v>
      </c>
      <c r="X16" s="30">
        <v>5283655</v>
      </c>
      <c r="Y16" s="19">
        <v>7.1999999999999998E-3</v>
      </c>
      <c r="Z16" s="19">
        <v>8.2000000000000007E-3</v>
      </c>
      <c r="AB16" s="34" t="s">
        <v>8</v>
      </c>
      <c r="AC16" s="23">
        <f>VLOOKUP($AB16,[1]UT!$C$17:$K$24,5,FALSE)</f>
        <v>45</v>
      </c>
      <c r="AD16" s="23">
        <f>VLOOKUP($AB16,[1]UT!$C$17:$K$24,6,FALSE)</f>
        <v>1541301.06</v>
      </c>
      <c r="AE16" s="35">
        <f>VLOOKUP($AB16,[1]UT!$C$17:$K$24,8,FALSE)</f>
        <v>1.9788918205804751E-2</v>
      </c>
      <c r="AF16" s="35">
        <f>VLOOKUP($AB16,[1]UT!$C$17:$K$24,9,FALSE)</f>
        <v>1.5842605413580652E-2</v>
      </c>
      <c r="AH16" s="23">
        <f>VLOOKUP($AB16,[2]UT!$C$17:$K$23,5,FALSE)</f>
        <v>213</v>
      </c>
      <c r="AI16" s="23">
        <f>VLOOKUP($AB16,[2]UT!$C$17:$K$23,6,FALSE)</f>
        <v>9053694.6799999997</v>
      </c>
      <c r="AJ16" s="35">
        <f>VLOOKUP($AB16,[2]UT!$C$17:$K$23,8,FALSE)</f>
        <v>2.0619554695062922E-2</v>
      </c>
      <c r="AK16" s="35">
        <f>VLOOKUP($AB16,[2]UT!$C$17:$K$23,9,FALSE)</f>
        <v>2.2315081932397084E-2</v>
      </c>
      <c r="AM16" s="23">
        <f>VLOOKUP($AB16,[3]UT!$C$17:$K$23,5,FALSE)</f>
        <v>71</v>
      </c>
      <c r="AN16" s="23">
        <f>VLOOKUP($AB16,[3]UT!$C$17:$K$23,6,FALSE)</f>
        <v>3908315</v>
      </c>
      <c r="AO16" s="35">
        <f>VLOOKUP($AB16,[3]UT!$C$17:$K$23,8,FALSE)</f>
        <v>1.5381282495667245E-2</v>
      </c>
      <c r="AP16" s="35">
        <f>VLOOKUP($AB16,[3]UT!$C$17:$K$23,9,FALSE)</f>
        <v>1.5239756918796961E-2</v>
      </c>
      <c r="AR16" s="23">
        <f>VLOOKUP($AB16,[4]UT!$C$17:$K$23,5,FALSE)</f>
        <v>134</v>
      </c>
      <c r="AS16" s="23">
        <f>VLOOKUP($AB16,[4]UT!$C$17:$K$23,6,FALSE)</f>
        <v>7301025.1299999999</v>
      </c>
      <c r="AT16" s="35">
        <f>VLOOKUP($AB16,[4]UT!$C$17:$K$23,8,FALSE)</f>
        <v>1.2250868531724263E-2</v>
      </c>
      <c r="AU16" s="35">
        <f>VLOOKUP($AB16,[4]UT!$C$17:$K$23,9,FALSE)</f>
        <v>1.2449895117673294E-2</v>
      </c>
      <c r="AW16" s="23">
        <f>VLOOKUP($AB16,[5]UT!$C$17:$K$23,5,FALSE)</f>
        <v>95</v>
      </c>
      <c r="AX16" s="23">
        <f>VLOOKUP($AB16,[5]UT!$C$17:$K$23,6,FALSE)</f>
        <v>5283655.0599999996</v>
      </c>
      <c r="AY16" s="35">
        <f>VLOOKUP($AB16,[5]UT!$C$17:$K$23,8,FALSE)</f>
        <v>7.204064609084705E-3</v>
      </c>
      <c r="AZ16" s="35">
        <f>VLOOKUP($AB16,[5]UT!$C$17:$K$23,9,FALSE)</f>
        <v>8.1888201525247683E-3</v>
      </c>
      <c r="BB16" s="36">
        <f t="shared" si="1"/>
        <v>0</v>
      </c>
      <c r="BC16" s="36">
        <f t="shared" si="0"/>
        <v>0</v>
      </c>
      <c r="BD16" s="35">
        <f t="shared" si="0"/>
        <v>-1.1081794195250821E-5</v>
      </c>
      <c r="BE16" s="35">
        <f t="shared" si="0"/>
        <v>4.2605413580650009E-5</v>
      </c>
      <c r="BF16" s="23"/>
      <c r="BG16" s="36">
        <f t="shared" si="0"/>
        <v>0</v>
      </c>
      <c r="BH16" s="36">
        <f t="shared" si="0"/>
        <v>-0.32000000029802322</v>
      </c>
      <c r="BI16" s="35">
        <f t="shared" si="0"/>
        <v>1.9554695062921901E-5</v>
      </c>
      <c r="BJ16" s="35">
        <f t="shared" si="0"/>
        <v>1.5081932397083275E-5</v>
      </c>
      <c r="BK16" s="23"/>
      <c r="BL16" s="36">
        <f t="shared" si="0"/>
        <v>0</v>
      </c>
      <c r="BM16" s="36">
        <f t="shared" si="0"/>
        <v>0</v>
      </c>
      <c r="BN16" s="35">
        <f t="shared" si="0"/>
        <v>-1.8717504332755805E-5</v>
      </c>
      <c r="BO16" s="35">
        <f t="shared" si="0"/>
        <v>3.9756918796960555E-5</v>
      </c>
      <c r="BP16" s="23"/>
      <c r="BQ16" s="36">
        <f t="shared" si="0"/>
        <v>0</v>
      </c>
      <c r="BR16" s="36">
        <f t="shared" si="0"/>
        <v>0.12999999988824129</v>
      </c>
      <c r="BS16" s="35">
        <f t="shared" si="0"/>
        <v>-4.9131468275736764E-5</v>
      </c>
      <c r="BT16" s="35">
        <f t="shared" si="0"/>
        <v>-5.0104882326706957E-5</v>
      </c>
      <c r="BU16" s="23"/>
      <c r="BV16" s="36">
        <f t="shared" si="0"/>
        <v>0</v>
      </c>
      <c r="BW16" s="36">
        <f t="shared" si="0"/>
        <v>5.9999999590218067E-2</v>
      </c>
      <c r="BX16" s="35">
        <f t="shared" si="0"/>
        <v>4.0646090847052188E-6</v>
      </c>
      <c r="BY16" s="35">
        <f t="shared" si="0"/>
        <v>-1.1179847475232402E-5</v>
      </c>
    </row>
    <row r="17" spans="1:77" x14ac:dyDescent="0.2">
      <c r="A17" s="1" t="s">
        <v>23</v>
      </c>
      <c r="B17" s="13" t="s">
        <v>9</v>
      </c>
      <c r="C17" s="25">
        <v>48</v>
      </c>
      <c r="D17" s="30">
        <v>1804445.08</v>
      </c>
      <c r="E17" s="19">
        <v>2.1100000000000001E-2</v>
      </c>
      <c r="F17" s="19">
        <v>1.8599999999999998E-2</v>
      </c>
      <c r="H17" s="25">
        <v>193</v>
      </c>
      <c r="I17" s="30">
        <v>7286005</v>
      </c>
      <c r="J17" s="19">
        <v>1.8700000000000001E-2</v>
      </c>
      <c r="K17" s="19">
        <v>1.7999999999999999E-2</v>
      </c>
      <c r="M17" s="25">
        <v>101</v>
      </c>
      <c r="N17" s="30">
        <v>6724382</v>
      </c>
      <c r="O17" s="19">
        <v>2.1899999999999999E-2</v>
      </c>
      <c r="P17" s="19">
        <v>2.6200000000000001E-2</v>
      </c>
      <c r="R17" s="25">
        <v>132</v>
      </c>
      <c r="S17" s="30">
        <v>8752838</v>
      </c>
      <c r="T17" s="19">
        <v>1.21E-2</v>
      </c>
      <c r="U17" s="19">
        <v>1.49E-2</v>
      </c>
      <c r="W17" s="25">
        <v>155</v>
      </c>
      <c r="X17" s="30">
        <v>8553845</v>
      </c>
      <c r="Y17" s="19">
        <v>1.18E-2</v>
      </c>
      <c r="Z17" s="19">
        <v>1.3299999999999999E-2</v>
      </c>
      <c r="AB17" s="34" t="s">
        <v>9</v>
      </c>
      <c r="AC17" s="23">
        <f>VLOOKUP($AB17,[1]UT!$C$17:$K$24,5,FALSE)</f>
        <v>48</v>
      </c>
      <c r="AD17" s="23">
        <f>VLOOKUP($AB17,[1]UT!$C$17:$K$24,6,FALSE)</f>
        <v>1804445.08</v>
      </c>
      <c r="AE17" s="35">
        <f>VLOOKUP($AB17,[1]UT!$C$17:$K$24,8,FALSE)</f>
        <v>2.1108179419525065E-2</v>
      </c>
      <c r="AF17" s="35">
        <f>VLOOKUP($AB17,[1]UT!$C$17:$K$24,9,FALSE)</f>
        <v>1.8547389692262311E-2</v>
      </c>
      <c r="AH17" s="23">
        <f>VLOOKUP($AB17,[2]UT!$C$17:$K$23,5,FALSE)</f>
        <v>193</v>
      </c>
      <c r="AI17" s="23">
        <f>VLOOKUP($AB17,[2]UT!$C$17:$K$23,6,FALSE)</f>
        <v>7286004.6600000001</v>
      </c>
      <c r="AJ17" s="35">
        <f>VLOOKUP($AB17,[2]UT!$C$17:$K$23,8,FALSE)</f>
        <v>1.8683446272991289E-2</v>
      </c>
      <c r="AK17" s="35">
        <f>VLOOKUP($AB17,[2]UT!$C$17:$K$23,9,FALSE)</f>
        <v>1.795817030442725E-2</v>
      </c>
      <c r="AM17" s="23">
        <f>VLOOKUP($AB17,[3]UT!$C$17:$K$23,5,FALSE)</f>
        <v>101</v>
      </c>
      <c r="AN17" s="23">
        <f>VLOOKUP($AB17,[3]UT!$C$17:$K$23,6,FALSE)</f>
        <v>6724382</v>
      </c>
      <c r="AO17" s="35">
        <f>VLOOKUP($AB17,[3]UT!$C$17:$K$23,8,FALSE)</f>
        <v>2.1880415944540727E-2</v>
      </c>
      <c r="AP17" s="35">
        <f>VLOOKUP($AB17,[3]UT!$C$17:$K$23,9,FALSE)</f>
        <v>2.6220493258382129E-2</v>
      </c>
      <c r="AR17" s="23">
        <f>VLOOKUP($AB17,[4]UT!$C$17:$K$23,5,FALSE)</f>
        <v>132</v>
      </c>
      <c r="AS17" s="23">
        <f>VLOOKUP($AB17,[4]UT!$C$17:$K$23,6,FALSE)</f>
        <v>8752838.2599999998</v>
      </c>
      <c r="AT17" s="35">
        <f>VLOOKUP($AB17,[4]UT!$C$17:$K$23,8,FALSE)</f>
        <v>1.2068019747668678E-2</v>
      </c>
      <c r="AU17" s="35">
        <f>VLOOKUP($AB17,[4]UT!$C$17:$K$23,9,FALSE)</f>
        <v>1.4925564065132591E-2</v>
      </c>
      <c r="AW17" s="23">
        <f>VLOOKUP($AB17,[5]UT!$C$17:$K$23,5,FALSE)</f>
        <v>155</v>
      </c>
      <c r="AX17" s="23">
        <f>VLOOKUP($AB17,[5]UT!$C$17:$K$23,6,FALSE)</f>
        <v>8553844.8100000005</v>
      </c>
      <c r="AY17" s="35">
        <f>VLOOKUP($AB17,[5]UT!$C$17:$K$23,8,FALSE)</f>
        <v>1.1754000151664518E-2</v>
      </c>
      <c r="AZ17" s="35">
        <f>VLOOKUP($AB17,[5]UT!$C$17:$K$23,9,FALSE)</f>
        <v>1.3257091154943298E-2</v>
      </c>
      <c r="BB17" s="36">
        <f t="shared" si="1"/>
        <v>0</v>
      </c>
      <c r="BC17" s="36">
        <f t="shared" si="0"/>
        <v>0</v>
      </c>
      <c r="BD17" s="35">
        <f t="shared" si="0"/>
        <v>8.179419525064513E-6</v>
      </c>
      <c r="BE17" s="35">
        <f t="shared" si="0"/>
        <v>-5.2610307737687573E-5</v>
      </c>
      <c r="BF17" s="23"/>
      <c r="BG17" s="36">
        <f t="shared" si="0"/>
        <v>0</v>
      </c>
      <c r="BH17" s="36">
        <f t="shared" si="0"/>
        <v>-0.33999999985098839</v>
      </c>
      <c r="BI17" s="35">
        <f t="shared" si="0"/>
        <v>-1.655372700871266E-5</v>
      </c>
      <c r="BJ17" s="35">
        <f t="shared" si="0"/>
        <v>-4.1829695572748876E-5</v>
      </c>
      <c r="BK17" s="23"/>
      <c r="BL17" s="36">
        <f t="shared" si="0"/>
        <v>0</v>
      </c>
      <c r="BM17" s="36">
        <f t="shared" si="0"/>
        <v>0</v>
      </c>
      <c r="BN17" s="35">
        <f t="shared" si="0"/>
        <v>-1.9584055459272165E-5</v>
      </c>
      <c r="BO17" s="35">
        <f t="shared" si="0"/>
        <v>2.0493258382128093E-5</v>
      </c>
      <c r="BP17" s="23"/>
      <c r="BQ17" s="36">
        <f t="shared" si="0"/>
        <v>0</v>
      </c>
      <c r="BR17" s="36">
        <f t="shared" si="0"/>
        <v>0.25999999977648258</v>
      </c>
      <c r="BS17" s="35">
        <f t="shared" si="0"/>
        <v>-3.1980252331321665E-5</v>
      </c>
      <c r="BT17" s="35">
        <f t="shared" si="0"/>
        <v>2.5564065132590783E-5</v>
      </c>
      <c r="BU17" s="23"/>
      <c r="BV17" s="36">
        <f t="shared" si="0"/>
        <v>0</v>
      </c>
      <c r="BW17" s="36">
        <f t="shared" si="0"/>
        <v>-0.18999999947845936</v>
      </c>
      <c r="BX17" s="35">
        <f t="shared" si="0"/>
        <v>-4.5999848335481416E-5</v>
      </c>
      <c r="BY17" s="35">
        <f t="shared" si="0"/>
        <v>-4.2908845056701186E-5</v>
      </c>
    </row>
    <row r="18" spans="1:77" x14ac:dyDescent="0.2">
      <c r="A18" s="1" t="s">
        <v>24</v>
      </c>
      <c r="B18" s="13" t="s">
        <v>10</v>
      </c>
      <c r="C18" s="25">
        <v>15</v>
      </c>
      <c r="D18" s="30">
        <v>889231.24</v>
      </c>
      <c r="E18" s="19">
        <v>6.6E-3</v>
      </c>
      <c r="F18" s="19">
        <v>9.1000000000000004E-3</v>
      </c>
      <c r="H18" s="25">
        <v>184</v>
      </c>
      <c r="I18" s="30">
        <v>8864709</v>
      </c>
      <c r="J18" s="19">
        <v>1.78E-2</v>
      </c>
      <c r="K18" s="19">
        <v>2.1899999999999999E-2</v>
      </c>
      <c r="M18" s="25">
        <v>28</v>
      </c>
      <c r="N18" s="30">
        <v>1913674</v>
      </c>
      <c r="O18" s="19">
        <v>6.1000000000000004E-3</v>
      </c>
      <c r="P18" s="19">
        <v>7.4999999999999997E-3</v>
      </c>
      <c r="R18" s="25">
        <v>32</v>
      </c>
      <c r="S18" s="30">
        <v>2765356</v>
      </c>
      <c r="T18" s="19">
        <v>2.8999999999999998E-3</v>
      </c>
      <c r="U18" s="19">
        <v>4.7000000000000002E-3</v>
      </c>
      <c r="W18" s="25">
        <v>42</v>
      </c>
      <c r="X18" s="30">
        <v>2262024</v>
      </c>
      <c r="Y18" s="19">
        <v>3.2000000000000002E-3</v>
      </c>
      <c r="Z18" s="19">
        <v>3.5000000000000001E-3</v>
      </c>
      <c r="AB18" s="34" t="s">
        <v>10</v>
      </c>
      <c r="AC18" s="23">
        <f>VLOOKUP($AB18,[1]UT!$C$17:$K$24,5,FALSE)</f>
        <v>15</v>
      </c>
      <c r="AD18" s="23">
        <f>VLOOKUP($AB18,[1]UT!$C$17:$K$24,6,FALSE)</f>
        <v>889231.24</v>
      </c>
      <c r="AE18" s="35">
        <f>VLOOKUP($AB18,[1]UT!$C$17:$K$24,8,FALSE)</f>
        <v>6.5963060686015833E-3</v>
      </c>
      <c r="AF18" s="35">
        <f>VLOOKUP($AB18,[1]UT!$C$17:$K$24,9,FALSE)</f>
        <v>9.1401608824878341E-3</v>
      </c>
      <c r="AH18" s="23">
        <f>VLOOKUP($AB18,[2]UT!$C$17:$K$23,5,FALSE)</f>
        <v>184</v>
      </c>
      <c r="AI18" s="23">
        <f>VLOOKUP($AB18,[2]UT!$C$17:$K$23,6,FALSE)</f>
        <v>8864709.4800000004</v>
      </c>
      <c r="AJ18" s="35">
        <f>VLOOKUP($AB18,[2]UT!$C$17:$K$23,8,FALSE)</f>
        <v>1.7812197483059053E-2</v>
      </c>
      <c r="AK18" s="35">
        <f>VLOOKUP($AB18,[2]UT!$C$17:$K$23,9,FALSE)</f>
        <v>2.1849280911811923E-2</v>
      </c>
      <c r="AM18" s="23">
        <f>VLOOKUP($AB18,[3]UT!$C$17:$K$23,5,FALSE)</f>
        <v>28</v>
      </c>
      <c r="AN18" s="23">
        <f>VLOOKUP($AB18,[3]UT!$C$17:$K$23,6,FALSE)</f>
        <v>1913674</v>
      </c>
      <c r="AO18" s="35">
        <f>VLOOKUP($AB18,[3]UT!$C$17:$K$23,8,FALSE)</f>
        <v>6.0658578856152513E-3</v>
      </c>
      <c r="AP18" s="35">
        <f>VLOOKUP($AB18,[3]UT!$C$17:$K$23,9,FALSE)</f>
        <v>7.4620204824385585E-3</v>
      </c>
      <c r="AR18" s="23">
        <f>VLOOKUP($AB18,[4]UT!$C$17:$K$23,5,FALSE)</f>
        <v>32</v>
      </c>
      <c r="AS18" s="23">
        <f>VLOOKUP($AB18,[4]UT!$C$17:$K$23,6,FALSE)</f>
        <v>2765356.08</v>
      </c>
      <c r="AT18" s="35">
        <f>VLOOKUP($AB18,[4]UT!$C$17:$K$23,8,FALSE)</f>
        <v>2.9255805448893763E-3</v>
      </c>
      <c r="AU18" s="35">
        <f>VLOOKUP($AB18,[4]UT!$C$17:$K$23,9,FALSE)</f>
        <v>4.7155560412404937E-3</v>
      </c>
      <c r="AW18" s="23">
        <f>VLOOKUP($AB18,[5]UT!$C$17:$K$23,5,FALSE)</f>
        <v>42</v>
      </c>
      <c r="AX18" s="23">
        <f>VLOOKUP($AB18,[5]UT!$C$17:$K$23,6,FALSE)</f>
        <v>2262023.85</v>
      </c>
      <c r="AY18" s="35">
        <f>VLOOKUP($AB18,[5]UT!$C$17:$K$23,8,FALSE)</f>
        <v>3.1849548798058695E-3</v>
      </c>
      <c r="AZ18" s="35">
        <f>VLOOKUP($AB18,[5]UT!$C$17:$K$23,9,FALSE)</f>
        <v>3.5057751268818948E-3</v>
      </c>
      <c r="BB18" s="36">
        <f t="shared" si="1"/>
        <v>0</v>
      </c>
      <c r="BC18" s="36">
        <f t="shared" si="0"/>
        <v>0</v>
      </c>
      <c r="BD18" s="35">
        <f t="shared" si="0"/>
        <v>-3.6939313984166514E-6</v>
      </c>
      <c r="BE18" s="35">
        <f t="shared" si="0"/>
        <v>4.0160882487833699E-5</v>
      </c>
      <c r="BF18" s="23"/>
      <c r="BG18" s="36">
        <f t="shared" si="0"/>
        <v>0</v>
      </c>
      <c r="BH18" s="36">
        <f t="shared" si="0"/>
        <v>0.48000000044703484</v>
      </c>
      <c r="BI18" s="35">
        <f t="shared" si="0"/>
        <v>1.2197483059053077E-5</v>
      </c>
      <c r="BJ18" s="35">
        <f t="shared" si="0"/>
        <v>-5.071908818807605E-5</v>
      </c>
      <c r="BK18" s="23"/>
      <c r="BL18" s="36">
        <f t="shared" si="0"/>
        <v>0</v>
      </c>
      <c r="BM18" s="36">
        <f t="shared" si="0"/>
        <v>0</v>
      </c>
      <c r="BN18" s="35">
        <f t="shared" si="0"/>
        <v>-3.4142114384749095E-5</v>
      </c>
      <c r="BO18" s="35">
        <f t="shared" si="0"/>
        <v>-3.7979517561441238E-5</v>
      </c>
      <c r="BP18" s="23"/>
      <c r="BQ18" s="36">
        <f t="shared" si="0"/>
        <v>0</v>
      </c>
      <c r="BR18" s="36">
        <f t="shared" si="0"/>
        <v>8.0000000074505806E-2</v>
      </c>
      <c r="BS18" s="35">
        <f t="shared" si="0"/>
        <v>2.5580544889376548E-5</v>
      </c>
      <c r="BT18" s="35">
        <f t="shared" si="0"/>
        <v>1.5556041240493562E-5</v>
      </c>
      <c r="BU18" s="23"/>
      <c r="BV18" s="36">
        <f t="shared" si="0"/>
        <v>0</v>
      </c>
      <c r="BW18" s="36">
        <f t="shared" si="0"/>
        <v>-0.14999999990686774</v>
      </c>
      <c r="BX18" s="35">
        <f t="shared" si="0"/>
        <v>-1.5045120194130679E-5</v>
      </c>
      <c r="BY18" s="35">
        <f t="shared" si="0"/>
        <v>5.775126881894712E-6</v>
      </c>
    </row>
    <row r="19" spans="1:77" x14ac:dyDescent="0.2">
      <c r="A19" s="1" t="s">
        <v>25</v>
      </c>
      <c r="B19" s="13" t="s">
        <v>11</v>
      </c>
      <c r="C19" s="25">
        <v>57</v>
      </c>
      <c r="D19" s="30">
        <v>2416549.59</v>
      </c>
      <c r="E19" s="19">
        <v>2.5100000000000001E-2</v>
      </c>
      <c r="F19" s="19">
        <v>2.4799999999999999E-2</v>
      </c>
      <c r="H19" s="25">
        <v>269</v>
      </c>
      <c r="I19" s="30">
        <v>13539636</v>
      </c>
      <c r="J19" s="19">
        <v>2.5999999999999999E-2</v>
      </c>
      <c r="K19" s="19">
        <v>3.3399999999999999E-2</v>
      </c>
      <c r="M19" s="25">
        <v>159</v>
      </c>
      <c r="N19" s="30">
        <v>8835775</v>
      </c>
      <c r="O19" s="19">
        <v>3.4500000000000003E-2</v>
      </c>
      <c r="P19" s="19">
        <v>3.4500000000000003E-2</v>
      </c>
      <c r="R19" s="25">
        <v>268</v>
      </c>
      <c r="S19" s="30">
        <v>17096960</v>
      </c>
      <c r="T19" s="19">
        <v>2.4500000000000001E-2</v>
      </c>
      <c r="U19" s="19">
        <v>2.92E-2</v>
      </c>
      <c r="W19" s="25">
        <v>292</v>
      </c>
      <c r="X19" s="30">
        <v>16766282</v>
      </c>
      <c r="Y19" s="19">
        <v>2.2100000000000002E-2</v>
      </c>
      <c r="Z19" s="19">
        <v>2.5999999999999999E-2</v>
      </c>
      <c r="AB19" s="34" t="s">
        <v>11</v>
      </c>
      <c r="AC19" s="23">
        <f>VLOOKUP($AB19,[1]UT!$C$17:$K$24,5,FALSE)</f>
        <v>57</v>
      </c>
      <c r="AD19" s="23">
        <f>VLOOKUP($AB19,[1]UT!$C$17:$K$24,6,FALSE)</f>
        <v>2416549.5900000003</v>
      </c>
      <c r="AE19" s="35">
        <f>VLOOKUP($AB19,[1]UT!$C$17:$K$24,8,FALSE)</f>
        <v>2.5065963060686015E-2</v>
      </c>
      <c r="AF19" s="35">
        <f>VLOOKUP($AB19,[1]UT!$C$17:$K$24,9,FALSE)</f>
        <v>2.4839041904454479E-2</v>
      </c>
      <c r="AH19" s="23">
        <f>VLOOKUP($AB19,[2]UT!$C$17:$K$23,5,FALSE)</f>
        <v>269</v>
      </c>
      <c r="AI19" s="23">
        <f>VLOOKUP($AB19,[2]UT!$C$17:$K$23,6,FALSE)</f>
        <v>13539636.060000002</v>
      </c>
      <c r="AJ19" s="35">
        <f>VLOOKUP($AB19,[2]UT!$C$17:$K$23,8,FALSE)</f>
        <v>2.6040658276863506E-2</v>
      </c>
      <c r="AK19" s="35">
        <f>VLOOKUP($AB19,[2]UT!$C$17:$K$23,9,FALSE)</f>
        <v>3.3371799988039588E-2</v>
      </c>
      <c r="AM19" s="23">
        <f>VLOOKUP($AB19,[3]UT!$C$17:$K$23,5,FALSE)</f>
        <v>159</v>
      </c>
      <c r="AN19" s="23">
        <f>VLOOKUP($AB19,[3]UT!$C$17:$K$23,6,FALSE)</f>
        <v>8835775</v>
      </c>
      <c r="AO19" s="35">
        <f>VLOOKUP($AB19,[3]UT!$C$17:$K$23,8,FALSE)</f>
        <v>3.4445407279029464E-2</v>
      </c>
      <c r="AP19" s="35">
        <f>VLOOKUP($AB19,[3]UT!$C$17:$K$23,9,FALSE)</f>
        <v>3.4453482687343065E-2</v>
      </c>
      <c r="AR19" s="23">
        <f>VLOOKUP($AB19,[4]UT!$C$17:$K$23,5,FALSE)</f>
        <v>268</v>
      </c>
      <c r="AS19" s="23">
        <f>VLOOKUP($AB19,[4]UT!$C$17:$K$23,6,FALSE)</f>
        <v>17096960.379999999</v>
      </c>
      <c r="AT19" s="35">
        <f>VLOOKUP($AB19,[4]UT!$C$17:$K$23,8,FALSE)</f>
        <v>2.4501737063448527E-2</v>
      </c>
      <c r="AU19" s="35">
        <f>VLOOKUP($AB19,[4]UT!$C$17:$K$23,9,FALSE)</f>
        <v>2.9154174896260866E-2</v>
      </c>
      <c r="AW19" s="23">
        <f>VLOOKUP($AB19,[5]UT!$C$17:$K$23,5,FALSE)</f>
        <v>292</v>
      </c>
      <c r="AX19" s="23">
        <f>VLOOKUP($AB19,[5]UT!$C$17:$K$23,6,FALSE)</f>
        <v>16766281.630000001</v>
      </c>
      <c r="AY19" s="35">
        <f>VLOOKUP($AB19,[5]UT!$C$17:$K$23,8,FALSE)</f>
        <v>2.2143019640555092E-2</v>
      </c>
      <c r="AZ19" s="35">
        <f>VLOOKUP($AB19,[5]UT!$C$17:$K$23,9,FALSE)</f>
        <v>2.5985054538107913E-2</v>
      </c>
      <c r="BB19" s="36">
        <f t="shared" si="1"/>
        <v>0</v>
      </c>
      <c r="BC19" s="36">
        <f t="shared" si="0"/>
        <v>0</v>
      </c>
      <c r="BD19" s="35">
        <f t="shared" si="0"/>
        <v>-3.4036939313985409E-5</v>
      </c>
      <c r="BE19" s="35">
        <f t="shared" si="0"/>
        <v>3.9041904454480136E-5</v>
      </c>
      <c r="BF19" s="23"/>
      <c r="BG19" s="36">
        <f t="shared" si="0"/>
        <v>0</v>
      </c>
      <c r="BH19" s="36">
        <f t="shared" si="0"/>
        <v>6.0000002384185791E-2</v>
      </c>
      <c r="BI19" s="35">
        <f t="shared" si="0"/>
        <v>4.0658276863506787E-5</v>
      </c>
      <c r="BJ19" s="35">
        <f t="shared" si="0"/>
        <v>-2.8200011960410887E-5</v>
      </c>
      <c r="BK19" s="23"/>
      <c r="BL19" s="36">
        <f t="shared" si="0"/>
        <v>0</v>
      </c>
      <c r="BM19" s="36">
        <f t="shared" si="0"/>
        <v>0</v>
      </c>
      <c r="BN19" s="35">
        <f t="shared" si="0"/>
        <v>-5.4592720970539355E-5</v>
      </c>
      <c r="BO19" s="35">
        <f t="shared" si="0"/>
        <v>-4.6517312656937926E-5</v>
      </c>
      <c r="BP19" s="23"/>
      <c r="BQ19" s="36">
        <f t="shared" si="0"/>
        <v>0</v>
      </c>
      <c r="BR19" s="36">
        <f t="shared" si="0"/>
        <v>0.37999999895691872</v>
      </c>
      <c r="BS19" s="35">
        <f t="shared" si="0"/>
        <v>1.7370634485258662E-6</v>
      </c>
      <c r="BT19" s="35">
        <f t="shared" si="0"/>
        <v>-4.5825103739134676E-5</v>
      </c>
      <c r="BU19" s="23"/>
      <c r="BV19" s="36">
        <f t="shared" si="0"/>
        <v>0</v>
      </c>
      <c r="BW19" s="36">
        <f t="shared" si="0"/>
        <v>-0.36999999918043613</v>
      </c>
      <c r="BX19" s="35">
        <f t="shared" si="0"/>
        <v>4.3019640555089916E-5</v>
      </c>
      <c r="BY19" s="35">
        <f t="shared" si="0"/>
        <v>-1.4945461892085926E-5</v>
      </c>
    </row>
    <row r="20" spans="1:77" x14ac:dyDescent="0.2">
      <c r="A20" s="1" t="s">
        <v>26</v>
      </c>
      <c r="B20" s="13" t="s">
        <v>12</v>
      </c>
      <c r="C20" s="23">
        <v>2</v>
      </c>
      <c r="D20" s="28">
        <v>1294228.58</v>
      </c>
      <c r="E20" s="17">
        <v>8.9999999999999998E-4</v>
      </c>
      <c r="F20" s="17">
        <v>1.3299999999999999E-2</v>
      </c>
      <c r="G20" s="8"/>
      <c r="H20" s="23">
        <v>3</v>
      </c>
      <c r="I20" s="28">
        <v>170821</v>
      </c>
      <c r="J20" s="17">
        <v>2.9999999999999997E-4</v>
      </c>
      <c r="K20" s="17">
        <v>4.0000000000000002E-4</v>
      </c>
      <c r="L20" s="8"/>
      <c r="M20" s="23">
        <v>3</v>
      </c>
      <c r="N20" s="28">
        <v>215669</v>
      </c>
      <c r="O20" s="17">
        <v>5.9999999999999995E-4</v>
      </c>
      <c r="P20" s="17">
        <v>8.0000000000000004E-4</v>
      </c>
      <c r="Q20" s="8"/>
      <c r="R20" s="23">
        <v>32</v>
      </c>
      <c r="S20" s="28">
        <v>3664430</v>
      </c>
      <c r="T20" s="17">
        <v>2.8999999999999998E-3</v>
      </c>
      <c r="U20" s="17">
        <v>6.1999999999999998E-3</v>
      </c>
      <c r="V20" s="8"/>
      <c r="W20" s="23">
        <v>58</v>
      </c>
      <c r="X20" s="28">
        <v>5690333</v>
      </c>
      <c r="Y20" s="17">
        <v>4.4000000000000003E-3</v>
      </c>
      <c r="Z20" s="17">
        <v>8.8000000000000005E-3</v>
      </c>
      <c r="AA20" s="8"/>
      <c r="AB20" s="34" t="s">
        <v>12</v>
      </c>
      <c r="AC20" s="23">
        <f>VLOOKUP($AB20,[1]UT!$C$17:$K$24,5,FALSE)</f>
        <v>2</v>
      </c>
      <c r="AD20" s="23">
        <f>VLOOKUP($AB20,[1]UT!$C$17:$K$24,6,FALSE)</f>
        <v>1294228.58</v>
      </c>
      <c r="AE20" s="35">
        <f>VLOOKUP($AB20,[1]UT!$C$17:$K$24,8,FALSE)</f>
        <v>8.7950747581354446E-4</v>
      </c>
      <c r="AF20" s="35">
        <f>VLOOKUP($AB20,[1]UT!$C$17:$K$24,9,FALSE)</f>
        <v>1.3303016029794206E-2</v>
      </c>
      <c r="AG20" s="8"/>
      <c r="AH20" s="23">
        <f>VLOOKUP($AB20,[2]UT!$C$17:$K$23,5,FALSE)</f>
        <v>3</v>
      </c>
      <c r="AI20" s="23">
        <f>VLOOKUP($AB20,[2]UT!$C$17:$K$23,6,FALSE)</f>
        <v>170820.99000000002</v>
      </c>
      <c r="AJ20" s="35">
        <f>VLOOKUP($AB20,[2]UT!$C$17:$K$23,8,FALSE)</f>
        <v>2.9041626331074538E-4</v>
      </c>
      <c r="AK20" s="35">
        <f>VLOOKUP($AB20,[2]UT!$C$17:$K$23,9,FALSE)</f>
        <v>4.2103080812342828E-4</v>
      </c>
      <c r="AL20" s="8"/>
      <c r="AM20" s="23">
        <f>VLOOKUP($AB20,[3]UT!$C$17:$K$23,5,FALSE)</f>
        <v>3</v>
      </c>
      <c r="AN20" s="23">
        <f>VLOOKUP($AB20,[3]UT!$C$17:$K$23,6,FALSE)</f>
        <v>215669</v>
      </c>
      <c r="AO20" s="35">
        <f>VLOOKUP($AB20,[3]UT!$C$17:$K$23,8,FALSE)</f>
        <v>6.499133448873484E-4</v>
      </c>
      <c r="AP20" s="35">
        <f>VLOOKUP($AB20,[3]UT!$C$17:$K$23,9,FALSE)</f>
        <v>8.4096167655882956E-4</v>
      </c>
      <c r="AQ20" s="8"/>
      <c r="AR20" s="23">
        <f>VLOOKUP($AB20,[4]UT!$C$17:$K$23,5,FALSE)</f>
        <v>32</v>
      </c>
      <c r="AS20" s="23">
        <f>VLOOKUP($AB20,[4]UT!$C$17:$K$23,6,FALSE)</f>
        <v>3664429.84</v>
      </c>
      <c r="AT20" s="35">
        <f>VLOOKUP($AB20,[4]UT!$C$17:$K$23,8,FALSE)</f>
        <v>2.9255805448893763E-3</v>
      </c>
      <c r="AU20" s="35">
        <f>VLOOKUP($AB20,[4]UT!$C$17:$K$23,9,FALSE)</f>
        <v>6.2486796527534113E-3</v>
      </c>
      <c r="AV20" s="8"/>
      <c r="AW20" s="23">
        <f>VLOOKUP($AB20,[5]UT!$C$17:$K$23,5,FALSE)</f>
        <v>58</v>
      </c>
      <c r="AX20" s="23">
        <f>VLOOKUP($AB20,[5]UT!$C$17:$K$23,6,FALSE)</f>
        <v>5690332.8200000003</v>
      </c>
      <c r="AY20" s="35">
        <f>VLOOKUP($AB20,[5]UT!$C$17:$K$23,8,FALSE)</f>
        <v>4.3982710244938198E-3</v>
      </c>
      <c r="AZ20" s="35">
        <f>VLOOKUP($AB20,[5]UT!$C$17:$K$23,9,FALSE)</f>
        <v>8.8191056270408956E-3</v>
      </c>
      <c r="BB20" s="36">
        <f t="shared" si="1"/>
        <v>0</v>
      </c>
      <c r="BC20" s="36">
        <f t="shared" si="0"/>
        <v>0</v>
      </c>
      <c r="BD20" s="35">
        <f t="shared" si="0"/>
        <v>-2.0492524186455519E-5</v>
      </c>
      <c r="BE20" s="35">
        <f t="shared" si="0"/>
        <v>3.0160297942068148E-6</v>
      </c>
      <c r="BF20" s="23"/>
      <c r="BG20" s="36">
        <f t="shared" si="0"/>
        <v>0</v>
      </c>
      <c r="BH20" s="36">
        <f t="shared" si="0"/>
        <v>-9.9999999802093953E-3</v>
      </c>
      <c r="BI20" s="35">
        <f t="shared" si="0"/>
        <v>-9.5837366892545951E-6</v>
      </c>
      <c r="BJ20" s="35">
        <f t="shared" si="0"/>
        <v>2.1030808123428263E-5</v>
      </c>
      <c r="BK20" s="23"/>
      <c r="BL20" s="36">
        <f t="shared" si="0"/>
        <v>0</v>
      </c>
      <c r="BM20" s="36">
        <f t="shared" si="0"/>
        <v>0</v>
      </c>
      <c r="BN20" s="35">
        <f t="shared" si="0"/>
        <v>4.9913344887348452E-5</v>
      </c>
      <c r="BO20" s="35">
        <f t="shared" si="0"/>
        <v>4.0961676558829525E-5</v>
      </c>
      <c r="BP20" s="23"/>
      <c r="BQ20" s="36">
        <f t="shared" si="0"/>
        <v>0</v>
      </c>
      <c r="BR20" s="36">
        <f t="shared" si="0"/>
        <v>-0.16000000014901161</v>
      </c>
      <c r="BS20" s="35">
        <f t="shared" si="0"/>
        <v>2.5580544889376548E-5</v>
      </c>
      <c r="BT20" s="35">
        <f t="shared" si="0"/>
        <v>4.8679652753411476E-5</v>
      </c>
      <c r="BU20" s="23"/>
      <c r="BV20" s="36">
        <f t="shared" si="0"/>
        <v>0</v>
      </c>
      <c r="BW20" s="36">
        <f t="shared" si="0"/>
        <v>-0.17999999970197678</v>
      </c>
      <c r="BX20" s="35">
        <f t="shared" si="0"/>
        <v>-1.728975506180494E-6</v>
      </c>
      <c r="BY20" s="35">
        <f t="shared" si="0"/>
        <v>1.9105627040895065E-5</v>
      </c>
    </row>
    <row r="21" spans="1:77" x14ac:dyDescent="0.2">
      <c r="A21" s="1" t="s">
        <v>27</v>
      </c>
      <c r="B21" s="13" t="s">
        <v>13</v>
      </c>
      <c r="C21" s="23">
        <v>2274</v>
      </c>
      <c r="D21" s="28">
        <v>97288357.549999997</v>
      </c>
      <c r="E21" s="17">
        <v>1</v>
      </c>
      <c r="F21" s="17">
        <v>1</v>
      </c>
      <c r="G21" s="8"/>
      <c r="H21" s="23">
        <v>10330</v>
      </c>
      <c r="I21" s="28">
        <v>405720880</v>
      </c>
      <c r="J21" s="17">
        <v>1</v>
      </c>
      <c r="K21" s="17">
        <v>1</v>
      </c>
      <c r="L21" s="8"/>
      <c r="M21" s="23">
        <v>4616</v>
      </c>
      <c r="N21" s="28">
        <v>256455206</v>
      </c>
      <c r="O21" s="17">
        <v>1</v>
      </c>
      <c r="P21" s="17">
        <v>1</v>
      </c>
      <c r="Q21" s="8"/>
      <c r="R21" s="23">
        <v>10938</v>
      </c>
      <c r="S21" s="28">
        <v>586432662</v>
      </c>
      <c r="T21" s="17">
        <v>1</v>
      </c>
      <c r="U21" s="17">
        <v>1</v>
      </c>
      <c r="V21" s="8"/>
      <c r="W21" s="23">
        <v>13187</v>
      </c>
      <c r="X21" s="28">
        <v>645227879</v>
      </c>
      <c r="Y21" s="17">
        <v>1</v>
      </c>
      <c r="Z21" s="17">
        <v>1</v>
      </c>
      <c r="AA21" s="8"/>
      <c r="AB21" s="34" t="s">
        <v>13</v>
      </c>
      <c r="AC21" s="23">
        <f>VLOOKUP($AB21,[1]UT!$C$17:$K$24,5,FALSE)</f>
        <v>2274</v>
      </c>
      <c r="AD21" s="23">
        <f>VLOOKUP($AB21,[1]UT!$C$17:$K$24,6,FALSE)</f>
        <v>97288357.549999997</v>
      </c>
      <c r="AE21" s="35">
        <f>VLOOKUP($AB21,[1]UT!$C$17:$K$24,8,FALSE)</f>
        <v>1</v>
      </c>
      <c r="AF21" s="35">
        <f>VLOOKUP($AB21,[1]UT!$C$17:$K$24,9,FALSE)</f>
        <v>1</v>
      </c>
      <c r="AG21" s="8"/>
      <c r="AH21" s="23">
        <f>VLOOKUP($AB21,[2]UT!$C$17:$K$23,5,FALSE)</f>
        <v>10330</v>
      </c>
      <c r="AI21" s="23">
        <f>VLOOKUP($AB21,[2]UT!$C$17:$K$23,6,FALSE)</f>
        <v>405720880.05000001</v>
      </c>
      <c r="AJ21" s="35">
        <f>VLOOKUP($AB21,[2]UT!$C$17:$K$23,8,FALSE)</f>
        <v>1</v>
      </c>
      <c r="AK21" s="35">
        <f>VLOOKUP($AB21,[2]UT!$C$17:$K$23,9,FALSE)</f>
        <v>0.99999999999999989</v>
      </c>
      <c r="AL21" s="8"/>
      <c r="AM21" s="23">
        <f>VLOOKUP($AB21,[3]UT!$C$17:$K$23,5,FALSE)</f>
        <v>4616</v>
      </c>
      <c r="AN21" s="23">
        <f>VLOOKUP($AB21,[3]UT!$C$17:$K$23,6,FALSE)</f>
        <v>256455206</v>
      </c>
      <c r="AO21" s="35">
        <f>VLOOKUP($AB21,[3]UT!$C$17:$K$23,8,FALSE)</f>
        <v>1</v>
      </c>
      <c r="AP21" s="35">
        <f>VLOOKUP($AB21,[3]UT!$C$17:$K$23,9,FALSE)</f>
        <v>1</v>
      </c>
      <c r="AQ21" s="8"/>
      <c r="AR21" s="23">
        <f>VLOOKUP($AB21,[4]UT!$C$17:$K$23,5,FALSE)</f>
        <v>10938</v>
      </c>
      <c r="AS21" s="23">
        <f>VLOOKUP($AB21,[4]UT!$C$17:$K$23,6,FALSE)</f>
        <v>586432661.56000006</v>
      </c>
      <c r="AT21" s="35">
        <f>VLOOKUP($AB21,[4]UT!$C$17:$K$23,8,FALSE)</f>
        <v>0.99999999999999989</v>
      </c>
      <c r="AU21" s="35">
        <f>VLOOKUP($AB21,[4]UT!$C$17:$K$23,9,FALSE)</f>
        <v>0.99999999999999989</v>
      </c>
      <c r="AV21" s="8"/>
      <c r="AW21" s="23">
        <f>VLOOKUP($AB21,[5]UT!$C$17:$K$23,5,FALSE)</f>
        <v>13187</v>
      </c>
      <c r="AX21" s="23">
        <f>VLOOKUP($AB21,[5]UT!$C$17:$K$23,6,FALSE)</f>
        <v>645227879.17999995</v>
      </c>
      <c r="AY21" s="35">
        <f>VLOOKUP($AB21,[5]UT!$C$17:$K$23,8,FALSE)</f>
        <v>1</v>
      </c>
      <c r="AZ21" s="35">
        <f>VLOOKUP($AB21,[5]UT!$C$17:$K$23,9,FALSE)</f>
        <v>1</v>
      </c>
      <c r="BB21" s="36">
        <f t="shared" si="1"/>
        <v>0</v>
      </c>
      <c r="BC21" s="36">
        <f t="shared" si="0"/>
        <v>0</v>
      </c>
      <c r="BD21" s="35">
        <f t="shared" si="0"/>
        <v>0</v>
      </c>
      <c r="BE21" s="35">
        <f t="shared" si="0"/>
        <v>0</v>
      </c>
      <c r="BF21" s="23"/>
      <c r="BG21" s="36">
        <f t="shared" si="0"/>
        <v>0</v>
      </c>
      <c r="BH21" s="36">
        <f t="shared" si="0"/>
        <v>5.0000011920928955E-2</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-0.43999993801116943</v>
      </c>
      <c r="BS21" s="35">
        <f t="shared" si="3"/>
        <v>0</v>
      </c>
      <c r="BT21" s="35">
        <f t="shared" si="3"/>
        <v>0</v>
      </c>
      <c r="BU21" s="23"/>
      <c r="BV21" s="36">
        <f t="shared" ref="BV21:BY21" si="4">AW21-W21</f>
        <v>0</v>
      </c>
      <c r="BW21" s="36">
        <f t="shared" si="4"/>
        <v>0.1799999475479126</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H14" activePane="bottomRight" state="frozen"/>
      <selection pane="bottomRight" activeCell="A22" sqref="A22:XFD22"/>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146" priority="21" operator="lessThan">
      <formula>-1</formula>
    </cfRule>
  </conditionalFormatting>
  <conditionalFormatting sqref="BD6:BE21">
    <cfRule type="cellIs" dxfId="145" priority="19" operator="lessThan">
      <formula>-0.01</formula>
    </cfRule>
    <cfRule type="cellIs" dxfId="144" priority="20" operator="greaterThan">
      <formula>0.01</formula>
    </cfRule>
  </conditionalFormatting>
  <conditionalFormatting sqref="BB6:BC21">
    <cfRule type="cellIs" dxfId="143" priority="17" operator="lessThan">
      <formula>-1</formula>
    </cfRule>
    <cfRule type="cellIs" dxfId="142" priority="18" operator="greaterThan">
      <formula>1</formula>
    </cfRule>
  </conditionalFormatting>
  <conditionalFormatting sqref="BI6:BJ21">
    <cfRule type="cellIs" dxfId="141" priority="15" operator="lessThan">
      <formula>-0.01</formula>
    </cfRule>
    <cfRule type="cellIs" dxfId="140" priority="16" operator="greaterThan">
      <formula>0.01</formula>
    </cfRule>
  </conditionalFormatting>
  <conditionalFormatting sqref="BG6:BH21">
    <cfRule type="cellIs" dxfId="139" priority="13" operator="lessThan">
      <formula>-1</formula>
    </cfRule>
    <cfRule type="cellIs" dxfId="138" priority="14" operator="greaterThan">
      <formula>1</formula>
    </cfRule>
  </conditionalFormatting>
  <conditionalFormatting sqref="BN6:BO21">
    <cfRule type="cellIs" dxfId="137" priority="11" operator="lessThan">
      <formula>-0.01</formula>
    </cfRule>
    <cfRule type="cellIs" dxfId="136" priority="12" operator="greaterThan">
      <formula>0.01</formula>
    </cfRule>
  </conditionalFormatting>
  <conditionalFormatting sqref="BL6:BM21">
    <cfRule type="cellIs" dxfId="135" priority="9" operator="lessThan">
      <formula>-1</formula>
    </cfRule>
    <cfRule type="cellIs" dxfId="134" priority="10" operator="greaterThan">
      <formula>1</formula>
    </cfRule>
  </conditionalFormatting>
  <conditionalFormatting sqref="BS6:BT21">
    <cfRule type="cellIs" dxfId="133" priority="7" operator="lessThan">
      <formula>-0.01</formula>
    </cfRule>
    <cfRule type="cellIs" dxfId="132" priority="8" operator="greaterThan">
      <formula>0.01</formula>
    </cfRule>
  </conditionalFormatting>
  <conditionalFormatting sqref="BQ6:BR21">
    <cfRule type="cellIs" dxfId="131" priority="5" operator="lessThan">
      <formula>-1</formula>
    </cfRule>
    <cfRule type="cellIs" dxfId="130" priority="6" operator="greaterThan">
      <formula>1</formula>
    </cfRule>
  </conditionalFormatting>
  <conditionalFormatting sqref="BX6:BY21">
    <cfRule type="cellIs" dxfId="129" priority="3" operator="lessThan">
      <formula>-0.01</formula>
    </cfRule>
    <cfRule type="cellIs" dxfId="128" priority="4" operator="greaterThan">
      <formula>0.01</formula>
    </cfRule>
  </conditionalFormatting>
  <conditionalFormatting sqref="BV6:BW21">
    <cfRule type="cellIs" dxfId="127" priority="1" operator="lessThan">
      <formula>-1</formula>
    </cfRule>
    <cfRule type="cellIs" dxfId="126" priority="2" operator="greaterThan">
      <formula>1</formula>
    </cfRule>
  </conditionalFormatting>
  <pageMargins left="0.7" right="0.7" top="0.75" bottom="0.75" header="0.3" footer="0.3"/>
  <pageSetup paperSize="5" scale="12"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pageSetUpPr fitToPage="1"/>
  </sheetPr>
  <dimension ref="A1:BY37"/>
  <sheetViews>
    <sheetView zoomScale="80" zoomScaleNormal="80" workbookViewId="0">
      <pane xSplit="2" ySplit="3" topLeftCell="AX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74</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51454</v>
      </c>
      <c r="D6" s="28">
        <v>10407133074.139999</v>
      </c>
      <c r="E6" s="17">
        <v>0.91349999999999998</v>
      </c>
      <c r="F6" s="17">
        <v>0.91579999999999995</v>
      </c>
      <c r="G6" s="8"/>
      <c r="H6" s="23">
        <v>206124</v>
      </c>
      <c r="I6" s="28">
        <v>39663348033</v>
      </c>
      <c r="J6" s="17">
        <v>0.89829999999999999</v>
      </c>
      <c r="K6" s="17">
        <v>0.88739999999999997</v>
      </c>
      <c r="L6" s="8"/>
      <c r="M6" s="23">
        <v>61195</v>
      </c>
      <c r="N6" s="28">
        <v>9626058236</v>
      </c>
      <c r="O6" s="17">
        <v>0.9234</v>
      </c>
      <c r="P6" s="17">
        <v>0.92400000000000004</v>
      </c>
      <c r="Q6" s="8"/>
      <c r="R6" s="23">
        <v>115500</v>
      </c>
      <c r="S6" s="28">
        <v>20996878927</v>
      </c>
      <c r="T6" s="17">
        <v>0.89239999999999997</v>
      </c>
      <c r="U6" s="17">
        <v>0.88270000000000004</v>
      </c>
      <c r="V6" s="8"/>
      <c r="W6" s="23">
        <v>359268</v>
      </c>
      <c r="X6" s="28">
        <v>74919781607</v>
      </c>
      <c r="Y6" s="17">
        <v>0.95079999999999998</v>
      </c>
      <c r="Z6" s="17">
        <v>0.95489999999999997</v>
      </c>
      <c r="AA6" s="8"/>
      <c r="AB6" s="34" t="s">
        <v>80</v>
      </c>
      <c r="AC6" s="23">
        <f>VLOOKUP($AB6,[1]VA!$C$8:$K$14,5,FALSE)</f>
        <v>51454</v>
      </c>
      <c r="AD6" s="23">
        <f>VLOOKUP($AB6,[1]VA!$C$8:$K$14,6,FALSE)</f>
        <v>10407133074.139999</v>
      </c>
      <c r="AE6" s="35">
        <f>VLOOKUP($AB6,[1]VA!$C$8:$K$14,8,FALSE)</f>
        <v>0.91351975144252107</v>
      </c>
      <c r="AF6" s="35">
        <f>VLOOKUP($AB6,[1]VA!$C$8:$K$14,9,FALSE)</f>
        <v>0.91578104353161216</v>
      </c>
      <c r="AG6" s="8"/>
      <c r="AH6" s="23">
        <f>VLOOKUP($AB6,[2]VA!$C$8:$K$23,5,FALSE)</f>
        <v>206124</v>
      </c>
      <c r="AI6" s="23">
        <f>VLOOKUP($AB6,[2]VA!$C$8:$K$23,6,FALSE)</f>
        <v>39663348032.870003</v>
      </c>
      <c r="AJ6" s="35">
        <f>VLOOKUP($AB6,[2]VA!$C$8:$K$23,8,FALSE)</f>
        <v>0.89825729612892258</v>
      </c>
      <c r="AK6" s="35">
        <f>VLOOKUP($AB6,[2]VA!$C$8:$K$23,9,FALSE)</f>
        <v>0.88743488966675876</v>
      </c>
      <c r="AL6" s="8"/>
      <c r="AM6" s="23">
        <f>VLOOKUP($AB6,[3]VA!$C$8:$K$14,5,FALSE)</f>
        <v>61195</v>
      </c>
      <c r="AN6" s="23">
        <f>VLOOKUP($AB6,[3]VA!$C$8:$K$14,6,FALSE)</f>
        <v>9626058236</v>
      </c>
      <c r="AO6" s="35">
        <f>VLOOKUP($AB6,[3]VA!$C$8:$K$14,8,FALSE)</f>
        <v>0.92337754439968012</v>
      </c>
      <c r="AP6" s="35">
        <f>VLOOKUP($AB6,[3]VA!$C$8:$K$14,9,FALSE)</f>
        <v>0.92397186799201103</v>
      </c>
      <c r="AQ6" s="8"/>
      <c r="AR6" s="23">
        <f>VLOOKUP($AB6,[4]VA!$C$8:$K$14,5,FALSE)</f>
        <v>115500</v>
      </c>
      <c r="AS6" s="23">
        <f>VLOOKUP($AB6,[4]VA!$C$8:$K$14,6,FALSE)</f>
        <v>20996878927.060001</v>
      </c>
      <c r="AT6" s="35">
        <f>VLOOKUP($AB6,[4]VA!$C$8:$K$14,8,FALSE)</f>
        <v>0.89244320815948075</v>
      </c>
      <c r="AU6" s="35">
        <f>VLOOKUP($AB6,[4]VA!$C$8:$K$14,9,FALSE)</f>
        <v>0.88273324612543835</v>
      </c>
      <c r="AV6" s="8"/>
      <c r="AW6" s="23">
        <f>VLOOKUP($AB6,[5]VA!$C$8:$K$14,5,FALSE)</f>
        <v>359268</v>
      </c>
      <c r="AX6" s="23">
        <f>VLOOKUP($AB6,[5]VA!$C$8:$K$14,6,FALSE)</f>
        <v>74919781606.589996</v>
      </c>
      <c r="AY6" s="35">
        <f>VLOOKUP($AB6,[5]VA!$C$8:$K$14,8,FALSE)</f>
        <v>0.95076388098646902</v>
      </c>
      <c r="AZ6" s="35">
        <f>VLOOKUP($AB6,[5]VA!$C$8:$K$14,9,FALSE)</f>
        <v>0.95493790932068889</v>
      </c>
      <c r="BB6" s="36">
        <f>AC6-C6</f>
        <v>0</v>
      </c>
      <c r="BC6" s="36">
        <f t="shared" ref="BC6:BY21" si="0">AD6-D6</f>
        <v>0</v>
      </c>
      <c r="BD6" s="35">
        <f t="shared" si="0"/>
        <v>1.9751442521087625E-5</v>
      </c>
      <c r="BE6" s="35">
        <f t="shared" si="0"/>
        <v>-1.8956468387787417E-5</v>
      </c>
      <c r="BF6" s="23"/>
      <c r="BG6" s="36">
        <f t="shared" si="0"/>
        <v>0</v>
      </c>
      <c r="BH6" s="36">
        <f t="shared" si="0"/>
        <v>-0.12999725341796875</v>
      </c>
      <c r="BI6" s="35">
        <f t="shared" si="0"/>
        <v>-4.2703871077409694E-5</v>
      </c>
      <c r="BJ6" s="35">
        <f t="shared" si="0"/>
        <v>3.4889666758797233E-5</v>
      </c>
      <c r="BK6" s="23"/>
      <c r="BL6" s="36">
        <f t="shared" si="0"/>
        <v>0</v>
      </c>
      <c r="BM6" s="36">
        <f t="shared" si="0"/>
        <v>0</v>
      </c>
      <c r="BN6" s="35">
        <f t="shared" si="0"/>
        <v>-2.2455600319881697E-5</v>
      </c>
      <c r="BO6" s="35">
        <f t="shared" si="0"/>
        <v>-2.8132007989012386E-5</v>
      </c>
      <c r="BP6" s="23"/>
      <c r="BQ6" s="36">
        <f t="shared" si="0"/>
        <v>0</v>
      </c>
      <c r="BR6" s="36">
        <f t="shared" si="0"/>
        <v>6.0001373291015625E-2</v>
      </c>
      <c r="BS6" s="35">
        <f t="shared" si="0"/>
        <v>4.3208159480778718E-5</v>
      </c>
      <c r="BT6" s="35">
        <f t="shared" si="0"/>
        <v>3.3246125438313179E-5</v>
      </c>
      <c r="BU6" s="23"/>
      <c r="BV6" s="36">
        <f t="shared" si="0"/>
        <v>0</v>
      </c>
      <c r="BW6" s="36">
        <f t="shared" si="0"/>
        <v>-0.410003662109375</v>
      </c>
      <c r="BX6" s="35">
        <f t="shared" si="0"/>
        <v>-3.6119013530955257E-5</v>
      </c>
      <c r="BY6" s="35">
        <f t="shared" si="0"/>
        <v>3.7909320688922499E-5</v>
      </c>
    </row>
    <row r="7" spans="1:77" x14ac:dyDescent="0.2">
      <c r="A7" s="1" t="s">
        <v>22</v>
      </c>
      <c r="B7" s="2" t="s">
        <v>8</v>
      </c>
      <c r="C7" s="23">
        <v>1699</v>
      </c>
      <c r="D7" s="28">
        <v>306890281.07999998</v>
      </c>
      <c r="E7" s="17">
        <v>3.0200000000000001E-2</v>
      </c>
      <c r="F7" s="17">
        <v>2.7E-2</v>
      </c>
      <c r="G7" s="8"/>
      <c r="H7" s="23">
        <v>5966</v>
      </c>
      <c r="I7" s="28">
        <v>1127875692</v>
      </c>
      <c r="J7" s="17">
        <v>2.5999999999999999E-2</v>
      </c>
      <c r="K7" s="17">
        <v>2.52E-2</v>
      </c>
      <c r="L7" s="8"/>
      <c r="M7" s="23">
        <v>1656</v>
      </c>
      <c r="N7" s="28">
        <v>244137198</v>
      </c>
      <c r="O7" s="17">
        <v>2.5000000000000001E-2</v>
      </c>
      <c r="P7" s="17">
        <v>2.3400000000000001E-2</v>
      </c>
      <c r="Q7" s="8"/>
      <c r="R7" s="23">
        <v>5013</v>
      </c>
      <c r="S7" s="28">
        <v>894114515</v>
      </c>
      <c r="T7" s="17">
        <v>3.8699999999999998E-2</v>
      </c>
      <c r="U7" s="17">
        <v>3.7600000000000001E-2</v>
      </c>
      <c r="V7" s="8"/>
      <c r="W7" s="23">
        <v>6497</v>
      </c>
      <c r="X7" s="28">
        <v>1169757521</v>
      </c>
      <c r="Y7" s="17">
        <v>1.72E-2</v>
      </c>
      <c r="Z7" s="17">
        <v>1.49E-2</v>
      </c>
      <c r="AA7" s="8"/>
      <c r="AB7" s="34" t="s">
        <v>8</v>
      </c>
      <c r="AC7" s="23">
        <f>VLOOKUP($AB7,[1]VA!$C$8:$K$14,5,FALSE)</f>
        <v>1699</v>
      </c>
      <c r="AD7" s="23">
        <f>VLOOKUP($AB7,[1]VA!$C$8:$K$14,6,FALSE)</f>
        <v>306890281.07999998</v>
      </c>
      <c r="AE7" s="35">
        <f>VLOOKUP($AB7,[1]VA!$C$8:$K$14,8,FALSE)</f>
        <v>3.0164225477141589E-2</v>
      </c>
      <c r="AF7" s="35">
        <f>VLOOKUP($AB7,[1]VA!$C$8:$K$14,9,FALSE)</f>
        <v>2.7004968597499793E-2</v>
      </c>
      <c r="AG7" s="8"/>
      <c r="AH7" s="23">
        <f>VLOOKUP($AB7,[2]VA!$C$8:$K$23,5,FALSE)</f>
        <v>5966</v>
      </c>
      <c r="AI7" s="23">
        <f>VLOOKUP($AB7,[2]VA!$C$8:$K$23,6,FALSE)</f>
        <v>1127875692.1400001</v>
      </c>
      <c r="AJ7" s="35">
        <f>VLOOKUP($AB7,[2]VA!$C$8:$K$23,8,FALSE)</f>
        <v>2.5998927969111567E-2</v>
      </c>
      <c r="AK7" s="35">
        <f>VLOOKUP($AB7,[2]VA!$C$8:$K$23,9,FALSE)</f>
        <v>2.5235293792712506E-2</v>
      </c>
      <c r="AL7" s="8"/>
      <c r="AM7" s="23">
        <f>VLOOKUP($AB7,[3]VA!$C$8:$K$14,5,FALSE)</f>
        <v>1656</v>
      </c>
      <c r="AN7" s="23">
        <f>VLOOKUP($AB7,[3]VA!$C$8:$K$14,6,FALSE)</f>
        <v>244137198</v>
      </c>
      <c r="AO7" s="35">
        <f>VLOOKUP($AB7,[3]VA!$C$8:$K$14,8,FALSE)</f>
        <v>2.4987551491557649E-2</v>
      </c>
      <c r="AP7" s="35">
        <f>VLOOKUP($AB7,[3]VA!$C$8:$K$14,9,FALSE)</f>
        <v>2.3433880966850559E-2</v>
      </c>
      <c r="AQ7" s="8"/>
      <c r="AR7" s="23">
        <f>VLOOKUP($AB7,[4]VA!$C$8:$K$14,5,FALSE)</f>
        <v>5013</v>
      </c>
      <c r="AS7" s="23">
        <f>VLOOKUP($AB7,[4]VA!$C$8:$K$14,6,FALSE)</f>
        <v>894114514.69000006</v>
      </c>
      <c r="AT7" s="35">
        <f>VLOOKUP($AB7,[4]VA!$C$8:$K$14,8,FALSE)</f>
        <v>3.8734353268428376E-2</v>
      </c>
      <c r="AU7" s="35">
        <f>VLOOKUP($AB7,[4]VA!$C$8:$K$14,9,FALSE)</f>
        <v>3.7589615613918673E-2</v>
      </c>
      <c r="AV7" s="8"/>
      <c r="AW7" s="23">
        <f>VLOOKUP($AB7,[5]VA!$C$8:$K$14,5,FALSE)</f>
        <v>6497</v>
      </c>
      <c r="AX7" s="23">
        <f>VLOOKUP($AB7,[5]VA!$C$8:$K$14,6,FALSE)</f>
        <v>1169757520.9300001</v>
      </c>
      <c r="AY7" s="35">
        <f>VLOOKUP($AB7,[5]VA!$C$8:$K$14,8,FALSE)</f>
        <v>1.719360737602316E-2</v>
      </c>
      <c r="AZ7" s="35">
        <f>VLOOKUP($AB7,[5]VA!$C$8:$K$14,9,FALSE)</f>
        <v>1.4909891319688392E-2</v>
      </c>
      <c r="BB7" s="36">
        <f t="shared" ref="BB7:BB21" si="1">AC7-C7</f>
        <v>0</v>
      </c>
      <c r="BC7" s="36">
        <f t="shared" si="0"/>
        <v>0</v>
      </c>
      <c r="BD7" s="35">
        <f t="shared" si="0"/>
        <v>-3.577452285841165E-5</v>
      </c>
      <c r="BE7" s="35">
        <f t="shared" si="0"/>
        <v>4.9685974997937254E-6</v>
      </c>
      <c r="BF7" s="23"/>
      <c r="BG7" s="36">
        <f t="shared" si="0"/>
        <v>0</v>
      </c>
      <c r="BH7" s="36">
        <f t="shared" si="0"/>
        <v>0.1400001049041748</v>
      </c>
      <c r="BI7" s="35">
        <f t="shared" si="0"/>
        <v>-1.0720308884319685E-6</v>
      </c>
      <c r="BJ7" s="35">
        <f t="shared" si="0"/>
        <v>3.529379271250549E-5</v>
      </c>
      <c r="BK7" s="23"/>
      <c r="BL7" s="36">
        <f t="shared" si="0"/>
        <v>0</v>
      </c>
      <c r="BM7" s="36">
        <f t="shared" si="0"/>
        <v>0</v>
      </c>
      <c r="BN7" s="35">
        <f t="shared" si="0"/>
        <v>-1.2448508442352429E-5</v>
      </c>
      <c r="BO7" s="35">
        <f t="shared" si="0"/>
        <v>3.388096685055797E-5</v>
      </c>
      <c r="BP7" s="23"/>
      <c r="BQ7" s="36">
        <f t="shared" si="0"/>
        <v>0</v>
      </c>
      <c r="BR7" s="36">
        <f t="shared" si="0"/>
        <v>-0.30999994277954102</v>
      </c>
      <c r="BS7" s="35">
        <f t="shared" si="0"/>
        <v>3.4353268428377604E-5</v>
      </c>
      <c r="BT7" s="35">
        <f t="shared" si="0"/>
        <v>-1.03843860813288E-5</v>
      </c>
      <c r="BU7" s="23"/>
      <c r="BV7" s="36">
        <f t="shared" si="0"/>
        <v>0</v>
      </c>
      <c r="BW7" s="36">
        <f t="shared" si="0"/>
        <v>-6.9999933242797852E-2</v>
      </c>
      <c r="BX7" s="35">
        <f t="shared" si="0"/>
        <v>-6.3926239768398452E-6</v>
      </c>
      <c r="BY7" s="35">
        <f t="shared" si="0"/>
        <v>9.8913196883917975E-6</v>
      </c>
    </row>
    <row r="8" spans="1:77" x14ac:dyDescent="0.2">
      <c r="A8" s="1" t="s">
        <v>23</v>
      </c>
      <c r="B8" s="2" t="s">
        <v>9</v>
      </c>
      <c r="C8" s="23">
        <v>1312</v>
      </c>
      <c r="D8" s="28">
        <v>251319037.72</v>
      </c>
      <c r="E8" s="17">
        <v>2.3300000000000001E-2</v>
      </c>
      <c r="F8" s="17">
        <v>2.2100000000000002E-2</v>
      </c>
      <c r="G8" s="8"/>
      <c r="H8" s="23">
        <v>4169</v>
      </c>
      <c r="I8" s="28">
        <v>840855721</v>
      </c>
      <c r="J8" s="17">
        <v>1.8200000000000001E-2</v>
      </c>
      <c r="K8" s="17">
        <v>1.8800000000000001E-2</v>
      </c>
      <c r="L8" s="8"/>
      <c r="M8" s="23">
        <v>1237</v>
      </c>
      <c r="N8" s="28">
        <v>196491063</v>
      </c>
      <c r="O8" s="17">
        <v>1.8700000000000001E-2</v>
      </c>
      <c r="P8" s="17">
        <v>1.89E-2</v>
      </c>
      <c r="Q8" s="8"/>
      <c r="R8" s="23">
        <v>2814</v>
      </c>
      <c r="S8" s="28">
        <v>529754918</v>
      </c>
      <c r="T8" s="17">
        <v>2.1700000000000001E-2</v>
      </c>
      <c r="U8" s="17">
        <v>2.23E-2</v>
      </c>
      <c r="V8" s="8"/>
      <c r="W8" s="23">
        <v>4730</v>
      </c>
      <c r="X8" s="28">
        <v>879297731</v>
      </c>
      <c r="Y8" s="17">
        <v>1.2500000000000001E-2</v>
      </c>
      <c r="Z8" s="17">
        <v>1.12E-2</v>
      </c>
      <c r="AA8" s="8"/>
      <c r="AB8" s="34" t="s">
        <v>9</v>
      </c>
      <c r="AC8" s="23">
        <f>VLOOKUP($AB8,[1]VA!$C$8:$K$14,5,FALSE)</f>
        <v>1312</v>
      </c>
      <c r="AD8" s="23">
        <f>VLOOKUP($AB8,[1]VA!$C$8:$K$14,6,FALSE)</f>
        <v>251319037.72</v>
      </c>
      <c r="AE8" s="35">
        <f>VLOOKUP($AB8,[1]VA!$C$8:$K$14,8,FALSE)</f>
        <v>2.3293386595650244E-2</v>
      </c>
      <c r="AF8" s="35">
        <f>VLOOKUP($AB8,[1]VA!$C$8:$K$14,9,FALSE)</f>
        <v>2.2114948370793374E-2</v>
      </c>
      <c r="AG8" s="8"/>
      <c r="AH8" s="23">
        <f>VLOOKUP($AB8,[2]VA!$C$8:$K$23,5,FALSE)</f>
        <v>4169</v>
      </c>
      <c r="AI8" s="23">
        <f>VLOOKUP($AB8,[2]VA!$C$8:$K$23,6,FALSE)</f>
        <v>840855721.3499999</v>
      </c>
      <c r="AJ8" s="35">
        <f>VLOOKUP($AB8,[2]VA!$C$8:$K$23,8,FALSE)</f>
        <v>1.816787306457025E-2</v>
      </c>
      <c r="AK8" s="35">
        <f>VLOOKUP($AB8,[2]VA!$C$8:$K$23,9,FALSE)</f>
        <v>1.8813457292700092E-2</v>
      </c>
      <c r="AL8" s="8"/>
      <c r="AM8" s="23">
        <f>VLOOKUP($AB8,[3]VA!$C$8:$K$14,5,FALSE)</f>
        <v>1237</v>
      </c>
      <c r="AN8" s="23">
        <f>VLOOKUP($AB8,[3]VA!$C$8:$K$14,6,FALSE)</f>
        <v>196491063</v>
      </c>
      <c r="AO8" s="35">
        <f>VLOOKUP($AB8,[3]VA!$C$8:$K$14,8,FALSE)</f>
        <v>1.8665218112957013E-2</v>
      </c>
      <c r="AP8" s="35">
        <f>VLOOKUP($AB8,[3]VA!$C$8:$K$14,9,FALSE)</f>
        <v>1.8860494095586097E-2</v>
      </c>
      <c r="AQ8" s="8"/>
      <c r="AR8" s="23">
        <f>VLOOKUP($AB8,[4]VA!$C$8:$K$14,5,FALSE)</f>
        <v>2814</v>
      </c>
      <c r="AS8" s="23">
        <f>VLOOKUP($AB8,[4]VA!$C$8:$K$14,6,FALSE)</f>
        <v>529754917.92000002</v>
      </c>
      <c r="AT8" s="35">
        <f>VLOOKUP($AB8,[4]VA!$C$8:$K$14,8,FALSE)</f>
        <v>2.1743161798794621E-2</v>
      </c>
      <c r="AU8" s="35">
        <f>VLOOKUP($AB8,[4]VA!$C$8:$K$14,9,FALSE)</f>
        <v>2.2271513779306008E-2</v>
      </c>
      <c r="AV8" s="8"/>
      <c r="AW8" s="23">
        <f>VLOOKUP($AB8,[5]VA!$C$8:$K$14,5,FALSE)</f>
        <v>4730</v>
      </c>
      <c r="AX8" s="23">
        <f>VLOOKUP($AB8,[5]VA!$C$8:$K$14,6,FALSE)</f>
        <v>879297730.90999997</v>
      </c>
      <c r="AY8" s="35">
        <f>VLOOKUP($AB8,[5]VA!$C$8:$K$14,8,FALSE)</f>
        <v>1.2517433105831853E-2</v>
      </c>
      <c r="AZ8" s="35">
        <f>VLOOKUP($AB8,[5]VA!$C$8:$K$14,9,FALSE)</f>
        <v>1.1207650620697521E-2</v>
      </c>
      <c r="BB8" s="36">
        <f t="shared" si="1"/>
        <v>0</v>
      </c>
      <c r="BC8" s="36">
        <f t="shared" si="0"/>
        <v>0</v>
      </c>
      <c r="BD8" s="35">
        <f t="shared" si="0"/>
        <v>-6.6134043497576012E-6</v>
      </c>
      <c r="BE8" s="35">
        <f t="shared" si="0"/>
        <v>1.494837079337244E-5</v>
      </c>
      <c r="BF8" s="23"/>
      <c r="BG8" s="36">
        <f t="shared" si="0"/>
        <v>0</v>
      </c>
      <c r="BH8" s="36">
        <f t="shared" si="0"/>
        <v>0.34999990463256836</v>
      </c>
      <c r="BI8" s="35">
        <f t="shared" si="0"/>
        <v>-3.2126935429751396E-5</v>
      </c>
      <c r="BJ8" s="35">
        <f t="shared" si="0"/>
        <v>1.34572927000913E-5</v>
      </c>
      <c r="BK8" s="23"/>
      <c r="BL8" s="36">
        <f t="shared" si="0"/>
        <v>0</v>
      </c>
      <c r="BM8" s="36">
        <f t="shared" si="0"/>
        <v>0</v>
      </c>
      <c r="BN8" s="35">
        <f t="shared" si="0"/>
        <v>-3.4781887042988763E-5</v>
      </c>
      <c r="BO8" s="35">
        <f t="shared" si="0"/>
        <v>-3.9505904413903586E-5</v>
      </c>
      <c r="BP8" s="23"/>
      <c r="BQ8" s="36">
        <f t="shared" si="0"/>
        <v>0</v>
      </c>
      <c r="BR8" s="36">
        <f t="shared" si="0"/>
        <v>-7.9999983310699463E-2</v>
      </c>
      <c r="BS8" s="35">
        <f t="shared" si="0"/>
        <v>4.3161798794620621E-5</v>
      </c>
      <c r="BT8" s="35">
        <f t="shared" si="0"/>
        <v>-2.8486220693992037E-5</v>
      </c>
      <c r="BU8" s="23"/>
      <c r="BV8" s="36">
        <f t="shared" si="0"/>
        <v>0</v>
      </c>
      <c r="BW8" s="36">
        <f t="shared" si="0"/>
        <v>-9.0000033378601074E-2</v>
      </c>
      <c r="BX8" s="35">
        <f t="shared" si="0"/>
        <v>1.7433105831852688E-5</v>
      </c>
      <c r="BY8" s="35">
        <f t="shared" si="0"/>
        <v>7.6506206975208296E-6</v>
      </c>
    </row>
    <row r="9" spans="1:77" x14ac:dyDescent="0.2">
      <c r="A9" s="1" t="s">
        <v>24</v>
      </c>
      <c r="B9" s="2" t="s">
        <v>10</v>
      </c>
      <c r="C9" s="23">
        <v>404</v>
      </c>
      <c r="D9" s="28">
        <v>92157592.900000006</v>
      </c>
      <c r="E9" s="17">
        <v>7.1999999999999998E-3</v>
      </c>
      <c r="F9" s="17">
        <v>8.0999999999999996E-3</v>
      </c>
      <c r="G9" s="8"/>
      <c r="H9" s="23">
        <v>4738</v>
      </c>
      <c r="I9" s="28">
        <v>1134857325</v>
      </c>
      <c r="J9" s="17">
        <v>2.07E-2</v>
      </c>
      <c r="K9" s="17">
        <v>2.5399999999999999E-2</v>
      </c>
      <c r="L9" s="8"/>
      <c r="M9" s="23">
        <v>731</v>
      </c>
      <c r="N9" s="28">
        <v>127008532</v>
      </c>
      <c r="O9" s="17">
        <v>1.0999999999999999E-2</v>
      </c>
      <c r="P9" s="17">
        <v>1.2200000000000001E-2</v>
      </c>
      <c r="Q9" s="8"/>
      <c r="R9" s="23">
        <v>642</v>
      </c>
      <c r="S9" s="28">
        <v>149417028</v>
      </c>
      <c r="T9" s="17">
        <v>5.0000000000000001E-3</v>
      </c>
      <c r="U9" s="17">
        <v>6.3E-3</v>
      </c>
      <c r="V9" s="8"/>
      <c r="W9" s="23">
        <v>1490</v>
      </c>
      <c r="X9" s="28">
        <v>324120269</v>
      </c>
      <c r="Y9" s="17">
        <v>3.8999999999999998E-3</v>
      </c>
      <c r="Z9" s="17">
        <v>4.1000000000000003E-3</v>
      </c>
      <c r="AA9" s="8"/>
      <c r="AB9" s="34" t="s">
        <v>10</v>
      </c>
      <c r="AC9" s="23">
        <f>VLOOKUP($AB9,[1]VA!$C$8:$K$14,5,FALSE)</f>
        <v>404</v>
      </c>
      <c r="AD9" s="23">
        <f>VLOOKUP($AB9,[1]VA!$C$8:$K$14,6,FALSE)</f>
        <v>92157592.900000006</v>
      </c>
      <c r="AE9" s="35">
        <f>VLOOKUP($AB9,[1]VA!$C$8:$K$14,8,FALSE)</f>
        <v>7.1726586773191298E-3</v>
      </c>
      <c r="AF9" s="35">
        <f>VLOOKUP($AB9,[1]VA!$C$8:$K$14,9,FALSE)</f>
        <v>8.1094549280852392E-3</v>
      </c>
      <c r="AG9" s="8"/>
      <c r="AH9" s="23">
        <f>VLOOKUP($AB9,[2]VA!$C$8:$K$23,5,FALSE)</f>
        <v>4738</v>
      </c>
      <c r="AI9" s="23">
        <f>VLOOKUP($AB9,[2]VA!$C$8:$K$23,6,FALSE)</f>
        <v>1134857324.8799999</v>
      </c>
      <c r="AJ9" s="35">
        <f>VLOOKUP($AB9,[2]VA!$C$8:$K$23,8,FALSE)</f>
        <v>2.0647489225218002E-2</v>
      </c>
      <c r="AK9" s="35">
        <f>VLOOKUP($AB9,[2]VA!$C$8:$K$23,9,FALSE)</f>
        <v>2.539150210057348E-2</v>
      </c>
      <c r="AL9" s="8"/>
      <c r="AM9" s="23">
        <f>VLOOKUP($AB9,[3]VA!$C$8:$K$14,5,FALSE)</f>
        <v>731</v>
      </c>
      <c r="AN9" s="23">
        <f>VLOOKUP($AB9,[3]VA!$C$8:$K$14,6,FALSE)</f>
        <v>127008532</v>
      </c>
      <c r="AO9" s="35">
        <f>VLOOKUP($AB9,[3]VA!$C$8:$K$14,8,FALSE)</f>
        <v>1.1030132934981063E-2</v>
      </c>
      <c r="AP9" s="35">
        <f>VLOOKUP($AB9,[3]VA!$C$8:$K$14,9,FALSE)</f>
        <v>1.219110747991148E-2</v>
      </c>
      <c r="AQ9" s="8"/>
      <c r="AR9" s="23">
        <f>VLOOKUP($AB9,[4]VA!$C$8:$K$14,5,FALSE)</f>
        <v>642</v>
      </c>
      <c r="AS9" s="23">
        <f>VLOOKUP($AB9,[4]VA!$C$8:$K$14,6,FALSE)</f>
        <v>149417028.05000001</v>
      </c>
      <c r="AT9" s="35">
        <f>VLOOKUP($AB9,[4]VA!$C$8:$K$14,8,FALSE)</f>
        <v>4.9605934167825686E-3</v>
      </c>
      <c r="AU9" s="35">
        <f>VLOOKUP($AB9,[4]VA!$C$8:$K$14,9,FALSE)</f>
        <v>6.2816658921155321E-3</v>
      </c>
      <c r="AV9" s="8"/>
      <c r="AW9" s="23">
        <f>VLOOKUP($AB9,[5]VA!$C$8:$K$14,5,FALSE)</f>
        <v>1490</v>
      </c>
      <c r="AX9" s="23">
        <f>VLOOKUP($AB9,[5]VA!$C$8:$K$14,6,FALSE)</f>
        <v>324120268.67000002</v>
      </c>
      <c r="AY9" s="35">
        <f>VLOOKUP($AB9,[5]VA!$C$8:$K$14,8,FALSE)</f>
        <v>3.9431237479258903E-3</v>
      </c>
      <c r="AZ9" s="35">
        <f>VLOOKUP($AB9,[5]VA!$C$8:$K$14,9,FALSE)</f>
        <v>4.1312818203005103E-3</v>
      </c>
      <c r="BB9" s="36">
        <f t="shared" si="1"/>
        <v>0</v>
      </c>
      <c r="BC9" s="36">
        <f t="shared" si="0"/>
        <v>0</v>
      </c>
      <c r="BD9" s="35">
        <f t="shared" si="0"/>
        <v>-2.7341322680870042E-5</v>
      </c>
      <c r="BE9" s="35">
        <f t="shared" si="0"/>
        <v>9.4549280852396222E-6</v>
      </c>
      <c r="BF9" s="23"/>
      <c r="BG9" s="36">
        <f t="shared" si="0"/>
        <v>0</v>
      </c>
      <c r="BH9" s="36">
        <f t="shared" si="0"/>
        <v>-0.12000012397766113</v>
      </c>
      <c r="BI9" s="35">
        <f t="shared" si="0"/>
        <v>-5.2510774781997643E-5</v>
      </c>
      <c r="BJ9" s="35">
        <f t="shared" si="0"/>
        <v>-8.4978994265190455E-6</v>
      </c>
      <c r="BK9" s="23"/>
      <c r="BL9" s="36">
        <f t="shared" si="0"/>
        <v>0</v>
      </c>
      <c r="BM9" s="36">
        <f t="shared" si="0"/>
        <v>0</v>
      </c>
      <c r="BN9" s="35">
        <f t="shared" si="0"/>
        <v>3.0132934981063481E-5</v>
      </c>
      <c r="BO9" s="35">
        <f t="shared" si="0"/>
        <v>-8.8925200885207889E-6</v>
      </c>
      <c r="BP9" s="23"/>
      <c r="BQ9" s="36">
        <f t="shared" si="0"/>
        <v>0</v>
      </c>
      <c r="BR9" s="36">
        <f t="shared" si="0"/>
        <v>5.0000011920928955E-2</v>
      </c>
      <c r="BS9" s="35">
        <f t="shared" si="0"/>
        <v>-3.9406583217431457E-5</v>
      </c>
      <c r="BT9" s="35">
        <f t="shared" si="0"/>
        <v>-1.8334107884467911E-5</v>
      </c>
      <c r="BU9" s="23"/>
      <c r="BV9" s="36">
        <f t="shared" si="0"/>
        <v>0</v>
      </c>
      <c r="BW9" s="36">
        <f t="shared" si="0"/>
        <v>-0.32999998331069946</v>
      </c>
      <c r="BX9" s="35">
        <f t="shared" si="0"/>
        <v>4.3123747925890438E-5</v>
      </c>
      <c r="BY9" s="35">
        <f t="shared" si="0"/>
        <v>3.1281820300510001E-5</v>
      </c>
    </row>
    <row r="10" spans="1:77" x14ac:dyDescent="0.2">
      <c r="A10" s="1" t="s">
        <v>25</v>
      </c>
      <c r="B10" s="2" t="s">
        <v>11</v>
      </c>
      <c r="C10" s="23">
        <v>879</v>
      </c>
      <c r="D10" s="28">
        <v>168049422.00999999</v>
      </c>
      <c r="E10" s="17">
        <v>1.5599999999999999E-2</v>
      </c>
      <c r="F10" s="17">
        <v>1.4800000000000001E-2</v>
      </c>
      <c r="G10" s="8"/>
      <c r="H10" s="23">
        <v>4861</v>
      </c>
      <c r="I10" s="28">
        <v>981210831</v>
      </c>
      <c r="J10" s="17">
        <v>2.12E-2</v>
      </c>
      <c r="K10" s="17">
        <v>2.1999999999999999E-2</v>
      </c>
      <c r="L10" s="8"/>
      <c r="M10" s="23">
        <v>1099</v>
      </c>
      <c r="N10" s="28">
        <v>162862575</v>
      </c>
      <c r="O10" s="17">
        <v>1.66E-2</v>
      </c>
      <c r="P10" s="17">
        <v>1.5599999999999999E-2</v>
      </c>
      <c r="Q10" s="8"/>
      <c r="R10" s="23">
        <v>1943</v>
      </c>
      <c r="S10" s="28">
        <v>386580234</v>
      </c>
      <c r="T10" s="17">
        <v>1.4999999999999999E-2</v>
      </c>
      <c r="U10" s="17">
        <v>1.6299999999999999E-2</v>
      </c>
      <c r="V10" s="8"/>
      <c r="W10" s="23">
        <v>2669</v>
      </c>
      <c r="X10" s="28">
        <v>488544590</v>
      </c>
      <c r="Y10" s="17">
        <v>7.1000000000000004E-3</v>
      </c>
      <c r="Z10" s="17">
        <v>6.1999999999999998E-3</v>
      </c>
      <c r="AA10" s="8"/>
      <c r="AB10" s="34" t="s">
        <v>11</v>
      </c>
      <c r="AC10" s="23">
        <f>VLOOKUP($AB10,[1]VA!$C$8:$K$14,5,FALSE)</f>
        <v>879</v>
      </c>
      <c r="AD10" s="23">
        <f>VLOOKUP($AB10,[1]VA!$C$8:$K$14,6,FALSE)</f>
        <v>168049422.00999999</v>
      </c>
      <c r="AE10" s="35">
        <f>VLOOKUP($AB10,[1]VA!$C$8:$K$14,8,FALSE)</f>
        <v>1.5605858854860186E-2</v>
      </c>
      <c r="AF10" s="35">
        <f>VLOOKUP($AB10,[1]VA!$C$8:$K$14,9,FALSE)</f>
        <v>1.4787595580535941E-2</v>
      </c>
      <c r="AG10" s="8"/>
      <c r="AH10" s="23">
        <f>VLOOKUP($AB10,[2]VA!$C$8:$K$23,5,FALSE)</f>
        <v>4861</v>
      </c>
      <c r="AI10" s="23">
        <f>VLOOKUP($AB10,[2]VA!$C$8:$K$23,6,FALSE)</f>
        <v>981210830.70000017</v>
      </c>
      <c r="AJ10" s="35">
        <f>VLOOKUP($AB10,[2]VA!$C$8:$K$23,8,FALSE)</f>
        <v>2.1183504669435353E-2</v>
      </c>
      <c r="AK10" s="35">
        <f>VLOOKUP($AB10,[2]VA!$C$8:$K$23,9,FALSE)</f>
        <v>2.1953787778088284E-2</v>
      </c>
      <c r="AL10" s="8"/>
      <c r="AM10" s="23">
        <f>VLOOKUP($AB10,[3]VA!$C$8:$K$14,5,FALSE)</f>
        <v>1099</v>
      </c>
      <c r="AN10" s="23">
        <f>VLOOKUP($AB10,[3]VA!$C$8:$K$14,6,FALSE)</f>
        <v>162862575</v>
      </c>
      <c r="AO10" s="35">
        <f>VLOOKUP($AB10,[3]VA!$C$8:$K$14,8,FALSE)</f>
        <v>1.6582922155327206E-2</v>
      </c>
      <c r="AP10" s="35">
        <f>VLOOKUP($AB10,[3]VA!$C$8:$K$14,9,FALSE)</f>
        <v>1.5632612431739187E-2</v>
      </c>
      <c r="AQ10" s="8"/>
      <c r="AR10" s="23">
        <f>VLOOKUP($AB10,[4]VA!$C$8:$K$14,5,FALSE)</f>
        <v>1943</v>
      </c>
      <c r="AS10" s="23">
        <f>VLOOKUP($AB10,[4]VA!$C$8:$K$14,6,FALSE)</f>
        <v>386580234.19999999</v>
      </c>
      <c r="AT10" s="35">
        <f>VLOOKUP($AB10,[4]VA!$C$8:$K$14,8,FALSE)</f>
        <v>1.5013135527739144E-2</v>
      </c>
      <c r="AU10" s="35">
        <f>VLOOKUP($AB10,[4]VA!$C$8:$K$14,9,FALSE)</f>
        <v>1.6252283313569586E-2</v>
      </c>
      <c r="AV10" s="8"/>
      <c r="AW10" s="23">
        <f>VLOOKUP($AB10,[5]VA!$C$8:$K$14,5,FALSE)</f>
        <v>2669</v>
      </c>
      <c r="AX10" s="23">
        <f>VLOOKUP($AB10,[5]VA!$C$8:$K$14,6,FALSE)</f>
        <v>488544590.00999999</v>
      </c>
      <c r="AY10" s="35">
        <f>VLOOKUP($AB10,[5]VA!$C$8:$K$14,8,FALSE)</f>
        <v>7.0632196531638936E-3</v>
      </c>
      <c r="AZ10" s="35">
        <f>VLOOKUP($AB10,[5]VA!$C$8:$K$14,9,FALSE)</f>
        <v>6.2270569853482621E-3</v>
      </c>
      <c r="BB10" s="36">
        <f t="shared" si="1"/>
        <v>0</v>
      </c>
      <c r="BC10" s="36">
        <f t="shared" si="0"/>
        <v>0</v>
      </c>
      <c r="BD10" s="35">
        <f t="shared" si="0"/>
        <v>5.8588548601870571E-6</v>
      </c>
      <c r="BE10" s="35">
        <f t="shared" si="0"/>
        <v>-1.2404419464059555E-5</v>
      </c>
      <c r="BF10" s="23"/>
      <c r="BG10" s="36">
        <f t="shared" si="0"/>
        <v>0</v>
      </c>
      <c r="BH10" s="36">
        <f t="shared" si="0"/>
        <v>-0.29999983310699463</v>
      </c>
      <c r="BI10" s="35">
        <f t="shared" si="0"/>
        <v>-1.6495330564646887E-5</v>
      </c>
      <c r="BJ10" s="35">
        <f t="shared" si="0"/>
        <v>-4.6212221911715035E-5</v>
      </c>
      <c r="BK10" s="23"/>
      <c r="BL10" s="36">
        <f t="shared" si="0"/>
        <v>0</v>
      </c>
      <c r="BM10" s="36">
        <f t="shared" si="0"/>
        <v>0</v>
      </c>
      <c r="BN10" s="35">
        <f t="shared" si="0"/>
        <v>-1.7077844672794273E-5</v>
      </c>
      <c r="BO10" s="35">
        <f t="shared" si="0"/>
        <v>3.2612431739187375E-5</v>
      </c>
      <c r="BP10" s="23"/>
      <c r="BQ10" s="36">
        <f t="shared" si="0"/>
        <v>0</v>
      </c>
      <c r="BR10" s="36">
        <f t="shared" si="0"/>
        <v>0.19999998807907104</v>
      </c>
      <c r="BS10" s="35">
        <f t="shared" si="0"/>
        <v>1.3135527739144975E-5</v>
      </c>
      <c r="BT10" s="35">
        <f t="shared" si="0"/>
        <v>-4.7716686430412242E-5</v>
      </c>
      <c r="BU10" s="23"/>
      <c r="BV10" s="36">
        <f t="shared" si="0"/>
        <v>0</v>
      </c>
      <c r="BW10" s="36">
        <f t="shared" si="0"/>
        <v>9.9999904632568359E-3</v>
      </c>
      <c r="BX10" s="35">
        <f t="shared" si="0"/>
        <v>-3.6780346836106856E-5</v>
      </c>
      <c r="BY10" s="35">
        <f t="shared" si="0"/>
        <v>2.7056985348262313E-5</v>
      </c>
    </row>
    <row r="11" spans="1:77" x14ac:dyDescent="0.2">
      <c r="A11" s="1" t="s">
        <v>26</v>
      </c>
      <c r="B11" s="13" t="s">
        <v>12</v>
      </c>
      <c r="C11" s="23">
        <v>577</v>
      </c>
      <c r="D11" s="28">
        <v>138666031.69</v>
      </c>
      <c r="E11" s="17">
        <v>1.0200000000000001E-2</v>
      </c>
      <c r="F11" s="17">
        <v>1.2200000000000001E-2</v>
      </c>
      <c r="G11" s="8"/>
      <c r="H11" s="23">
        <v>3613</v>
      </c>
      <c r="I11" s="28">
        <v>946227720</v>
      </c>
      <c r="J11" s="17">
        <v>1.5699999999999999E-2</v>
      </c>
      <c r="K11" s="17">
        <v>2.12E-2</v>
      </c>
      <c r="L11" s="8"/>
      <c r="M11" s="23">
        <v>355</v>
      </c>
      <c r="N11" s="28">
        <v>61571530</v>
      </c>
      <c r="O11" s="17">
        <v>5.4000000000000003E-3</v>
      </c>
      <c r="P11" s="17">
        <v>5.8999999999999999E-3</v>
      </c>
      <c r="Q11" s="8"/>
      <c r="R11" s="23">
        <v>3508</v>
      </c>
      <c r="S11" s="28">
        <v>829465013</v>
      </c>
      <c r="T11" s="17">
        <v>2.7099999999999999E-2</v>
      </c>
      <c r="U11" s="17">
        <v>3.49E-2</v>
      </c>
      <c r="V11" s="8"/>
      <c r="W11" s="23">
        <v>3219</v>
      </c>
      <c r="X11" s="28">
        <v>673632251</v>
      </c>
      <c r="Y11" s="17">
        <v>8.5000000000000006E-3</v>
      </c>
      <c r="Z11" s="17">
        <v>8.6E-3</v>
      </c>
      <c r="AA11" s="8"/>
      <c r="AB11" s="34" t="s">
        <v>12</v>
      </c>
      <c r="AC11" s="23">
        <f>VLOOKUP($AB11,[1]VA!$C$8:$K$14,5,FALSE)</f>
        <v>577</v>
      </c>
      <c r="AD11" s="23">
        <f>VLOOKUP($AB11,[1]VA!$C$8:$K$14,6,FALSE)</f>
        <v>138666031.69</v>
      </c>
      <c r="AE11" s="35">
        <f>VLOOKUP($AB11,[1]VA!$C$8:$K$14,8,FALSE)</f>
        <v>1.0244118952507767E-2</v>
      </c>
      <c r="AF11" s="35">
        <f>VLOOKUP($AB11,[1]VA!$C$8:$K$14,9,FALSE)</f>
        <v>1.2201988991473478E-2</v>
      </c>
      <c r="AG11" s="8"/>
      <c r="AH11" s="23">
        <f>VLOOKUP($AB11,[2]VA!$C$8:$K$23,5,FALSE)</f>
        <v>3613</v>
      </c>
      <c r="AI11" s="23">
        <f>VLOOKUP($AB11,[2]VA!$C$8:$K$23,6,FALSE)</f>
        <v>946227720.36000001</v>
      </c>
      <c r="AJ11" s="35">
        <f>VLOOKUP($AB11,[2]VA!$C$8:$K$23,8,FALSE)</f>
        <v>1.574490894274222E-2</v>
      </c>
      <c r="AK11" s="35">
        <f>VLOOKUP($AB11,[2]VA!$C$8:$K$23,9,FALSE)</f>
        <v>2.1171069369167024E-2</v>
      </c>
      <c r="AL11" s="8"/>
      <c r="AM11" s="23">
        <f>VLOOKUP($AB11,[3]VA!$C$8:$K$14,5,FALSE)</f>
        <v>355</v>
      </c>
      <c r="AN11" s="23">
        <f>VLOOKUP($AB11,[3]VA!$C$8:$K$14,6,FALSE)</f>
        <v>61571530</v>
      </c>
      <c r="AO11" s="35">
        <f>VLOOKUP($AB11,[3]VA!$C$8:$K$14,8,FALSE)</f>
        <v>5.3566309054969598E-3</v>
      </c>
      <c r="AP11" s="35">
        <f>VLOOKUP($AB11,[3]VA!$C$8:$K$14,9,FALSE)</f>
        <v>5.9100371298882034E-3</v>
      </c>
      <c r="AQ11" s="8"/>
      <c r="AR11" s="23">
        <f>VLOOKUP($AB11,[4]VA!$C$8:$K$14,5,FALSE)</f>
        <v>3508</v>
      </c>
      <c r="AS11" s="23">
        <f>VLOOKUP($AB11,[4]VA!$C$8:$K$14,6,FALSE)</f>
        <v>829465013.30999994</v>
      </c>
      <c r="AT11" s="35">
        <f>VLOOKUP($AB11,[4]VA!$C$8:$K$14,8,FALSE)</f>
        <v>2.7105547828774532E-2</v>
      </c>
      <c r="AU11" s="35">
        <f>VLOOKUP($AB11,[4]VA!$C$8:$K$14,9,FALSE)</f>
        <v>3.4871675275651971E-2</v>
      </c>
      <c r="AV11" s="8"/>
      <c r="AW11" s="23">
        <f>VLOOKUP($AB11,[5]VA!$C$8:$K$14,5,FALSE)</f>
        <v>3219</v>
      </c>
      <c r="AX11" s="23">
        <f>VLOOKUP($AB11,[5]VA!$C$8:$K$14,6,FALSE)</f>
        <v>673632250.59000003</v>
      </c>
      <c r="AY11" s="35">
        <f>VLOOKUP($AB11,[5]VA!$C$8:$K$14,8,FALSE)</f>
        <v>8.5187351305862028E-3</v>
      </c>
      <c r="AZ11" s="35">
        <f>VLOOKUP($AB11,[5]VA!$C$8:$K$14,9,FALSE)</f>
        <v>8.5862099332764466E-3</v>
      </c>
      <c r="BB11" s="36">
        <f t="shared" si="1"/>
        <v>0</v>
      </c>
      <c r="BC11" s="36">
        <f t="shared" si="0"/>
        <v>0</v>
      </c>
      <c r="BD11" s="35">
        <f t="shared" si="0"/>
        <v>4.4118952507766346E-5</v>
      </c>
      <c r="BE11" s="35">
        <f t="shared" si="0"/>
        <v>1.9889914734776137E-6</v>
      </c>
      <c r="BF11" s="23"/>
      <c r="BG11" s="36">
        <f t="shared" si="0"/>
        <v>0</v>
      </c>
      <c r="BH11" s="36">
        <f t="shared" si="0"/>
        <v>0.36000001430511475</v>
      </c>
      <c r="BI11" s="35">
        <f t="shared" si="0"/>
        <v>4.4908942742220848E-5</v>
      </c>
      <c r="BJ11" s="35">
        <f t="shared" si="0"/>
        <v>-2.8930630832976062E-5</v>
      </c>
      <c r="BK11" s="23"/>
      <c r="BL11" s="36">
        <f t="shared" si="0"/>
        <v>0</v>
      </c>
      <c r="BM11" s="36">
        <f t="shared" si="0"/>
        <v>0</v>
      </c>
      <c r="BN11" s="35">
        <f t="shared" si="0"/>
        <v>-4.3369094503040509E-5</v>
      </c>
      <c r="BO11" s="35">
        <f t="shared" si="0"/>
        <v>1.0037129888203558E-5</v>
      </c>
      <c r="BP11" s="23"/>
      <c r="BQ11" s="36">
        <f t="shared" si="0"/>
        <v>0</v>
      </c>
      <c r="BR11" s="36">
        <f t="shared" si="0"/>
        <v>0.30999994277954102</v>
      </c>
      <c r="BS11" s="35">
        <f t="shared" si="0"/>
        <v>5.54782877453322E-6</v>
      </c>
      <c r="BT11" s="35">
        <f t="shared" si="0"/>
        <v>-2.8324724348029184E-5</v>
      </c>
      <c r="BU11" s="23"/>
      <c r="BV11" s="36">
        <f t="shared" si="0"/>
        <v>0</v>
      </c>
      <c r="BW11" s="36">
        <f t="shared" si="0"/>
        <v>-0.40999996662139893</v>
      </c>
      <c r="BX11" s="35">
        <f t="shared" si="0"/>
        <v>1.8735130586202201E-5</v>
      </c>
      <c r="BY11" s="35">
        <f t="shared" si="0"/>
        <v>-1.3790066723553401E-5</v>
      </c>
    </row>
    <row r="12" spans="1:77" x14ac:dyDescent="0.2">
      <c r="A12" s="1" t="s">
        <v>27</v>
      </c>
      <c r="B12" s="13" t="s">
        <v>13</v>
      </c>
      <c r="C12" s="23">
        <v>56325</v>
      </c>
      <c r="D12" s="28">
        <v>11364215439.540001</v>
      </c>
      <c r="E12" s="17">
        <v>1</v>
      </c>
      <c r="F12" s="17">
        <v>1</v>
      </c>
      <c r="G12" s="8"/>
      <c r="H12" s="23">
        <v>229471</v>
      </c>
      <c r="I12" s="28">
        <v>44694375322</v>
      </c>
      <c r="J12" s="17">
        <v>1</v>
      </c>
      <c r="K12" s="17">
        <v>1</v>
      </c>
      <c r="L12" s="8"/>
      <c r="M12" s="23">
        <v>66273</v>
      </c>
      <c r="N12" s="28">
        <v>10418129133</v>
      </c>
      <c r="O12" s="17">
        <v>1</v>
      </c>
      <c r="P12" s="17">
        <v>1</v>
      </c>
      <c r="Q12" s="8"/>
      <c r="R12" s="23">
        <v>129420</v>
      </c>
      <c r="S12" s="28">
        <v>23786210635</v>
      </c>
      <c r="T12" s="17">
        <v>1</v>
      </c>
      <c r="U12" s="17">
        <v>1</v>
      </c>
      <c r="V12" s="8"/>
      <c r="W12" s="23">
        <v>377873</v>
      </c>
      <c r="X12" s="28">
        <v>78455133968</v>
      </c>
      <c r="Y12" s="17">
        <v>1</v>
      </c>
      <c r="Z12" s="17">
        <v>1</v>
      </c>
      <c r="AA12" s="8"/>
      <c r="AB12" s="34" t="s">
        <v>13</v>
      </c>
      <c r="AC12" s="23">
        <f>VLOOKUP($AB12,[1]VA!$C$8:$K$14,5,FALSE)</f>
        <v>56325</v>
      </c>
      <c r="AD12" s="23">
        <f>VLOOKUP($AB12,[1]VA!$C$8:$K$14,6,FALSE)</f>
        <v>11364215439.539999</v>
      </c>
      <c r="AE12" s="35">
        <f>VLOOKUP($AB12,[1]VA!$C$8:$K$14,8,FALSE)</f>
        <v>1</v>
      </c>
      <c r="AF12" s="35">
        <f>VLOOKUP($AB12,[1]VA!$C$8:$K$14,9,FALSE)</f>
        <v>1</v>
      </c>
      <c r="AG12" s="8"/>
      <c r="AH12" s="23">
        <f>VLOOKUP($AB12,[2]VA!$C$8:$K$23,5,FALSE)</f>
        <v>229471</v>
      </c>
      <c r="AI12" s="23">
        <f>VLOOKUP($AB12,[2]VA!$C$8:$K$23,6,FALSE)</f>
        <v>44694375322.299995</v>
      </c>
      <c r="AJ12" s="35">
        <f>VLOOKUP($AB12,[2]VA!$C$8:$K$23,8,FALSE)</f>
        <v>0.99999999999999978</v>
      </c>
      <c r="AK12" s="35">
        <f>VLOOKUP($AB12,[2]VA!$C$8:$K$23,9,FALSE)</f>
        <v>1.0000000000000002</v>
      </c>
      <c r="AL12" s="8"/>
      <c r="AM12" s="23">
        <f>VLOOKUP($AB12,[3]VA!$C$8:$K$14,5,FALSE)</f>
        <v>66273</v>
      </c>
      <c r="AN12" s="23">
        <f>VLOOKUP($AB12,[3]VA!$C$8:$K$14,6,FALSE)</f>
        <v>10418129133</v>
      </c>
      <c r="AO12" s="35">
        <f>VLOOKUP($AB12,[3]VA!$C$8:$K$14,8,FALSE)</f>
        <v>1</v>
      </c>
      <c r="AP12" s="35">
        <f>VLOOKUP($AB12,[3]VA!$C$8:$K$14,9,FALSE)</f>
        <v>1</v>
      </c>
      <c r="AQ12" s="8"/>
      <c r="AR12" s="23">
        <f>VLOOKUP($AB12,[4]VA!$C$8:$K$14,5,FALSE)</f>
        <v>129420</v>
      </c>
      <c r="AS12" s="23">
        <f>VLOOKUP($AB12,[4]VA!$C$8:$K$14,6,FALSE)</f>
        <v>23786210635.23</v>
      </c>
      <c r="AT12" s="35">
        <f>VLOOKUP($AB12,[4]VA!$C$8:$K$14,8,FALSE)</f>
        <v>1</v>
      </c>
      <c r="AU12" s="35">
        <f>VLOOKUP($AB12,[4]VA!$C$8:$K$14,9,FALSE)</f>
        <v>1.0000000000000002</v>
      </c>
      <c r="AV12" s="8"/>
      <c r="AW12" s="23">
        <f>VLOOKUP($AB12,[5]VA!$C$8:$K$14,5,FALSE)</f>
        <v>377873</v>
      </c>
      <c r="AX12" s="23">
        <f>VLOOKUP($AB12,[5]VA!$C$8:$K$14,6,FALSE)</f>
        <v>78455133967.699997</v>
      </c>
      <c r="AY12" s="35">
        <f>VLOOKUP($AB12,[5]VA!$C$8:$K$14,8,FALSE)</f>
        <v>1</v>
      </c>
      <c r="AZ12" s="35">
        <f>VLOOKUP($AB12,[5]VA!$C$8:$K$14,9,FALSE)</f>
        <v>1</v>
      </c>
      <c r="BB12" s="36">
        <f t="shared" si="1"/>
        <v>0</v>
      </c>
      <c r="BC12" s="36">
        <f t="shared" si="0"/>
        <v>0</v>
      </c>
      <c r="BD12" s="35">
        <f t="shared" si="0"/>
        <v>0</v>
      </c>
      <c r="BE12" s="35">
        <f t="shared" si="0"/>
        <v>0</v>
      </c>
      <c r="BF12" s="23"/>
      <c r="BG12" s="36">
        <f t="shared" si="0"/>
        <v>0</v>
      </c>
      <c r="BH12" s="36">
        <f t="shared" si="0"/>
        <v>0.29999542236328125</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0.22999954223632813</v>
      </c>
      <c r="BS12" s="35">
        <f t="shared" si="0"/>
        <v>0</v>
      </c>
      <c r="BT12" s="35">
        <f t="shared" si="0"/>
        <v>0</v>
      </c>
      <c r="BU12" s="23"/>
      <c r="BV12" s="36">
        <f t="shared" si="0"/>
        <v>0</v>
      </c>
      <c r="BW12" s="36">
        <f t="shared" si="0"/>
        <v>-0.3000030517578125</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7345</v>
      </c>
      <c r="D15" s="30">
        <v>310006375.44</v>
      </c>
      <c r="E15" s="19">
        <v>0.9385</v>
      </c>
      <c r="F15" s="19">
        <v>0.93799999999999994</v>
      </c>
      <c r="H15" s="25">
        <v>62668</v>
      </c>
      <c r="I15" s="30">
        <v>2935537872</v>
      </c>
      <c r="J15" s="19">
        <v>0.95089999999999997</v>
      </c>
      <c r="K15" s="19">
        <v>0.93379999999999996</v>
      </c>
      <c r="M15" s="25">
        <v>14825</v>
      </c>
      <c r="N15" s="30">
        <v>965171566</v>
      </c>
      <c r="O15" s="19">
        <v>0.93720000000000003</v>
      </c>
      <c r="P15" s="19">
        <v>0.93530000000000002</v>
      </c>
      <c r="R15" s="25">
        <v>18100</v>
      </c>
      <c r="S15" s="30">
        <v>979114130</v>
      </c>
      <c r="T15" s="19">
        <v>0.9486</v>
      </c>
      <c r="U15" s="19">
        <v>0.94169999999999998</v>
      </c>
      <c r="W15" s="25">
        <v>83713</v>
      </c>
      <c r="X15" s="30">
        <v>3834669925</v>
      </c>
      <c r="Y15" s="19">
        <v>0.96879999999999999</v>
      </c>
      <c r="Z15" s="19">
        <v>0.95279999999999998</v>
      </c>
      <c r="AB15" s="34" t="s">
        <v>80</v>
      </c>
      <c r="AC15" s="23">
        <f>VLOOKUP($AB15,[1]VA!$C$17:$K$24,5,FALSE)</f>
        <v>7345</v>
      </c>
      <c r="AD15" s="23">
        <f>VLOOKUP($AB15,[1]VA!$C$17:$K$24,6,FALSE)</f>
        <v>310006375.44</v>
      </c>
      <c r="AE15" s="35">
        <f>VLOOKUP($AB15,[1]VA!$C$17:$K$24,8,FALSE)</f>
        <v>0.93853820598006643</v>
      </c>
      <c r="AF15" s="35">
        <f>VLOOKUP($AB15,[1]VA!$C$17:$K$24,9,FALSE)</f>
        <v>0.93803957689639683</v>
      </c>
      <c r="AH15" s="23">
        <f>VLOOKUP($AB15,[2]VA!$C$17:$K$23,5,FALSE)</f>
        <v>62668</v>
      </c>
      <c r="AI15" s="23">
        <f>VLOOKUP($AB15,[2]VA!$C$17:$K$23,6,FALSE)</f>
        <v>2935537872.29</v>
      </c>
      <c r="AJ15" s="35">
        <f>VLOOKUP($AB15,[2]VA!$C$17:$K$23,8,FALSE)</f>
        <v>0.9508982762806506</v>
      </c>
      <c r="AK15" s="35">
        <f>VLOOKUP($AB15,[2]VA!$C$17:$K$23,9,FALSE)</f>
        <v>0.93380013188125233</v>
      </c>
      <c r="AM15" s="23">
        <f>VLOOKUP($AB15,[3]VA!$C$17:$K$23,5,FALSE)</f>
        <v>14825</v>
      </c>
      <c r="AN15" s="23">
        <f>VLOOKUP($AB15,[3]VA!$C$17:$K$23,6,FALSE)</f>
        <v>965171566</v>
      </c>
      <c r="AO15" s="35">
        <f>VLOOKUP($AB15,[3]VA!$C$17:$K$23,8,FALSE)</f>
        <v>0.93716416966938487</v>
      </c>
      <c r="AP15" s="35">
        <f>VLOOKUP($AB15,[3]VA!$C$17:$K$23,9,FALSE)</f>
        <v>0.93534037746402732</v>
      </c>
      <c r="AQ15" s="23"/>
      <c r="AR15" s="23">
        <f>VLOOKUP($AB15,[4]VA!$C$17:$K$23,5,FALSE)</f>
        <v>18100</v>
      </c>
      <c r="AS15" s="23">
        <f>VLOOKUP($AB15,[4]VA!$C$17:$K$23,6,FALSE)</f>
        <v>979114129.97000003</v>
      </c>
      <c r="AT15" s="35">
        <f>VLOOKUP($AB15,[4]VA!$C$17:$K$23,8,FALSE)</f>
        <v>0.94858760023059585</v>
      </c>
      <c r="AU15" s="35">
        <f>VLOOKUP($AB15,[4]VA!$C$17:$K$23,9,FALSE)</f>
        <v>0.94169100362325686</v>
      </c>
      <c r="AW15" s="23">
        <f>VLOOKUP($AB15,[5]VA!$C$17:$K$23,5,FALSE)</f>
        <v>83713</v>
      </c>
      <c r="AX15" s="23">
        <f>VLOOKUP($AB15,[5]VA!$C$17:$K$23,6,FALSE)</f>
        <v>3834669925.29</v>
      </c>
      <c r="AY15" s="35">
        <f>VLOOKUP($AB15,[5]VA!$C$17:$K$23,8,FALSE)</f>
        <v>0.96882197044220952</v>
      </c>
      <c r="AZ15" s="35">
        <f>VLOOKUP($AB15,[5]VA!$C$17:$K$23,9,FALSE)</f>
        <v>0.95282864772828046</v>
      </c>
      <c r="BB15" s="36">
        <f t="shared" si="1"/>
        <v>0</v>
      </c>
      <c r="BC15" s="36">
        <f t="shared" si="0"/>
        <v>0</v>
      </c>
      <c r="BD15" s="35">
        <f t="shared" si="0"/>
        <v>3.8205980066430278E-5</v>
      </c>
      <c r="BE15" s="35">
        <f t="shared" si="0"/>
        <v>3.9576896396886774E-5</v>
      </c>
      <c r="BF15" s="23"/>
      <c r="BG15" s="36">
        <f t="shared" si="0"/>
        <v>0</v>
      </c>
      <c r="BH15" s="36">
        <f t="shared" si="0"/>
        <v>0.28999996185302734</v>
      </c>
      <c r="BI15" s="35">
        <f t="shared" si="0"/>
        <v>-1.7237193493668812E-6</v>
      </c>
      <c r="BJ15" s="35">
        <f t="shared" si="0"/>
        <v>1.3188125236318626E-7</v>
      </c>
      <c r="BK15" s="23"/>
      <c r="BL15" s="36">
        <f t="shared" si="0"/>
        <v>0</v>
      </c>
      <c r="BM15" s="36">
        <f t="shared" si="0"/>
        <v>0</v>
      </c>
      <c r="BN15" s="35">
        <f t="shared" si="0"/>
        <v>-3.5830330615160833E-5</v>
      </c>
      <c r="BO15" s="35">
        <f t="shared" si="0"/>
        <v>4.0377464027296917E-5</v>
      </c>
      <c r="BP15" s="23"/>
      <c r="BQ15" s="36">
        <f t="shared" si="0"/>
        <v>0</v>
      </c>
      <c r="BR15" s="36">
        <f t="shared" si="0"/>
        <v>-2.9999971389770508E-2</v>
      </c>
      <c r="BS15" s="35">
        <f t="shared" si="0"/>
        <v>-1.2399769404147776E-5</v>
      </c>
      <c r="BT15" s="35">
        <f t="shared" si="0"/>
        <v>-8.9963767431200381E-6</v>
      </c>
      <c r="BU15" s="23"/>
      <c r="BV15" s="36">
        <f t="shared" si="0"/>
        <v>0</v>
      </c>
      <c r="BW15" s="36">
        <f t="shared" si="0"/>
        <v>0.28999996185302734</v>
      </c>
      <c r="BX15" s="35">
        <f t="shared" si="0"/>
        <v>2.197044220952904E-5</v>
      </c>
      <c r="BY15" s="35">
        <f t="shared" si="0"/>
        <v>2.864772828048423E-5</v>
      </c>
    </row>
    <row r="16" spans="1:77" x14ac:dyDescent="0.2">
      <c r="A16" s="1" t="s">
        <v>22</v>
      </c>
      <c r="B16" s="13" t="s">
        <v>8</v>
      </c>
      <c r="C16" s="25">
        <v>121</v>
      </c>
      <c r="D16" s="30">
        <v>4597503.9400000004</v>
      </c>
      <c r="E16" s="19">
        <v>1.55E-2</v>
      </c>
      <c r="F16" s="19">
        <v>1.3899999999999999E-2</v>
      </c>
      <c r="H16" s="25">
        <v>761</v>
      </c>
      <c r="I16" s="30">
        <v>42088572</v>
      </c>
      <c r="J16" s="19">
        <v>1.1599999999999999E-2</v>
      </c>
      <c r="K16" s="19">
        <v>1.34E-2</v>
      </c>
      <c r="M16" s="25">
        <v>237</v>
      </c>
      <c r="N16" s="30">
        <v>15521451</v>
      </c>
      <c r="O16" s="19">
        <v>1.4999999999999999E-2</v>
      </c>
      <c r="P16" s="19">
        <v>1.4999999999999999E-2</v>
      </c>
      <c r="R16" s="25">
        <v>294</v>
      </c>
      <c r="S16" s="30">
        <v>17080254</v>
      </c>
      <c r="T16" s="19">
        <v>1.54E-2</v>
      </c>
      <c r="U16" s="19">
        <v>1.6400000000000001E-2</v>
      </c>
      <c r="W16" s="25">
        <v>375</v>
      </c>
      <c r="X16" s="30">
        <v>26036488</v>
      </c>
      <c r="Y16" s="19">
        <v>4.3E-3</v>
      </c>
      <c r="Z16" s="19">
        <v>6.4999999999999997E-3</v>
      </c>
      <c r="AB16" s="34" t="s">
        <v>8</v>
      </c>
      <c r="AC16" s="23">
        <f>VLOOKUP($AB16,[1]VA!$C$17:$K$24,5,FALSE)</f>
        <v>121</v>
      </c>
      <c r="AD16" s="23">
        <f>VLOOKUP($AB16,[1]VA!$C$17:$K$24,6,FALSE)</f>
        <v>4597503.9400000004</v>
      </c>
      <c r="AE16" s="35">
        <f>VLOOKUP($AB16,[1]VA!$C$17:$K$24,8,FALSE)</f>
        <v>1.5461282903143369E-2</v>
      </c>
      <c r="AF16" s="35">
        <f>VLOOKUP($AB16,[1]VA!$C$17:$K$24,9,FALSE)</f>
        <v>1.3911457932231478E-2</v>
      </c>
      <c r="AH16" s="23">
        <f>VLOOKUP($AB16,[2]VA!$C$17:$K$23,5,FALSE)</f>
        <v>761</v>
      </c>
      <c r="AI16" s="23">
        <f>VLOOKUP($AB16,[2]VA!$C$17:$K$23,6,FALSE)</f>
        <v>42088571.75</v>
      </c>
      <c r="AJ16" s="35">
        <f>VLOOKUP($AB16,[2]VA!$C$17:$K$23,8,FALSE)</f>
        <v>1.1547098810390871E-2</v>
      </c>
      <c r="AK16" s="35">
        <f>VLOOKUP($AB16,[2]VA!$C$17:$K$23,9,FALSE)</f>
        <v>1.3388454028080378E-2</v>
      </c>
      <c r="AM16" s="23">
        <f>VLOOKUP($AB16,[3]VA!$C$17:$K$23,5,FALSE)</f>
        <v>237</v>
      </c>
      <c r="AN16" s="23">
        <f>VLOOKUP($AB16,[3]VA!$C$17:$K$23,6,FALSE)</f>
        <v>15521451</v>
      </c>
      <c r="AO16" s="35">
        <f>VLOOKUP($AB16,[3]VA!$C$17:$K$23,8,FALSE)</f>
        <v>1.4981983690498767E-2</v>
      </c>
      <c r="AP16" s="35">
        <f>VLOOKUP($AB16,[3]VA!$C$17:$K$23,9,FALSE)</f>
        <v>1.5041719367362096E-2</v>
      </c>
      <c r="AR16" s="23">
        <f>VLOOKUP($AB16,[4]VA!$C$17:$K$23,5,FALSE)</f>
        <v>294</v>
      </c>
      <c r="AS16" s="23">
        <f>VLOOKUP($AB16,[4]VA!$C$17:$K$23,6,FALSE)</f>
        <v>17080253.5</v>
      </c>
      <c r="AT16" s="35">
        <f>VLOOKUP($AB16,[4]VA!$C$17:$K$23,8,FALSE)</f>
        <v>1.5407997484408574E-2</v>
      </c>
      <c r="AU16" s="35">
        <f>VLOOKUP($AB16,[4]VA!$C$17:$K$23,9,FALSE)</f>
        <v>1.6427422062683814E-2</v>
      </c>
      <c r="AW16" s="23">
        <f>VLOOKUP($AB16,[5]VA!$C$17:$K$23,5,FALSE)</f>
        <v>375</v>
      </c>
      <c r="AX16" s="23">
        <f>VLOOKUP($AB16,[5]VA!$C$17:$K$23,6,FALSE)</f>
        <v>26036487.780000001</v>
      </c>
      <c r="AY16" s="35">
        <f>VLOOKUP($AB16,[5]VA!$C$17:$K$23,8,FALSE)</f>
        <v>4.3399261633895398E-3</v>
      </c>
      <c r="AZ16" s="35">
        <f>VLOOKUP($AB16,[5]VA!$C$17:$K$23,9,FALSE)</f>
        <v>6.4694776672688855E-3</v>
      </c>
      <c r="BB16" s="36">
        <f t="shared" si="1"/>
        <v>0</v>
      </c>
      <c r="BC16" s="36">
        <f t="shared" si="0"/>
        <v>0</v>
      </c>
      <c r="BD16" s="35">
        <f t="shared" si="0"/>
        <v>-3.8717096856630967E-5</v>
      </c>
      <c r="BE16" s="35">
        <f t="shared" si="0"/>
        <v>1.1457932231478951E-5</v>
      </c>
      <c r="BF16" s="23"/>
      <c r="BG16" s="36">
        <f t="shared" si="0"/>
        <v>0</v>
      </c>
      <c r="BH16" s="36">
        <f t="shared" si="0"/>
        <v>-0.25</v>
      </c>
      <c r="BI16" s="35">
        <f t="shared" si="0"/>
        <v>-5.2901189609128041E-5</v>
      </c>
      <c r="BJ16" s="35">
        <f t="shared" si="0"/>
        <v>-1.1545971919622866E-5</v>
      </c>
      <c r="BK16" s="23"/>
      <c r="BL16" s="36">
        <f t="shared" si="0"/>
        <v>0</v>
      </c>
      <c r="BM16" s="36">
        <f t="shared" si="0"/>
        <v>0</v>
      </c>
      <c r="BN16" s="35">
        <f t="shared" si="0"/>
        <v>-1.8016309501232841E-5</v>
      </c>
      <c r="BO16" s="35">
        <f t="shared" si="0"/>
        <v>4.1719367362096429E-5</v>
      </c>
      <c r="BP16" s="23"/>
      <c r="BQ16" s="36">
        <f t="shared" si="0"/>
        <v>0</v>
      </c>
      <c r="BR16" s="36">
        <f t="shared" si="0"/>
        <v>-0.5</v>
      </c>
      <c r="BS16" s="35">
        <f t="shared" si="0"/>
        <v>7.9974844085731883E-6</v>
      </c>
      <c r="BT16" s="35">
        <f t="shared" si="0"/>
        <v>2.7422062683812171E-5</v>
      </c>
      <c r="BU16" s="23"/>
      <c r="BV16" s="36">
        <f t="shared" si="0"/>
        <v>0</v>
      </c>
      <c r="BW16" s="36">
        <f t="shared" si="0"/>
        <v>-0.2199999988079071</v>
      </c>
      <c r="BX16" s="35">
        <f t="shared" si="0"/>
        <v>3.9926163389539769E-5</v>
      </c>
      <c r="BY16" s="35">
        <f t="shared" si="0"/>
        <v>-3.0522332731114203E-5</v>
      </c>
    </row>
    <row r="17" spans="1:77" x14ac:dyDescent="0.2">
      <c r="A17" s="1" t="s">
        <v>23</v>
      </c>
      <c r="B17" s="13" t="s">
        <v>9</v>
      </c>
      <c r="C17" s="25">
        <v>143</v>
      </c>
      <c r="D17" s="30">
        <v>5981992.0599999996</v>
      </c>
      <c r="E17" s="19">
        <v>1.83E-2</v>
      </c>
      <c r="F17" s="19">
        <v>1.8100000000000002E-2</v>
      </c>
      <c r="H17" s="25">
        <v>710</v>
      </c>
      <c r="I17" s="30">
        <v>46826127</v>
      </c>
      <c r="J17" s="19">
        <v>1.0800000000000001E-2</v>
      </c>
      <c r="K17" s="19">
        <v>1.49E-2</v>
      </c>
      <c r="M17" s="25">
        <v>265</v>
      </c>
      <c r="N17" s="30">
        <v>17187537</v>
      </c>
      <c r="O17" s="19">
        <v>1.6799999999999999E-2</v>
      </c>
      <c r="P17" s="19">
        <v>1.67E-2</v>
      </c>
      <c r="R17" s="25">
        <v>253</v>
      </c>
      <c r="S17" s="30">
        <v>14854148</v>
      </c>
      <c r="T17" s="19">
        <v>1.3299999999999999E-2</v>
      </c>
      <c r="U17" s="19">
        <v>1.43E-2</v>
      </c>
      <c r="W17" s="25">
        <v>526</v>
      </c>
      <c r="X17" s="30">
        <v>37350963</v>
      </c>
      <c r="Y17" s="19">
        <v>6.1000000000000004E-3</v>
      </c>
      <c r="Z17" s="19">
        <v>9.2999999999999992E-3</v>
      </c>
      <c r="AB17" s="34" t="s">
        <v>9</v>
      </c>
      <c r="AC17" s="23">
        <f>VLOOKUP($AB17,[1]VA!$C$17:$K$24,5,FALSE)</f>
        <v>143</v>
      </c>
      <c r="AD17" s="23">
        <f>VLOOKUP($AB17,[1]VA!$C$17:$K$24,6,FALSE)</f>
        <v>5981992.0599999996</v>
      </c>
      <c r="AE17" s="35">
        <f>VLOOKUP($AB17,[1]VA!$C$17:$K$24,8,FALSE)</f>
        <v>1.8272425249169437E-2</v>
      </c>
      <c r="AF17" s="35">
        <f>VLOOKUP($AB17,[1]VA!$C$17:$K$24,9,FALSE)</f>
        <v>1.8100741615380261E-2</v>
      </c>
      <c r="AH17" s="23">
        <f>VLOOKUP($AB17,[2]VA!$C$17:$K$23,5,FALSE)</f>
        <v>710</v>
      </c>
      <c r="AI17" s="23">
        <f>VLOOKUP($AB17,[2]VA!$C$17:$K$23,6,FALSE)</f>
        <v>46826126.770000003</v>
      </c>
      <c r="AJ17" s="35">
        <f>VLOOKUP($AB17,[2]VA!$C$17:$K$23,8,FALSE)</f>
        <v>1.0773245933479E-2</v>
      </c>
      <c r="AK17" s="35">
        <f>VLOOKUP($AB17,[2]VA!$C$17:$K$23,9,FALSE)</f>
        <v>1.4895479212197525E-2</v>
      </c>
      <c r="AM17" s="23">
        <f>VLOOKUP($AB17,[3]VA!$C$17:$K$23,5,FALSE)</f>
        <v>265</v>
      </c>
      <c r="AN17" s="23">
        <f>VLOOKUP($AB17,[3]VA!$C$17:$K$23,6,FALSE)</f>
        <v>17187537</v>
      </c>
      <c r="AO17" s="35">
        <f>VLOOKUP($AB17,[3]VA!$C$17:$K$23,8,FALSE)</f>
        <v>1.675200708009356E-2</v>
      </c>
      <c r="AP17" s="35">
        <f>VLOOKUP($AB17,[3]VA!$C$17:$K$23,9,FALSE)</f>
        <v>1.665631055821731E-2</v>
      </c>
      <c r="AR17" s="23">
        <f>VLOOKUP($AB17,[4]VA!$C$17:$K$23,5,FALSE)</f>
        <v>253</v>
      </c>
      <c r="AS17" s="23">
        <f>VLOOKUP($AB17,[4]VA!$C$17:$K$23,6,FALSE)</f>
        <v>14854148.08</v>
      </c>
      <c r="AT17" s="35">
        <f>VLOOKUP($AB17,[4]VA!$C$17:$K$23,8,FALSE)</f>
        <v>1.3259263141344794E-2</v>
      </c>
      <c r="AU17" s="35">
        <f>VLOOKUP($AB17,[4]VA!$C$17:$K$23,9,FALSE)</f>
        <v>1.4286401539167109E-2</v>
      </c>
      <c r="AW17" s="23">
        <f>VLOOKUP($AB17,[5]VA!$C$17:$K$23,5,FALSE)</f>
        <v>526</v>
      </c>
      <c r="AX17" s="23">
        <f>VLOOKUP($AB17,[5]VA!$C$17:$K$23,6,FALSE)</f>
        <v>37350962.890000001</v>
      </c>
      <c r="AY17" s="35">
        <f>VLOOKUP($AB17,[5]VA!$C$17:$K$23,8,FALSE)</f>
        <v>6.0874697651810616E-3</v>
      </c>
      <c r="AZ17" s="35">
        <f>VLOOKUP($AB17,[5]VA!$C$17:$K$23,9,FALSE)</f>
        <v>9.280868537632072E-3</v>
      </c>
      <c r="BB17" s="36">
        <f t="shared" si="1"/>
        <v>0</v>
      </c>
      <c r="BC17" s="36">
        <f t="shared" si="0"/>
        <v>0</v>
      </c>
      <c r="BD17" s="35">
        <f t="shared" si="0"/>
        <v>-2.7574750830563349E-5</v>
      </c>
      <c r="BE17" s="35">
        <f t="shared" si="0"/>
        <v>7.4161538025918627E-7</v>
      </c>
      <c r="BF17" s="23"/>
      <c r="BG17" s="36">
        <f t="shared" si="0"/>
        <v>0</v>
      </c>
      <c r="BH17" s="36">
        <f t="shared" si="0"/>
        <v>-0.22999999672174454</v>
      </c>
      <c r="BI17" s="35">
        <f t="shared" si="0"/>
        <v>-2.6754066521000874E-5</v>
      </c>
      <c r="BJ17" s="35">
        <f t="shared" si="0"/>
        <v>-4.5207878024752096E-6</v>
      </c>
      <c r="BK17" s="23"/>
      <c r="BL17" s="36">
        <f t="shared" si="0"/>
        <v>0</v>
      </c>
      <c r="BM17" s="36">
        <f t="shared" si="0"/>
        <v>0</v>
      </c>
      <c r="BN17" s="35">
        <f t="shared" si="0"/>
        <v>-4.7992919906439391E-5</v>
      </c>
      <c r="BO17" s="35">
        <f t="shared" si="0"/>
        <v>-4.3689441782689825E-5</v>
      </c>
      <c r="BP17" s="23"/>
      <c r="BQ17" s="36">
        <f t="shared" si="0"/>
        <v>0</v>
      </c>
      <c r="BR17" s="36">
        <f t="shared" si="0"/>
        <v>8.0000000074505806E-2</v>
      </c>
      <c r="BS17" s="35">
        <f t="shared" si="0"/>
        <v>-4.0736858655205516E-5</v>
      </c>
      <c r="BT17" s="35">
        <f t="shared" si="0"/>
        <v>-1.3598460832891027E-5</v>
      </c>
      <c r="BU17" s="23"/>
      <c r="BV17" s="36">
        <f t="shared" si="0"/>
        <v>0</v>
      </c>
      <c r="BW17" s="36">
        <f t="shared" si="0"/>
        <v>-0.10999999940395355</v>
      </c>
      <c r="BX17" s="35">
        <f t="shared" si="0"/>
        <v>-1.2530234818938779E-5</v>
      </c>
      <c r="BY17" s="35">
        <f t="shared" si="0"/>
        <v>-1.9131462367927288E-5</v>
      </c>
    </row>
    <row r="18" spans="1:77" x14ac:dyDescent="0.2">
      <c r="A18" s="1" t="s">
        <v>24</v>
      </c>
      <c r="B18" s="13" t="s">
        <v>10</v>
      </c>
      <c r="C18" s="25">
        <v>28</v>
      </c>
      <c r="D18" s="30">
        <v>1186419.45</v>
      </c>
      <c r="E18" s="19">
        <v>3.5999999999999999E-3</v>
      </c>
      <c r="F18" s="19">
        <v>3.5999999999999999E-3</v>
      </c>
      <c r="H18" s="25">
        <v>486</v>
      </c>
      <c r="I18" s="30">
        <v>38920052</v>
      </c>
      <c r="J18" s="19">
        <v>7.4000000000000003E-3</v>
      </c>
      <c r="K18" s="19">
        <v>1.24E-2</v>
      </c>
      <c r="M18" s="25">
        <v>94</v>
      </c>
      <c r="N18" s="30">
        <v>6999883</v>
      </c>
      <c r="O18" s="19">
        <v>5.8999999999999999E-3</v>
      </c>
      <c r="P18" s="19">
        <v>6.7999999999999996E-3</v>
      </c>
      <c r="R18" s="25">
        <v>49</v>
      </c>
      <c r="S18" s="30">
        <v>3759072</v>
      </c>
      <c r="T18" s="19">
        <v>2.5999999999999999E-3</v>
      </c>
      <c r="U18" s="19">
        <v>3.5999999999999999E-3</v>
      </c>
      <c r="W18" s="25">
        <v>114</v>
      </c>
      <c r="X18" s="30">
        <v>10142252</v>
      </c>
      <c r="Y18" s="19">
        <v>1.2999999999999999E-3</v>
      </c>
      <c r="Z18" s="19">
        <v>2.5000000000000001E-3</v>
      </c>
      <c r="AB18" s="34" t="s">
        <v>10</v>
      </c>
      <c r="AC18" s="23">
        <f>VLOOKUP($AB18,[1]VA!$C$17:$K$24,5,FALSE)</f>
        <v>28</v>
      </c>
      <c r="AD18" s="23">
        <f>VLOOKUP($AB18,[1]VA!$C$17:$K$24,6,FALSE)</f>
        <v>1186419.45</v>
      </c>
      <c r="AE18" s="35">
        <f>VLOOKUP($AB18,[1]VA!$C$17:$K$24,8,FALSE)</f>
        <v>3.5778175313059034E-3</v>
      </c>
      <c r="AF18" s="35">
        <f>VLOOKUP($AB18,[1]VA!$C$17:$K$24,9,FALSE)</f>
        <v>3.5899532624775101E-3</v>
      </c>
      <c r="AH18" s="23">
        <f>VLOOKUP($AB18,[2]VA!$C$17:$K$23,5,FALSE)</f>
        <v>486</v>
      </c>
      <c r="AI18" s="23">
        <f>VLOOKUP($AB18,[2]VA!$C$17:$K$23,6,FALSE)</f>
        <v>38920051.859999999</v>
      </c>
      <c r="AJ18" s="35">
        <f>VLOOKUP($AB18,[2]VA!$C$17:$K$23,8,FALSE)</f>
        <v>7.374362709395484E-3</v>
      </c>
      <c r="AK18" s="35">
        <f>VLOOKUP($AB18,[2]VA!$C$17:$K$23,9,FALSE)</f>
        <v>1.2380541877097889E-2</v>
      </c>
      <c r="AM18" s="23">
        <f>VLOOKUP($AB18,[3]VA!$C$17:$K$23,5,FALSE)</f>
        <v>94</v>
      </c>
      <c r="AN18" s="23">
        <f>VLOOKUP($AB18,[3]VA!$C$17:$K$23,6,FALSE)</f>
        <v>6999883</v>
      </c>
      <c r="AO18" s="35">
        <f>VLOOKUP($AB18,[3]VA!$C$17:$K$23,8,FALSE)</f>
        <v>5.9422213793539416E-3</v>
      </c>
      <c r="AP18" s="35">
        <f>VLOOKUP($AB18,[3]VA!$C$17:$K$23,9,FALSE)</f>
        <v>6.7835330402015049E-3</v>
      </c>
      <c r="AR18" s="23">
        <f>VLOOKUP($AB18,[4]VA!$C$17:$K$23,5,FALSE)</f>
        <v>49</v>
      </c>
      <c r="AS18" s="23">
        <f>VLOOKUP($AB18,[4]VA!$C$17:$K$23,6,FALSE)</f>
        <v>3759072.14</v>
      </c>
      <c r="AT18" s="35">
        <f>VLOOKUP($AB18,[4]VA!$C$17:$K$23,8,FALSE)</f>
        <v>2.5679995807347624E-3</v>
      </c>
      <c r="AU18" s="35">
        <f>VLOOKUP($AB18,[4]VA!$C$17:$K$23,9,FALSE)</f>
        <v>3.6153950881265351E-3</v>
      </c>
      <c r="AW18" s="23">
        <f>VLOOKUP($AB18,[5]VA!$C$17:$K$23,5,FALSE)</f>
        <v>114</v>
      </c>
      <c r="AX18" s="23">
        <f>VLOOKUP($AB18,[5]VA!$C$17:$K$23,6,FALSE)</f>
        <v>10142252.029999999</v>
      </c>
      <c r="AY18" s="35">
        <f>VLOOKUP($AB18,[5]VA!$C$17:$K$23,8,FALSE)</f>
        <v>1.3193375536704201E-3</v>
      </c>
      <c r="AZ18" s="35">
        <f>VLOOKUP($AB18,[5]VA!$C$17:$K$23,9,FALSE)</f>
        <v>2.5201199777145022E-3</v>
      </c>
      <c r="BB18" s="36">
        <f t="shared" si="1"/>
        <v>0</v>
      </c>
      <c r="BC18" s="36">
        <f t="shared" si="0"/>
        <v>0</v>
      </c>
      <c r="BD18" s="35">
        <f t="shared" si="0"/>
        <v>-2.2182468694096485E-5</v>
      </c>
      <c r="BE18" s="35">
        <f t="shared" si="0"/>
        <v>-1.0046737522489795E-5</v>
      </c>
      <c r="BF18" s="23"/>
      <c r="BG18" s="36">
        <f t="shared" si="0"/>
        <v>0</v>
      </c>
      <c r="BH18" s="36">
        <f t="shared" si="0"/>
        <v>-0.14000000059604645</v>
      </c>
      <c r="BI18" s="35">
        <f t="shared" si="0"/>
        <v>-2.5637290604516375E-5</v>
      </c>
      <c r="BJ18" s="35">
        <f t="shared" si="0"/>
        <v>-1.9458122902110339E-5</v>
      </c>
      <c r="BK18" s="23"/>
      <c r="BL18" s="36">
        <f t="shared" si="0"/>
        <v>0</v>
      </c>
      <c r="BM18" s="36">
        <f t="shared" si="0"/>
        <v>0</v>
      </c>
      <c r="BN18" s="35">
        <f t="shared" si="0"/>
        <v>4.2221379353941761E-5</v>
      </c>
      <c r="BO18" s="35">
        <f t="shared" si="0"/>
        <v>-1.6466959798494725E-5</v>
      </c>
      <c r="BP18" s="23"/>
      <c r="BQ18" s="36">
        <f t="shared" si="0"/>
        <v>0</v>
      </c>
      <c r="BR18" s="36">
        <f t="shared" si="0"/>
        <v>0.14000000013038516</v>
      </c>
      <c r="BS18" s="35">
        <f t="shared" si="0"/>
        <v>-3.2000419265237456E-5</v>
      </c>
      <c r="BT18" s="35">
        <f t="shared" si="0"/>
        <v>1.5395088126535228E-5</v>
      </c>
      <c r="BU18" s="23"/>
      <c r="BV18" s="36">
        <f t="shared" si="0"/>
        <v>0</v>
      </c>
      <c r="BW18" s="36">
        <f t="shared" si="0"/>
        <v>2.9999999329447746E-2</v>
      </c>
      <c r="BX18" s="35">
        <f t="shared" si="0"/>
        <v>1.9337553670420188E-5</v>
      </c>
      <c r="BY18" s="35">
        <f t="shared" si="0"/>
        <v>2.0119977714502107E-5</v>
      </c>
    </row>
    <row r="19" spans="1:77" x14ac:dyDescent="0.2">
      <c r="A19" s="1" t="s">
        <v>25</v>
      </c>
      <c r="B19" s="13" t="s">
        <v>11</v>
      </c>
      <c r="C19" s="25">
        <v>186</v>
      </c>
      <c r="D19" s="30">
        <v>8496061.0600000005</v>
      </c>
      <c r="E19" s="19">
        <v>2.3800000000000002E-2</v>
      </c>
      <c r="F19" s="19">
        <v>2.5700000000000001E-2</v>
      </c>
      <c r="H19" s="25">
        <v>1179</v>
      </c>
      <c r="I19" s="30">
        <v>71551435</v>
      </c>
      <c r="J19" s="19">
        <v>1.7899999999999999E-2</v>
      </c>
      <c r="K19" s="19">
        <v>2.2800000000000001E-2</v>
      </c>
      <c r="M19" s="25">
        <v>384</v>
      </c>
      <c r="N19" s="30">
        <v>24984976</v>
      </c>
      <c r="O19" s="19">
        <v>2.4299999999999999E-2</v>
      </c>
      <c r="P19" s="19">
        <v>2.4199999999999999E-2</v>
      </c>
      <c r="R19" s="25">
        <v>336</v>
      </c>
      <c r="S19" s="30">
        <v>19463141</v>
      </c>
      <c r="T19" s="19">
        <v>1.7600000000000001E-2</v>
      </c>
      <c r="U19" s="19">
        <v>1.8700000000000001E-2</v>
      </c>
      <c r="W19" s="25">
        <v>1337</v>
      </c>
      <c r="X19" s="30">
        <v>83700656</v>
      </c>
      <c r="Y19" s="19">
        <v>1.55E-2</v>
      </c>
      <c r="Z19" s="19">
        <v>2.0799999999999999E-2</v>
      </c>
      <c r="AB19" s="34" t="s">
        <v>11</v>
      </c>
      <c r="AC19" s="23">
        <f>VLOOKUP($AB19,[1]VA!$C$17:$K$24,5,FALSE)</f>
        <v>186</v>
      </c>
      <c r="AD19" s="23">
        <f>VLOOKUP($AB19,[1]VA!$C$17:$K$24,6,FALSE)</f>
        <v>8496061.0600000005</v>
      </c>
      <c r="AE19" s="35">
        <f>VLOOKUP($AB19,[1]VA!$C$17:$K$24,8,FALSE)</f>
        <v>2.3766930743674929E-2</v>
      </c>
      <c r="AF19" s="35">
        <f>VLOOKUP($AB19,[1]VA!$C$17:$K$24,9,FALSE)</f>
        <v>2.5707992329824948E-2</v>
      </c>
      <c r="AH19" s="23">
        <f>VLOOKUP($AB19,[2]VA!$C$17:$K$23,5,FALSE)</f>
        <v>1179</v>
      </c>
      <c r="AI19" s="23">
        <f>VLOOKUP($AB19,[2]VA!$C$17:$K$23,6,FALSE)</f>
        <v>71551435.110000014</v>
      </c>
      <c r="AJ19" s="35">
        <f>VLOOKUP($AB19,[2]VA!$C$17:$K$23,8,FALSE)</f>
        <v>1.788965768390386E-2</v>
      </c>
      <c r="AK19" s="35">
        <f>VLOOKUP($AB19,[2]VA!$C$17:$K$23,9,FALSE)</f>
        <v>2.2760646412607517E-2</v>
      </c>
      <c r="AM19" s="23">
        <f>VLOOKUP($AB19,[3]VA!$C$17:$K$23,5,FALSE)</f>
        <v>384</v>
      </c>
      <c r="AN19" s="23">
        <f>VLOOKUP($AB19,[3]VA!$C$17:$K$23,6,FALSE)</f>
        <v>24984976</v>
      </c>
      <c r="AO19" s="35">
        <f>VLOOKUP($AB19,[3]VA!$C$17:$K$23,8,FALSE)</f>
        <v>2.427460648587142E-2</v>
      </c>
      <c r="AP19" s="35">
        <f>VLOOKUP($AB19,[3]VA!$C$17:$K$23,9,FALSE)</f>
        <v>2.421274901375375E-2</v>
      </c>
      <c r="AR19" s="23">
        <f>VLOOKUP($AB19,[4]VA!$C$17:$K$23,5,FALSE)</f>
        <v>336</v>
      </c>
      <c r="AS19" s="23">
        <f>VLOOKUP($AB19,[4]VA!$C$17:$K$23,6,FALSE)</f>
        <v>19463141.469999999</v>
      </c>
      <c r="AT19" s="35">
        <f>VLOOKUP($AB19,[4]VA!$C$17:$K$23,8,FALSE)</f>
        <v>1.7609139982181228E-2</v>
      </c>
      <c r="AU19" s="35">
        <f>VLOOKUP($AB19,[4]VA!$C$17:$K$23,9,FALSE)</f>
        <v>1.8719232685475908E-2</v>
      </c>
      <c r="AW19" s="23">
        <f>VLOOKUP($AB19,[5]VA!$C$17:$K$23,5,FALSE)</f>
        <v>1337</v>
      </c>
      <c r="AX19" s="23">
        <f>VLOOKUP($AB19,[5]VA!$C$17:$K$23,6,FALSE)</f>
        <v>83700655.510000005</v>
      </c>
      <c r="AY19" s="35">
        <f>VLOOKUP($AB19,[5]VA!$C$17:$K$23,8,FALSE)</f>
        <v>1.5473283414538174E-2</v>
      </c>
      <c r="AZ19" s="35">
        <f>VLOOKUP($AB19,[5]VA!$C$17:$K$23,9,FALSE)</f>
        <v>2.0797717654286143E-2</v>
      </c>
      <c r="BB19" s="36">
        <f t="shared" si="1"/>
        <v>0</v>
      </c>
      <c r="BC19" s="36">
        <f t="shared" si="0"/>
        <v>0</v>
      </c>
      <c r="BD19" s="35">
        <f t="shared" si="0"/>
        <v>-3.3069256325072433E-5</v>
      </c>
      <c r="BE19" s="35">
        <f t="shared" si="0"/>
        <v>7.9923298249469366E-6</v>
      </c>
      <c r="BF19" s="23"/>
      <c r="BG19" s="36">
        <f t="shared" si="0"/>
        <v>0</v>
      </c>
      <c r="BH19" s="36">
        <f t="shared" si="0"/>
        <v>0.11000001430511475</v>
      </c>
      <c r="BI19" s="35">
        <f t="shared" si="0"/>
        <v>-1.0342316096138837E-5</v>
      </c>
      <c r="BJ19" s="35">
        <f t="shared" si="0"/>
        <v>-3.9353587392484263E-5</v>
      </c>
      <c r="BK19" s="23"/>
      <c r="BL19" s="36">
        <f t="shared" si="0"/>
        <v>0</v>
      </c>
      <c r="BM19" s="36">
        <f t="shared" si="0"/>
        <v>0</v>
      </c>
      <c r="BN19" s="35">
        <f t="shared" si="0"/>
        <v>-2.5393514128578543E-5</v>
      </c>
      <c r="BO19" s="35">
        <f t="shared" si="0"/>
        <v>1.274901375375101E-5</v>
      </c>
      <c r="BP19" s="23"/>
      <c r="BQ19" s="36">
        <f t="shared" si="0"/>
        <v>0</v>
      </c>
      <c r="BR19" s="36">
        <f t="shared" si="0"/>
        <v>0.4699999988079071</v>
      </c>
      <c r="BS19" s="35">
        <f t="shared" si="0"/>
        <v>9.1399821812269966E-6</v>
      </c>
      <c r="BT19" s="35">
        <f t="shared" si="0"/>
        <v>1.9232685475906175E-5</v>
      </c>
      <c r="BU19" s="23"/>
      <c r="BV19" s="36">
        <f t="shared" si="0"/>
        <v>0</v>
      </c>
      <c r="BW19" s="36">
        <f t="shared" si="0"/>
        <v>-0.48999999463558197</v>
      </c>
      <c r="BX19" s="35">
        <f t="shared" si="0"/>
        <v>-2.6716585461826134E-5</v>
      </c>
      <c r="BY19" s="35">
        <f t="shared" si="0"/>
        <v>-2.2823457138561321E-6</v>
      </c>
    </row>
    <row r="20" spans="1:77" x14ac:dyDescent="0.2">
      <c r="A20" s="1" t="s">
        <v>26</v>
      </c>
      <c r="B20" s="13" t="s">
        <v>12</v>
      </c>
      <c r="C20" s="23">
        <v>3</v>
      </c>
      <c r="D20" s="28">
        <v>214905.98</v>
      </c>
      <c r="E20" s="17">
        <v>4.0000000000000002E-4</v>
      </c>
      <c r="F20" s="17">
        <v>6.9999999999999999E-4</v>
      </c>
      <c r="G20" s="8"/>
      <c r="H20" s="23">
        <v>100</v>
      </c>
      <c r="I20" s="28">
        <v>8722823</v>
      </c>
      <c r="J20" s="17">
        <v>1.5E-3</v>
      </c>
      <c r="K20" s="17">
        <v>2.8E-3</v>
      </c>
      <c r="L20" s="8"/>
      <c r="M20" s="23">
        <v>14</v>
      </c>
      <c r="N20" s="28">
        <v>2027990</v>
      </c>
      <c r="O20" s="17">
        <v>8.9999999999999998E-4</v>
      </c>
      <c r="P20" s="17">
        <v>2E-3</v>
      </c>
      <c r="Q20" s="8"/>
      <c r="R20" s="23">
        <v>49</v>
      </c>
      <c r="S20" s="28">
        <v>5469601</v>
      </c>
      <c r="T20" s="17">
        <v>2.5999999999999999E-3</v>
      </c>
      <c r="U20" s="17">
        <v>5.3E-3</v>
      </c>
      <c r="V20" s="8"/>
      <c r="W20" s="23">
        <v>342</v>
      </c>
      <c r="X20" s="28">
        <v>32611295</v>
      </c>
      <c r="Y20" s="17">
        <v>4.0000000000000001E-3</v>
      </c>
      <c r="Z20" s="17">
        <v>8.0999999999999996E-3</v>
      </c>
      <c r="AA20" s="8"/>
      <c r="AB20" s="34" t="s">
        <v>12</v>
      </c>
      <c r="AC20" s="23">
        <f>VLOOKUP($AB20,[1]VA!$C$17:$K$24,5,FALSE)</f>
        <v>3</v>
      </c>
      <c r="AD20" s="23">
        <f>VLOOKUP($AB20,[1]VA!$C$17:$K$24,6,FALSE)</f>
        <v>214905.98</v>
      </c>
      <c r="AE20" s="35">
        <f>VLOOKUP($AB20,[1]VA!$C$17:$K$24,8,FALSE)</f>
        <v>3.8333759263991824E-4</v>
      </c>
      <c r="AF20" s="35">
        <f>VLOOKUP($AB20,[1]VA!$C$17:$K$24,9,FALSE)</f>
        <v>6.5027796368891848E-4</v>
      </c>
      <c r="AG20" s="8"/>
      <c r="AH20" s="23">
        <f>VLOOKUP($AB20,[2]VA!$C$17:$K$23,5,FALSE)</f>
        <v>100</v>
      </c>
      <c r="AI20" s="23">
        <f>VLOOKUP($AB20,[2]VA!$C$17:$K$23,6,FALSE)</f>
        <v>8722823.4600000009</v>
      </c>
      <c r="AJ20" s="35">
        <f>VLOOKUP($AB20,[2]VA!$C$17:$K$23,8,FALSE)</f>
        <v>1.5173585821801408E-3</v>
      </c>
      <c r="AK20" s="35">
        <f>VLOOKUP($AB20,[2]VA!$C$17:$K$23,9,FALSE)</f>
        <v>2.7747465887642299E-3</v>
      </c>
      <c r="AL20" s="8"/>
      <c r="AM20" s="23">
        <f>VLOOKUP($AB20,[3]VA!$C$17:$K$23,5,FALSE)</f>
        <v>14</v>
      </c>
      <c r="AN20" s="23">
        <f>VLOOKUP($AB20,[3]VA!$C$17:$K$23,6,FALSE)</f>
        <v>2027990</v>
      </c>
      <c r="AO20" s="35">
        <f>VLOOKUP($AB20,[3]VA!$C$17:$K$23,8,FALSE)</f>
        <v>8.8501169479739551E-4</v>
      </c>
      <c r="AP20" s="35">
        <f>VLOOKUP($AB20,[3]VA!$C$17:$K$23,9,FALSE)</f>
        <v>1.96530958734571E-3</v>
      </c>
      <c r="AQ20" s="8"/>
      <c r="AR20" s="23">
        <f>VLOOKUP($AB20,[4]VA!$C$17:$K$23,5,FALSE)</f>
        <v>49</v>
      </c>
      <c r="AS20" s="23">
        <f>VLOOKUP($AB20,[4]VA!$C$17:$K$23,6,FALSE)</f>
        <v>5469600.8799999999</v>
      </c>
      <c r="AT20" s="35">
        <f>VLOOKUP($AB20,[4]VA!$C$17:$K$23,8,FALSE)</f>
        <v>2.5679995807347624E-3</v>
      </c>
      <c r="AU20" s="35">
        <f>VLOOKUP($AB20,[4]VA!$C$17:$K$23,9,FALSE)</f>
        <v>5.2605450012897523E-3</v>
      </c>
      <c r="AV20" s="8"/>
      <c r="AW20" s="23">
        <f>VLOOKUP($AB20,[5]VA!$C$17:$K$23,5,FALSE)</f>
        <v>342</v>
      </c>
      <c r="AX20" s="23">
        <f>VLOOKUP($AB20,[5]VA!$C$17:$K$23,6,FALSE)</f>
        <v>32611295.190000001</v>
      </c>
      <c r="AY20" s="35">
        <f>VLOOKUP($AB20,[5]VA!$C$17:$K$23,8,FALSE)</f>
        <v>3.9580126610112608E-3</v>
      </c>
      <c r="AZ20" s="35">
        <f>VLOOKUP($AB20,[5]VA!$C$17:$K$23,9,FALSE)</f>
        <v>8.10316843481791E-3</v>
      </c>
      <c r="BB20" s="36">
        <f t="shared" si="1"/>
        <v>0</v>
      </c>
      <c r="BC20" s="36">
        <f t="shared" si="0"/>
        <v>0</v>
      </c>
      <c r="BD20" s="35">
        <f t="shared" si="0"/>
        <v>-1.6662407360081781E-5</v>
      </c>
      <c r="BE20" s="35">
        <f t="shared" si="0"/>
        <v>-4.9722036311081511E-5</v>
      </c>
      <c r="BF20" s="23"/>
      <c r="BG20" s="36">
        <f t="shared" si="0"/>
        <v>0</v>
      </c>
      <c r="BH20" s="36">
        <f t="shared" si="0"/>
        <v>0.46000000089406967</v>
      </c>
      <c r="BI20" s="35">
        <f t="shared" si="0"/>
        <v>1.7358582180140771E-5</v>
      </c>
      <c r="BJ20" s="35">
        <f t="shared" si="0"/>
        <v>-2.5253411235770084E-5</v>
      </c>
      <c r="BK20" s="23"/>
      <c r="BL20" s="36">
        <f t="shared" si="0"/>
        <v>0</v>
      </c>
      <c r="BM20" s="36">
        <f t="shared" si="0"/>
        <v>0</v>
      </c>
      <c r="BN20" s="35">
        <f t="shared" si="0"/>
        <v>-1.4988305202604467E-5</v>
      </c>
      <c r="BO20" s="35">
        <f t="shared" si="0"/>
        <v>-3.469041265429006E-5</v>
      </c>
      <c r="BP20" s="23"/>
      <c r="BQ20" s="36">
        <f t="shared" si="0"/>
        <v>0</v>
      </c>
      <c r="BR20" s="36">
        <f t="shared" si="0"/>
        <v>-0.12000000011175871</v>
      </c>
      <c r="BS20" s="35">
        <f t="shared" si="0"/>
        <v>-3.2000419265237456E-5</v>
      </c>
      <c r="BT20" s="35">
        <f t="shared" si="0"/>
        <v>-3.9454998710247713E-5</v>
      </c>
      <c r="BU20" s="23"/>
      <c r="BV20" s="36">
        <f t="shared" si="0"/>
        <v>0</v>
      </c>
      <c r="BW20" s="36">
        <f t="shared" si="0"/>
        <v>0.19000000134110451</v>
      </c>
      <c r="BX20" s="35">
        <f t="shared" si="0"/>
        <v>-4.1987338988739263E-5</v>
      </c>
      <c r="BY20" s="35">
        <f t="shared" si="0"/>
        <v>3.1684348179104177E-6</v>
      </c>
    </row>
    <row r="21" spans="1:77" x14ac:dyDescent="0.2">
      <c r="A21" s="1" t="s">
        <v>27</v>
      </c>
      <c r="B21" s="13" t="s">
        <v>13</v>
      </c>
      <c r="C21" s="23">
        <v>7826</v>
      </c>
      <c r="D21" s="28">
        <v>330483257.93000001</v>
      </c>
      <c r="E21" s="17">
        <v>1</v>
      </c>
      <c r="F21" s="17">
        <v>1</v>
      </c>
      <c r="G21" s="8"/>
      <c r="H21" s="23">
        <v>65904</v>
      </c>
      <c r="I21" s="28">
        <v>3143646881</v>
      </c>
      <c r="J21" s="17">
        <v>1</v>
      </c>
      <c r="K21" s="17">
        <v>1</v>
      </c>
      <c r="L21" s="8"/>
      <c r="M21" s="23">
        <v>15819</v>
      </c>
      <c r="N21" s="28">
        <v>1031893404</v>
      </c>
      <c r="O21" s="17">
        <v>1</v>
      </c>
      <c r="P21" s="17">
        <v>1</v>
      </c>
      <c r="Q21" s="8"/>
      <c r="R21" s="23">
        <v>19081</v>
      </c>
      <c r="S21" s="28">
        <v>1039740346</v>
      </c>
      <c r="T21" s="17">
        <v>1</v>
      </c>
      <c r="U21" s="17">
        <v>1</v>
      </c>
      <c r="V21" s="8"/>
      <c r="W21" s="23">
        <v>86407</v>
      </c>
      <c r="X21" s="28">
        <v>4024511579</v>
      </c>
      <c r="Y21" s="17">
        <v>1</v>
      </c>
      <c r="Z21" s="17">
        <v>1</v>
      </c>
      <c r="AA21" s="8"/>
      <c r="AB21" s="34" t="s">
        <v>13</v>
      </c>
      <c r="AC21" s="23">
        <f>VLOOKUP($AB21,[1]VA!$C$17:$K$24,5,FALSE)</f>
        <v>7826</v>
      </c>
      <c r="AD21" s="23">
        <f>VLOOKUP($AB21,[1]VA!$C$17:$K$24,6,FALSE)</f>
        <v>330483257.93000001</v>
      </c>
      <c r="AE21" s="35">
        <f>VLOOKUP($AB21,[1]VA!$C$17:$K$24,8,FALSE)</f>
        <v>1</v>
      </c>
      <c r="AF21" s="35">
        <f>VLOOKUP($AB21,[1]VA!$C$17:$K$24,9,FALSE)</f>
        <v>0.99999999999999978</v>
      </c>
      <c r="AG21" s="8"/>
      <c r="AH21" s="23">
        <f>VLOOKUP($AB21,[2]VA!$C$17:$K$23,5,FALSE)</f>
        <v>65904</v>
      </c>
      <c r="AI21" s="23">
        <f>VLOOKUP($AB21,[2]VA!$C$17:$K$23,6,FALSE)</f>
        <v>3143646881.2400002</v>
      </c>
      <c r="AJ21" s="35">
        <f>VLOOKUP($AB21,[2]VA!$C$17:$K$23,8,FALSE)</f>
        <v>0.99999999999999989</v>
      </c>
      <c r="AK21" s="35">
        <f>VLOOKUP($AB21,[2]VA!$C$17:$K$23,9,FALSE)</f>
        <v>0.99999999999999989</v>
      </c>
      <c r="AL21" s="8"/>
      <c r="AM21" s="23">
        <f>VLOOKUP($AB21,[3]VA!$C$17:$K$23,5,FALSE)</f>
        <v>15819</v>
      </c>
      <c r="AN21" s="23">
        <f>VLOOKUP($AB21,[3]VA!$C$17:$K$23,6,FALSE)</f>
        <v>1031893404</v>
      </c>
      <c r="AO21" s="35">
        <f>VLOOKUP($AB21,[3]VA!$C$17:$K$23,8,FALSE)</f>
        <v>1</v>
      </c>
      <c r="AP21" s="35">
        <f>VLOOKUP($AB21,[3]VA!$C$17:$K$23,9,FALSE)</f>
        <v>1</v>
      </c>
      <c r="AQ21" s="8"/>
      <c r="AR21" s="23">
        <f>VLOOKUP($AB21,[4]VA!$C$17:$K$23,5,FALSE)</f>
        <v>19081</v>
      </c>
      <c r="AS21" s="23">
        <f>VLOOKUP($AB21,[4]VA!$C$17:$K$23,6,FALSE)</f>
        <v>1039740346.0400001</v>
      </c>
      <c r="AT21" s="35">
        <f>VLOOKUP($AB21,[4]VA!$C$17:$K$23,8,FALSE)</f>
        <v>1</v>
      </c>
      <c r="AU21" s="35">
        <f>VLOOKUP($AB21,[4]VA!$C$17:$K$23,9,FALSE)</f>
        <v>1</v>
      </c>
      <c r="AV21" s="8"/>
      <c r="AW21" s="23">
        <f>VLOOKUP($AB21,[5]VA!$C$17:$K$23,5,FALSE)</f>
        <v>86407</v>
      </c>
      <c r="AX21" s="23">
        <f>VLOOKUP($AB21,[5]VA!$C$17:$K$23,6,FALSE)</f>
        <v>4024511578.6900001</v>
      </c>
      <c r="AY21" s="35">
        <f>VLOOKUP($AB21,[5]VA!$C$17:$K$23,8,FALSE)</f>
        <v>1</v>
      </c>
      <c r="AZ21" s="35">
        <f>VLOOKUP($AB21,[5]VA!$C$17:$K$23,9,FALSE)</f>
        <v>1</v>
      </c>
      <c r="BB21" s="36">
        <f t="shared" si="1"/>
        <v>0</v>
      </c>
      <c r="BC21" s="36">
        <f t="shared" si="0"/>
        <v>0</v>
      </c>
      <c r="BD21" s="35">
        <f t="shared" si="0"/>
        <v>0</v>
      </c>
      <c r="BE21" s="35">
        <f t="shared" si="0"/>
        <v>0</v>
      </c>
      <c r="BF21" s="23"/>
      <c r="BG21" s="36">
        <f t="shared" si="0"/>
        <v>0</v>
      </c>
      <c r="BH21" s="36">
        <f t="shared" si="0"/>
        <v>0.24000024795532227</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4.0000081062316895E-2</v>
      </c>
      <c r="BS21" s="35">
        <f t="shared" si="3"/>
        <v>0</v>
      </c>
      <c r="BT21" s="35">
        <f t="shared" si="3"/>
        <v>0</v>
      </c>
      <c r="BU21" s="23"/>
      <c r="BV21" s="36">
        <f t="shared" ref="BV21:BY21" si="4">AW21-W21</f>
        <v>0</v>
      </c>
      <c r="BW21" s="36">
        <f t="shared" si="4"/>
        <v>-0.30999994277954102</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H14" activePane="bottomRight" state="frozen"/>
      <selection pane="bottomRight" activeCell="A23" sqref="A23:XFD23"/>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125" priority="21" operator="lessThan">
      <formula>-1</formula>
    </cfRule>
  </conditionalFormatting>
  <conditionalFormatting sqref="BD6:BE21">
    <cfRule type="cellIs" dxfId="124" priority="19" operator="lessThan">
      <formula>-0.01</formula>
    </cfRule>
    <cfRule type="cellIs" dxfId="123" priority="20" operator="greaterThan">
      <formula>0.01</formula>
    </cfRule>
  </conditionalFormatting>
  <conditionalFormatting sqref="BB6:BC21">
    <cfRule type="cellIs" dxfId="122" priority="17" operator="lessThan">
      <formula>-1</formula>
    </cfRule>
    <cfRule type="cellIs" dxfId="121" priority="18" operator="greaterThan">
      <formula>1</formula>
    </cfRule>
  </conditionalFormatting>
  <conditionalFormatting sqref="BI6:BJ21">
    <cfRule type="cellIs" dxfId="120" priority="15" operator="lessThan">
      <formula>-0.01</formula>
    </cfRule>
    <cfRule type="cellIs" dxfId="119" priority="16" operator="greaterThan">
      <formula>0.01</formula>
    </cfRule>
  </conditionalFormatting>
  <conditionalFormatting sqref="BG6:BH21">
    <cfRule type="cellIs" dxfId="118" priority="13" operator="lessThan">
      <formula>-1</formula>
    </cfRule>
    <cfRule type="cellIs" dxfId="117" priority="14" operator="greaterThan">
      <formula>1</formula>
    </cfRule>
  </conditionalFormatting>
  <conditionalFormatting sqref="BN6:BO21">
    <cfRule type="cellIs" dxfId="116" priority="11" operator="lessThan">
      <formula>-0.01</formula>
    </cfRule>
    <cfRule type="cellIs" dxfId="115" priority="12" operator="greaterThan">
      <formula>0.01</formula>
    </cfRule>
  </conditionalFormatting>
  <conditionalFormatting sqref="BL6:BM21">
    <cfRule type="cellIs" dxfId="114" priority="9" operator="lessThan">
      <formula>-1</formula>
    </cfRule>
    <cfRule type="cellIs" dxfId="113" priority="10" operator="greaterThan">
      <formula>1</formula>
    </cfRule>
  </conditionalFormatting>
  <conditionalFormatting sqref="BS6:BT21">
    <cfRule type="cellIs" dxfId="112" priority="7" operator="lessThan">
      <formula>-0.01</formula>
    </cfRule>
    <cfRule type="cellIs" dxfId="111" priority="8" operator="greaterThan">
      <formula>0.01</formula>
    </cfRule>
  </conditionalFormatting>
  <conditionalFormatting sqref="BQ6:BR21">
    <cfRule type="cellIs" dxfId="110" priority="5" operator="lessThan">
      <formula>-1</formula>
    </cfRule>
    <cfRule type="cellIs" dxfId="109" priority="6" operator="greaterThan">
      <formula>1</formula>
    </cfRule>
  </conditionalFormatting>
  <conditionalFormatting sqref="BX6:BY21">
    <cfRule type="cellIs" dxfId="108" priority="3" operator="lessThan">
      <formula>-0.01</formula>
    </cfRule>
    <cfRule type="cellIs" dxfId="107" priority="4" operator="greaterThan">
      <formula>0.01</formula>
    </cfRule>
  </conditionalFormatting>
  <conditionalFormatting sqref="BV6:BW21">
    <cfRule type="cellIs" dxfId="106" priority="1" operator="lessThan">
      <formula>-1</formula>
    </cfRule>
    <cfRule type="cellIs" dxfId="105" priority="2" operator="greaterThan">
      <formula>1</formula>
    </cfRule>
  </conditionalFormatting>
  <pageMargins left="0.7" right="0.7" top="0.75" bottom="0.75" header="0.3" footer="0.3"/>
  <pageSetup paperSize="5" scale="12"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BY37"/>
  <sheetViews>
    <sheetView zoomScale="80" zoomScaleNormal="80" workbookViewId="0">
      <pane xSplit="2" ySplit="3" topLeftCell="AZ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75</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3410</v>
      </c>
      <c r="D6" s="28">
        <v>446289063.95999998</v>
      </c>
      <c r="E6" s="17">
        <v>0.89880000000000004</v>
      </c>
      <c r="F6" s="17">
        <v>0.89690000000000003</v>
      </c>
      <c r="G6" s="8"/>
      <c r="H6" s="23">
        <v>8633</v>
      </c>
      <c r="I6" s="28">
        <v>1353863734</v>
      </c>
      <c r="J6" s="17">
        <v>0.87280000000000002</v>
      </c>
      <c r="K6" s="17">
        <v>0.86199999999999999</v>
      </c>
      <c r="L6" s="8"/>
      <c r="M6" s="23">
        <v>2722</v>
      </c>
      <c r="N6" s="28">
        <v>334144753</v>
      </c>
      <c r="O6" s="17">
        <v>0.90069999999999995</v>
      </c>
      <c r="P6" s="17">
        <v>0.88290000000000002</v>
      </c>
      <c r="Q6" s="8"/>
      <c r="R6" s="23">
        <v>5916</v>
      </c>
      <c r="S6" s="28">
        <v>935126903</v>
      </c>
      <c r="T6" s="17">
        <v>0.88959999999999995</v>
      </c>
      <c r="U6" s="17">
        <v>0.88980000000000004</v>
      </c>
      <c r="V6" s="8"/>
      <c r="W6" s="23">
        <v>10049</v>
      </c>
      <c r="X6" s="28">
        <v>1674479705</v>
      </c>
      <c r="Y6" s="17">
        <v>0.93779999999999997</v>
      </c>
      <c r="Z6" s="17">
        <v>0.93799999999999994</v>
      </c>
      <c r="AA6" s="8"/>
      <c r="AB6" s="34" t="s">
        <v>80</v>
      </c>
      <c r="AC6" s="23">
        <f>VLOOKUP($AB6,[1]VT!$C$8:$K$14,5,FALSE)</f>
        <v>3410</v>
      </c>
      <c r="AD6" s="23">
        <f>VLOOKUP($AB6,[1]VT!$C$8:$K$14,6,FALSE)</f>
        <v>446289063.95999998</v>
      </c>
      <c r="AE6" s="35">
        <f>VLOOKUP($AB6,[1]VT!$C$8:$K$14,8,FALSE)</f>
        <v>0.89878755930416443</v>
      </c>
      <c r="AF6" s="35">
        <f>VLOOKUP($AB6,[1]VT!$C$8:$K$14,9,FALSE)</f>
        <v>0.89686004554391996</v>
      </c>
      <c r="AG6" s="8"/>
      <c r="AH6" s="23">
        <f>VLOOKUP($AB6,[2]VT!$C$8:$K$23,5,FALSE)</f>
        <v>8633</v>
      </c>
      <c r="AI6" s="23">
        <f>VLOOKUP($AB6,[2]VT!$C$8:$K$23,6,FALSE)</f>
        <v>1353863734.1900001</v>
      </c>
      <c r="AJ6" s="35">
        <f>VLOOKUP($AB6,[2]VT!$C$8:$K$23,8,FALSE)</f>
        <v>0.87281366899201296</v>
      </c>
      <c r="AK6" s="35">
        <f>VLOOKUP($AB6,[2]VT!$C$8:$K$23,9,FALSE)</f>
        <v>0.8620437228248824</v>
      </c>
      <c r="AL6" s="8"/>
      <c r="AM6" s="23">
        <f>VLOOKUP($AB6,[3]VT!$C$8:$K$14,5,FALSE)</f>
        <v>2722</v>
      </c>
      <c r="AN6" s="23">
        <f>VLOOKUP($AB6,[3]VT!$C$8:$K$14,6,FALSE)</f>
        <v>334144753</v>
      </c>
      <c r="AO6" s="35">
        <f>VLOOKUP($AB6,[3]VT!$C$8:$K$14,8,FALSE)</f>
        <v>0.90072799470549303</v>
      </c>
      <c r="AP6" s="35">
        <f>VLOOKUP($AB6,[3]VT!$C$8:$K$14,9,FALSE)</f>
        <v>0.88294878937892873</v>
      </c>
      <c r="AQ6" s="8"/>
      <c r="AR6" s="23">
        <f>VLOOKUP($AB6,[4]VT!$C$8:$K$14,5,FALSE)</f>
        <v>5916</v>
      </c>
      <c r="AS6" s="23">
        <f>VLOOKUP($AB6,[4]VT!$C$8:$K$14,6,FALSE)</f>
        <v>935126902.70000005</v>
      </c>
      <c r="AT6" s="35">
        <f>VLOOKUP($AB6,[4]VT!$C$8:$K$14,8,FALSE)</f>
        <v>0.88962406015037598</v>
      </c>
      <c r="AU6" s="35">
        <f>VLOOKUP($AB6,[4]VT!$C$8:$K$14,9,FALSE)</f>
        <v>0.88982738198799327</v>
      </c>
      <c r="AV6" s="8"/>
      <c r="AW6" s="23">
        <f>VLOOKUP($AB6,[5]VT!$C$8:$K$14,5,FALSE)</f>
        <v>10049</v>
      </c>
      <c r="AX6" s="23">
        <f>VLOOKUP($AB6,[5]VT!$C$8:$K$14,6,FALSE)</f>
        <v>1674479705.4200001</v>
      </c>
      <c r="AY6" s="35">
        <f>VLOOKUP($AB6,[5]VT!$C$8:$K$14,8,FALSE)</f>
        <v>0.93775662560656958</v>
      </c>
      <c r="AZ6" s="35">
        <f>VLOOKUP($AB6,[5]VT!$C$8:$K$14,9,FALSE)</f>
        <v>0.93804268310130479</v>
      </c>
      <c r="BB6" s="36">
        <f>AC6-C6</f>
        <v>0</v>
      </c>
      <c r="BC6" s="36">
        <f t="shared" ref="BC6:BY21" si="0">AD6-D6</f>
        <v>0</v>
      </c>
      <c r="BD6" s="35">
        <f t="shared" si="0"/>
        <v>-1.2440695835613802E-5</v>
      </c>
      <c r="BE6" s="35">
        <f t="shared" si="0"/>
        <v>-3.995445608007131E-5</v>
      </c>
      <c r="BF6" s="23"/>
      <c r="BG6" s="36">
        <f t="shared" si="0"/>
        <v>0</v>
      </c>
      <c r="BH6" s="36">
        <f t="shared" si="0"/>
        <v>0.19000005722045898</v>
      </c>
      <c r="BI6" s="35">
        <f t="shared" si="0"/>
        <v>1.3668992012938475E-5</v>
      </c>
      <c r="BJ6" s="35">
        <f t="shared" si="0"/>
        <v>4.3722824882408418E-5</v>
      </c>
      <c r="BK6" s="23"/>
      <c r="BL6" s="36">
        <f t="shared" si="0"/>
        <v>0</v>
      </c>
      <c r="BM6" s="36">
        <f t="shared" si="0"/>
        <v>0</v>
      </c>
      <c r="BN6" s="35">
        <f t="shared" si="0"/>
        <v>2.7994705493084027E-5</v>
      </c>
      <c r="BO6" s="35">
        <f t="shared" si="0"/>
        <v>4.8789378928715266E-5</v>
      </c>
      <c r="BP6" s="23"/>
      <c r="BQ6" s="36">
        <f t="shared" si="0"/>
        <v>0</v>
      </c>
      <c r="BR6" s="36">
        <f t="shared" si="0"/>
        <v>-0.29999995231628418</v>
      </c>
      <c r="BS6" s="35">
        <f t="shared" si="0"/>
        <v>2.406015037603737E-5</v>
      </c>
      <c r="BT6" s="35">
        <f t="shared" si="0"/>
        <v>2.7381987993235768E-5</v>
      </c>
      <c r="BU6" s="23"/>
      <c r="BV6" s="36">
        <f t="shared" si="0"/>
        <v>0</v>
      </c>
      <c r="BW6" s="36">
        <f t="shared" si="0"/>
        <v>0.42000007629394531</v>
      </c>
      <c r="BX6" s="35">
        <f t="shared" si="0"/>
        <v>-4.3374393430384295E-5</v>
      </c>
      <c r="BY6" s="35">
        <f t="shared" si="0"/>
        <v>4.2683101304841209E-5</v>
      </c>
    </row>
    <row r="7" spans="1:77" x14ac:dyDescent="0.2">
      <c r="A7" s="1" t="s">
        <v>22</v>
      </c>
      <c r="B7" s="2" t="s">
        <v>8</v>
      </c>
      <c r="C7" s="23">
        <v>128</v>
      </c>
      <c r="D7" s="28">
        <v>14440839.039999999</v>
      </c>
      <c r="E7" s="17">
        <v>3.3700000000000001E-2</v>
      </c>
      <c r="F7" s="17">
        <v>2.9000000000000001E-2</v>
      </c>
      <c r="G7" s="8"/>
      <c r="H7" s="23">
        <v>269</v>
      </c>
      <c r="I7" s="28">
        <v>40603494</v>
      </c>
      <c r="J7" s="17">
        <v>2.7199999999999998E-2</v>
      </c>
      <c r="K7" s="17">
        <v>2.5899999999999999E-2</v>
      </c>
      <c r="L7" s="8"/>
      <c r="M7" s="23">
        <v>87</v>
      </c>
      <c r="N7" s="28">
        <v>10783982</v>
      </c>
      <c r="O7" s="17">
        <v>2.8799999999999999E-2</v>
      </c>
      <c r="P7" s="17">
        <v>2.8500000000000001E-2</v>
      </c>
      <c r="Q7" s="8"/>
      <c r="R7" s="23">
        <v>231</v>
      </c>
      <c r="S7" s="28">
        <v>34011142</v>
      </c>
      <c r="T7" s="17">
        <v>3.4700000000000002E-2</v>
      </c>
      <c r="U7" s="17">
        <v>3.2399999999999998E-2</v>
      </c>
      <c r="V7" s="8"/>
      <c r="W7" s="23">
        <v>202</v>
      </c>
      <c r="X7" s="28">
        <v>30492182</v>
      </c>
      <c r="Y7" s="17">
        <v>1.89E-2</v>
      </c>
      <c r="Z7" s="17">
        <v>1.7100000000000001E-2</v>
      </c>
      <c r="AA7" s="8"/>
      <c r="AB7" s="34" t="s">
        <v>8</v>
      </c>
      <c r="AC7" s="23">
        <f>VLOOKUP($AB7,[1]VT!$C$8:$K$14,5,FALSE)</f>
        <v>128</v>
      </c>
      <c r="AD7" s="23">
        <f>VLOOKUP($AB7,[1]VT!$C$8:$K$14,6,FALSE)</f>
        <v>14440839.039999999</v>
      </c>
      <c r="AE7" s="35">
        <f>VLOOKUP($AB7,[1]VT!$C$8:$K$14,8,FALSE)</f>
        <v>3.3737480231945179E-2</v>
      </c>
      <c r="AF7" s="35">
        <f>VLOOKUP($AB7,[1]VT!$C$8:$K$14,9,FALSE)</f>
        <v>2.902023061956012E-2</v>
      </c>
      <c r="AG7" s="8"/>
      <c r="AH7" s="23">
        <f>VLOOKUP($AB7,[2]VT!$C$8:$K$23,5,FALSE)</f>
        <v>269</v>
      </c>
      <c r="AI7" s="23">
        <f>VLOOKUP($AB7,[2]VT!$C$8:$K$23,6,FALSE)</f>
        <v>40603493.539999999</v>
      </c>
      <c r="AJ7" s="35">
        <f>VLOOKUP($AB7,[2]VT!$C$8:$K$23,8,FALSE)</f>
        <v>2.7196441209180064E-2</v>
      </c>
      <c r="AK7" s="35">
        <f>VLOOKUP($AB7,[2]VT!$C$8:$K$23,9,FALSE)</f>
        <v>2.5853404480074147E-2</v>
      </c>
      <c r="AL7" s="8"/>
      <c r="AM7" s="23">
        <f>VLOOKUP($AB7,[3]VT!$C$8:$K$14,5,FALSE)</f>
        <v>87</v>
      </c>
      <c r="AN7" s="23">
        <f>VLOOKUP($AB7,[3]VT!$C$8:$K$14,6,FALSE)</f>
        <v>10783982</v>
      </c>
      <c r="AO7" s="35">
        <f>VLOOKUP($AB7,[3]VT!$C$8:$K$14,8,FALSE)</f>
        <v>2.8788881535407016E-2</v>
      </c>
      <c r="AP7" s="35">
        <f>VLOOKUP($AB7,[3]VT!$C$8:$K$14,9,FALSE)</f>
        <v>2.8495745529735009E-2</v>
      </c>
      <c r="AQ7" s="8"/>
      <c r="AR7" s="23">
        <f>VLOOKUP($AB7,[4]VT!$C$8:$K$14,5,FALSE)</f>
        <v>231</v>
      </c>
      <c r="AS7" s="23">
        <f>VLOOKUP($AB7,[4]VT!$C$8:$K$14,6,FALSE)</f>
        <v>34011142.369999997</v>
      </c>
      <c r="AT7" s="35">
        <f>VLOOKUP($AB7,[4]VT!$C$8:$K$14,8,FALSE)</f>
        <v>3.4736842105263156E-2</v>
      </c>
      <c r="AU7" s="35">
        <f>VLOOKUP($AB7,[4]VT!$C$8:$K$14,9,FALSE)</f>
        <v>3.236357085454003E-2</v>
      </c>
      <c r="AV7" s="8"/>
      <c r="AW7" s="23">
        <f>VLOOKUP($AB7,[5]VT!$C$8:$K$14,5,FALSE)</f>
        <v>202</v>
      </c>
      <c r="AX7" s="23">
        <f>VLOOKUP($AB7,[5]VT!$C$8:$K$14,6,FALSE)</f>
        <v>30492181.93</v>
      </c>
      <c r="AY7" s="35">
        <f>VLOOKUP($AB7,[5]VT!$C$8:$K$14,8,FALSE)</f>
        <v>1.8850317282568124E-2</v>
      </c>
      <c r="AZ7" s="35">
        <f>VLOOKUP($AB7,[5]VT!$C$8:$K$14,9,FALSE)</f>
        <v>1.7081704877429976E-2</v>
      </c>
      <c r="BB7" s="36">
        <f t="shared" ref="BB7:BB21" si="1">AC7-C7</f>
        <v>0</v>
      </c>
      <c r="BC7" s="36">
        <f t="shared" si="0"/>
        <v>0</v>
      </c>
      <c r="BD7" s="35">
        <f t="shared" si="0"/>
        <v>3.74802319451778E-5</v>
      </c>
      <c r="BE7" s="35">
        <f t="shared" si="0"/>
        <v>2.0230619560118041E-5</v>
      </c>
      <c r="BF7" s="23"/>
      <c r="BG7" s="36">
        <f t="shared" si="0"/>
        <v>0</v>
      </c>
      <c r="BH7" s="36">
        <f t="shared" si="0"/>
        <v>-0.46000000089406967</v>
      </c>
      <c r="BI7" s="35">
        <f t="shared" si="0"/>
        <v>-3.5587908199345708E-6</v>
      </c>
      <c r="BJ7" s="35">
        <f t="shared" si="0"/>
        <v>-4.6595519925852341E-5</v>
      </c>
      <c r="BK7" s="23"/>
      <c r="BL7" s="36">
        <f t="shared" si="0"/>
        <v>0</v>
      </c>
      <c r="BM7" s="36">
        <f t="shared" si="0"/>
        <v>0</v>
      </c>
      <c r="BN7" s="35">
        <f t="shared" si="0"/>
        <v>-1.1118464592983074E-5</v>
      </c>
      <c r="BO7" s="35">
        <f t="shared" si="0"/>
        <v>-4.2544702649922883E-6</v>
      </c>
      <c r="BP7" s="23"/>
      <c r="BQ7" s="36">
        <f t="shared" si="0"/>
        <v>0</v>
      </c>
      <c r="BR7" s="36">
        <f t="shared" si="0"/>
        <v>0.36999999731779099</v>
      </c>
      <c r="BS7" s="35">
        <f t="shared" si="0"/>
        <v>3.6842105263154568E-5</v>
      </c>
      <c r="BT7" s="35">
        <f t="shared" si="0"/>
        <v>-3.6429145459968004E-5</v>
      </c>
      <c r="BU7" s="23"/>
      <c r="BV7" s="36">
        <f t="shared" si="0"/>
        <v>0</v>
      </c>
      <c r="BW7" s="36">
        <f t="shared" si="0"/>
        <v>-7.0000000298023224E-2</v>
      </c>
      <c r="BX7" s="35">
        <f t="shared" si="0"/>
        <v>-4.9682717431876605E-5</v>
      </c>
      <c r="BY7" s="35">
        <f t="shared" si="0"/>
        <v>-1.829512257002508E-5</v>
      </c>
    </row>
    <row r="8" spans="1:77" x14ac:dyDescent="0.2">
      <c r="A8" s="1" t="s">
        <v>23</v>
      </c>
      <c r="B8" s="2" t="s">
        <v>9</v>
      </c>
      <c r="C8" s="23">
        <v>85</v>
      </c>
      <c r="D8" s="28">
        <v>11550370.02</v>
      </c>
      <c r="E8" s="17">
        <v>2.24E-2</v>
      </c>
      <c r="F8" s="17">
        <v>2.3199999999999998E-2</v>
      </c>
      <c r="G8" s="8"/>
      <c r="H8" s="23">
        <v>139</v>
      </c>
      <c r="I8" s="28">
        <v>22608574</v>
      </c>
      <c r="J8" s="17">
        <v>1.41E-2</v>
      </c>
      <c r="K8" s="17">
        <v>1.44E-2</v>
      </c>
      <c r="L8" s="8"/>
      <c r="M8" s="23">
        <v>66</v>
      </c>
      <c r="N8" s="28">
        <v>9255231</v>
      </c>
      <c r="O8" s="17">
        <v>2.18E-2</v>
      </c>
      <c r="P8" s="17">
        <v>2.4500000000000001E-2</v>
      </c>
      <c r="Q8" s="8"/>
      <c r="R8" s="23">
        <v>114</v>
      </c>
      <c r="S8" s="28">
        <v>17147828</v>
      </c>
      <c r="T8" s="17">
        <v>1.7100000000000001E-2</v>
      </c>
      <c r="U8" s="17">
        <v>1.6299999999999999E-2</v>
      </c>
      <c r="V8" s="8"/>
      <c r="W8" s="23">
        <v>117</v>
      </c>
      <c r="X8" s="28">
        <v>19434040</v>
      </c>
      <c r="Y8" s="17">
        <v>1.09E-2</v>
      </c>
      <c r="Z8" s="17">
        <v>1.09E-2</v>
      </c>
      <c r="AA8" s="8"/>
      <c r="AB8" s="34" t="s">
        <v>9</v>
      </c>
      <c r="AC8" s="23">
        <f>VLOOKUP($AB8,[1]VT!$C$8:$K$14,5,FALSE)</f>
        <v>85</v>
      </c>
      <c r="AD8" s="23">
        <f>VLOOKUP($AB8,[1]VT!$C$8:$K$14,6,FALSE)</f>
        <v>11550370.02</v>
      </c>
      <c r="AE8" s="35">
        <f>VLOOKUP($AB8,[1]VT!$C$8:$K$14,8,FALSE)</f>
        <v>2.2403795466526093E-2</v>
      </c>
      <c r="AF8" s="35">
        <f>VLOOKUP($AB8,[1]VT!$C$8:$K$14,9,FALSE)</f>
        <v>2.3211559992684001E-2</v>
      </c>
      <c r="AG8" s="8"/>
      <c r="AH8" s="23">
        <f>VLOOKUP($AB8,[2]VT!$C$8:$K$23,5,FALSE)</f>
        <v>139</v>
      </c>
      <c r="AI8" s="23">
        <f>VLOOKUP($AB8,[2]VT!$C$8:$K$23,6,FALSE)</f>
        <v>22608574.309999999</v>
      </c>
      <c r="AJ8" s="35">
        <f>VLOOKUP($AB8,[2]VT!$C$8:$K$23,8,FALSE)</f>
        <v>1.4053179658275199E-2</v>
      </c>
      <c r="AK8" s="35">
        <f>VLOOKUP($AB8,[2]VT!$C$8:$K$23,9,FALSE)</f>
        <v>1.4395525246575698E-2</v>
      </c>
      <c r="AL8" s="8"/>
      <c r="AM8" s="23">
        <f>VLOOKUP($AB8,[3]VT!$C$8:$K$14,5,FALSE)</f>
        <v>66</v>
      </c>
      <c r="AN8" s="23">
        <f>VLOOKUP($AB8,[3]VT!$C$8:$K$14,6,FALSE)</f>
        <v>9255231</v>
      </c>
      <c r="AO8" s="35">
        <f>VLOOKUP($AB8,[3]VT!$C$8:$K$14,8,FALSE)</f>
        <v>2.183984116479153E-2</v>
      </c>
      <c r="AP8" s="35">
        <f>VLOOKUP($AB8,[3]VT!$C$8:$K$14,9,FALSE)</f>
        <v>2.4456152411503923E-2</v>
      </c>
      <c r="AQ8" s="8"/>
      <c r="AR8" s="23">
        <f>VLOOKUP($AB8,[4]VT!$C$8:$K$14,5,FALSE)</f>
        <v>114</v>
      </c>
      <c r="AS8" s="23">
        <f>VLOOKUP($AB8,[4]VT!$C$8:$K$14,6,FALSE)</f>
        <v>17147828.16</v>
      </c>
      <c r="AT8" s="35">
        <f>VLOOKUP($AB8,[4]VT!$C$8:$K$14,8,FALSE)</f>
        <v>1.7142857142857144E-2</v>
      </c>
      <c r="AU8" s="35">
        <f>VLOOKUP($AB8,[4]VT!$C$8:$K$14,9,FALSE)</f>
        <v>1.6317151174173771E-2</v>
      </c>
      <c r="AV8" s="8"/>
      <c r="AW8" s="23">
        <f>VLOOKUP($AB8,[5]VT!$C$8:$K$14,5,FALSE)</f>
        <v>117</v>
      </c>
      <c r="AX8" s="23">
        <f>VLOOKUP($AB8,[5]VT!$C$8:$K$14,6,FALSE)</f>
        <v>19434040.050000001</v>
      </c>
      <c r="AY8" s="35">
        <f>VLOOKUP($AB8,[5]VT!$C$8:$K$14,8,FALSE)</f>
        <v>1.0918253079507279E-2</v>
      </c>
      <c r="AZ8" s="35">
        <f>VLOOKUP($AB8,[5]VT!$C$8:$K$14,9,FALSE)</f>
        <v>1.0886939395558515E-2</v>
      </c>
      <c r="BB8" s="36">
        <f t="shared" si="1"/>
        <v>0</v>
      </c>
      <c r="BC8" s="36">
        <f t="shared" si="0"/>
        <v>0</v>
      </c>
      <c r="BD8" s="35">
        <f t="shared" si="0"/>
        <v>3.7954665260929443E-6</v>
      </c>
      <c r="BE8" s="35">
        <f t="shared" si="0"/>
        <v>1.1559992684002235E-5</v>
      </c>
      <c r="BF8" s="23"/>
      <c r="BG8" s="36">
        <f t="shared" si="0"/>
        <v>0</v>
      </c>
      <c r="BH8" s="36">
        <f t="shared" si="0"/>
        <v>0.30999999865889549</v>
      </c>
      <c r="BI8" s="35">
        <f t="shared" si="0"/>
        <v>-4.6820341724800735E-5</v>
      </c>
      <c r="BJ8" s="35">
        <f t="shared" si="0"/>
        <v>-4.4747534243012171E-6</v>
      </c>
      <c r="BK8" s="23"/>
      <c r="BL8" s="36">
        <f t="shared" si="0"/>
        <v>0</v>
      </c>
      <c r="BM8" s="36">
        <f t="shared" si="0"/>
        <v>0</v>
      </c>
      <c r="BN8" s="35">
        <f t="shared" si="0"/>
        <v>3.9841164791529909E-5</v>
      </c>
      <c r="BO8" s="35">
        <f t="shared" si="0"/>
        <v>-4.3847588496077894E-5</v>
      </c>
      <c r="BP8" s="23"/>
      <c r="BQ8" s="36">
        <f t="shared" si="0"/>
        <v>0</v>
      </c>
      <c r="BR8" s="36">
        <f t="shared" si="0"/>
        <v>0.16000000014901161</v>
      </c>
      <c r="BS8" s="35">
        <f t="shared" si="0"/>
        <v>4.2857142857143093E-5</v>
      </c>
      <c r="BT8" s="35">
        <f t="shared" si="0"/>
        <v>1.7151174173772599E-5</v>
      </c>
      <c r="BU8" s="23"/>
      <c r="BV8" s="36">
        <f t="shared" si="0"/>
        <v>0</v>
      </c>
      <c r="BW8" s="36">
        <f t="shared" si="0"/>
        <v>5.000000074505806E-2</v>
      </c>
      <c r="BX8" s="35">
        <f t="shared" si="0"/>
        <v>1.8253079507278558E-5</v>
      </c>
      <c r="BY8" s="35">
        <f t="shared" si="0"/>
        <v>-1.3060604441485213E-5</v>
      </c>
    </row>
    <row r="9" spans="1:77" x14ac:dyDescent="0.2">
      <c r="A9" s="1" t="s">
        <v>24</v>
      </c>
      <c r="B9" s="2" t="s">
        <v>10</v>
      </c>
      <c r="C9" s="23">
        <v>7</v>
      </c>
      <c r="D9" s="28">
        <v>1433714.57</v>
      </c>
      <c r="E9" s="17">
        <v>1.8E-3</v>
      </c>
      <c r="F9" s="17">
        <v>2.8999999999999998E-3</v>
      </c>
      <c r="G9" s="8"/>
      <c r="H9" s="23">
        <v>180</v>
      </c>
      <c r="I9" s="28">
        <v>33030215</v>
      </c>
      <c r="J9" s="17">
        <v>1.8200000000000001E-2</v>
      </c>
      <c r="K9" s="17">
        <v>2.1000000000000001E-2</v>
      </c>
      <c r="L9" s="8"/>
      <c r="M9" s="23">
        <v>18</v>
      </c>
      <c r="N9" s="28">
        <v>2573792</v>
      </c>
      <c r="O9" s="17">
        <v>6.0000000000000001E-3</v>
      </c>
      <c r="P9" s="17">
        <v>6.7999999999999996E-3</v>
      </c>
      <c r="Q9" s="8"/>
      <c r="R9" s="23">
        <v>21</v>
      </c>
      <c r="S9" s="28">
        <v>3163353</v>
      </c>
      <c r="T9" s="17">
        <v>3.2000000000000002E-3</v>
      </c>
      <c r="U9" s="17">
        <v>3.0000000000000001E-3</v>
      </c>
      <c r="V9" s="8"/>
      <c r="W9" s="23">
        <v>28</v>
      </c>
      <c r="X9" s="28">
        <v>5117256</v>
      </c>
      <c r="Y9" s="17">
        <v>2.5999999999999999E-3</v>
      </c>
      <c r="Z9" s="17">
        <v>2.8999999999999998E-3</v>
      </c>
      <c r="AA9" s="8"/>
      <c r="AB9" s="34" t="s">
        <v>10</v>
      </c>
      <c r="AC9" s="23">
        <f>VLOOKUP($AB9,[1]VT!$C$8:$K$14,5,FALSE)</f>
        <v>7</v>
      </c>
      <c r="AD9" s="23">
        <f>VLOOKUP($AB9,[1]VT!$C$8:$K$14,6,FALSE)</f>
        <v>1433714.57</v>
      </c>
      <c r="AE9" s="35">
        <f>VLOOKUP($AB9,[1]VT!$C$8:$K$14,8,FALSE)</f>
        <v>1.8450184501845018E-3</v>
      </c>
      <c r="AF9" s="35">
        <f>VLOOKUP($AB9,[1]VT!$C$8:$K$14,9,FALSE)</f>
        <v>2.8811849054460117E-3</v>
      </c>
      <c r="AG9" s="8"/>
      <c r="AH9" s="23">
        <f>VLOOKUP($AB9,[2]VT!$C$8:$K$23,5,FALSE)</f>
        <v>180</v>
      </c>
      <c r="AI9" s="23">
        <f>VLOOKUP($AB9,[2]VT!$C$8:$K$23,6,FALSE)</f>
        <v>33030214.68</v>
      </c>
      <c r="AJ9" s="35">
        <f>VLOOKUP($AB9,[2]VT!$C$8:$K$23,8,FALSE)</f>
        <v>1.8198362147406732E-2</v>
      </c>
      <c r="AK9" s="35">
        <f>VLOOKUP($AB9,[2]VT!$C$8:$K$23,9,FALSE)</f>
        <v>2.1031281442432326E-2</v>
      </c>
      <c r="AL9" s="8"/>
      <c r="AM9" s="23">
        <f>VLOOKUP($AB9,[3]VT!$C$8:$K$14,5,FALSE)</f>
        <v>18</v>
      </c>
      <c r="AN9" s="23">
        <f>VLOOKUP($AB9,[3]VT!$C$8:$K$14,6,FALSE)</f>
        <v>2573792</v>
      </c>
      <c r="AO9" s="35">
        <f>VLOOKUP($AB9,[3]VT!$C$8:$K$14,8,FALSE)</f>
        <v>5.9563203176704171E-3</v>
      </c>
      <c r="AP9" s="35">
        <f>VLOOKUP($AB9,[3]VT!$C$8:$K$14,9,FALSE)</f>
        <v>6.8010241373240169E-3</v>
      </c>
      <c r="AQ9" s="8"/>
      <c r="AR9" s="23">
        <f>VLOOKUP($AB9,[4]VT!$C$8:$K$14,5,FALSE)</f>
        <v>21</v>
      </c>
      <c r="AS9" s="23">
        <f>VLOOKUP($AB9,[4]VT!$C$8:$K$14,6,FALSE)</f>
        <v>3163352.58</v>
      </c>
      <c r="AT9" s="35">
        <f>VLOOKUP($AB9,[4]VT!$C$8:$K$14,8,FALSE)</f>
        <v>3.1578947368421052E-3</v>
      </c>
      <c r="AU9" s="35">
        <f>VLOOKUP($AB9,[4]VT!$C$8:$K$14,9,FALSE)</f>
        <v>3.0101131049048622E-3</v>
      </c>
      <c r="AV9" s="8"/>
      <c r="AW9" s="23">
        <f>VLOOKUP($AB9,[5]VT!$C$8:$K$14,5,FALSE)</f>
        <v>28</v>
      </c>
      <c r="AX9" s="23">
        <f>VLOOKUP($AB9,[5]VT!$C$8:$K$14,6,FALSE)</f>
        <v>5117256.4800000004</v>
      </c>
      <c r="AY9" s="35">
        <f>VLOOKUP($AB9,[5]VT!$C$8:$K$14,8,FALSE)</f>
        <v>2.6129152668906306E-3</v>
      </c>
      <c r="AZ9" s="35">
        <f>VLOOKUP($AB9,[5]VT!$C$8:$K$14,9,FALSE)</f>
        <v>2.8666844889665183E-3</v>
      </c>
      <c r="BB9" s="36">
        <f t="shared" si="1"/>
        <v>0</v>
      </c>
      <c r="BC9" s="36">
        <f t="shared" si="0"/>
        <v>0</v>
      </c>
      <c r="BD9" s="35">
        <f t="shared" si="0"/>
        <v>4.5018450184501841E-5</v>
      </c>
      <c r="BE9" s="35">
        <f t="shared" si="0"/>
        <v>-1.8815094553988054E-5</v>
      </c>
      <c r="BF9" s="23"/>
      <c r="BG9" s="36">
        <f t="shared" si="0"/>
        <v>0</v>
      </c>
      <c r="BH9" s="36">
        <f t="shared" si="0"/>
        <v>-0.32000000029802322</v>
      </c>
      <c r="BI9" s="35">
        <f t="shared" si="0"/>
        <v>-1.637852593269068E-6</v>
      </c>
      <c r="BJ9" s="35">
        <f t="shared" si="0"/>
        <v>3.1281442432324474E-5</v>
      </c>
      <c r="BK9" s="23"/>
      <c r="BL9" s="36">
        <f t="shared" si="0"/>
        <v>0</v>
      </c>
      <c r="BM9" s="36">
        <f t="shared" si="0"/>
        <v>0</v>
      </c>
      <c r="BN9" s="35">
        <f t="shared" si="0"/>
        <v>-4.3679682329583053E-5</v>
      </c>
      <c r="BO9" s="35">
        <f t="shared" si="0"/>
        <v>1.0241373240172519E-6</v>
      </c>
      <c r="BP9" s="23"/>
      <c r="BQ9" s="36">
        <f t="shared" si="0"/>
        <v>0</v>
      </c>
      <c r="BR9" s="36">
        <f t="shared" si="0"/>
        <v>-0.41999999992549419</v>
      </c>
      <c r="BS9" s="35">
        <f t="shared" si="0"/>
        <v>-4.2105263157894961E-5</v>
      </c>
      <c r="BT9" s="35">
        <f t="shared" si="0"/>
        <v>1.0113104904862103E-5</v>
      </c>
      <c r="BU9" s="23"/>
      <c r="BV9" s="36">
        <f t="shared" si="0"/>
        <v>0</v>
      </c>
      <c r="BW9" s="36">
        <f t="shared" si="0"/>
        <v>0.48000000044703484</v>
      </c>
      <c r="BX9" s="35">
        <f t="shared" si="0"/>
        <v>1.2915266890630751E-5</v>
      </c>
      <c r="BY9" s="35">
        <f t="shared" si="0"/>
        <v>-3.3315511033481498E-5</v>
      </c>
    </row>
    <row r="10" spans="1:77" x14ac:dyDescent="0.2">
      <c r="A10" s="1" t="s">
        <v>25</v>
      </c>
      <c r="B10" s="2" t="s">
        <v>11</v>
      </c>
      <c r="C10" s="23">
        <v>39</v>
      </c>
      <c r="D10" s="28">
        <v>5215599.3600000003</v>
      </c>
      <c r="E10" s="17">
        <v>1.03E-2</v>
      </c>
      <c r="F10" s="17">
        <v>1.0500000000000001E-2</v>
      </c>
      <c r="G10" s="8"/>
      <c r="H10" s="23">
        <v>151</v>
      </c>
      <c r="I10" s="28">
        <v>29211117</v>
      </c>
      <c r="J10" s="17">
        <v>1.5299999999999999E-2</v>
      </c>
      <c r="K10" s="17">
        <v>1.8599999999999998E-2</v>
      </c>
      <c r="L10" s="8"/>
      <c r="M10" s="23">
        <v>38</v>
      </c>
      <c r="N10" s="28">
        <v>5597362</v>
      </c>
      <c r="O10" s="17">
        <v>1.26E-2</v>
      </c>
      <c r="P10" s="17">
        <v>1.4800000000000001E-2</v>
      </c>
      <c r="Q10" s="8"/>
      <c r="R10" s="23">
        <v>72</v>
      </c>
      <c r="S10" s="28">
        <v>10699432</v>
      </c>
      <c r="T10" s="17">
        <v>1.0800000000000001E-2</v>
      </c>
      <c r="U10" s="17">
        <v>1.0200000000000001E-2</v>
      </c>
      <c r="V10" s="8"/>
      <c r="W10" s="23">
        <v>39</v>
      </c>
      <c r="X10" s="28">
        <v>8193807</v>
      </c>
      <c r="Y10" s="17">
        <v>3.5999999999999999E-3</v>
      </c>
      <c r="Z10" s="17">
        <v>4.5999999999999999E-3</v>
      </c>
      <c r="AA10" s="8"/>
      <c r="AB10" s="34" t="s">
        <v>11</v>
      </c>
      <c r="AC10" s="23">
        <f>VLOOKUP($AB10,[1]VT!$C$8:$K$14,5,FALSE)</f>
        <v>39</v>
      </c>
      <c r="AD10" s="23">
        <f>VLOOKUP($AB10,[1]VT!$C$8:$K$14,6,FALSE)</f>
        <v>5215599.3599999994</v>
      </c>
      <c r="AE10" s="35">
        <f>VLOOKUP($AB10,[1]VT!$C$8:$K$14,8,FALSE)</f>
        <v>1.0279388508170796E-2</v>
      </c>
      <c r="AF10" s="35">
        <f>VLOOKUP($AB10,[1]VT!$C$8:$K$14,9,FALSE)</f>
        <v>1.04812397553342E-2</v>
      </c>
      <c r="AG10" s="8"/>
      <c r="AH10" s="23">
        <f>VLOOKUP($AB10,[2]VT!$C$8:$K$23,5,FALSE)</f>
        <v>151</v>
      </c>
      <c r="AI10" s="23">
        <f>VLOOKUP($AB10,[2]VT!$C$8:$K$23,6,FALSE)</f>
        <v>29211116.580000002</v>
      </c>
      <c r="AJ10" s="35">
        <f>VLOOKUP($AB10,[2]VT!$C$8:$K$23,8,FALSE)</f>
        <v>1.5266403801435648E-2</v>
      </c>
      <c r="AK10" s="35">
        <f>VLOOKUP($AB10,[2]VT!$C$8:$K$23,9,FALSE)</f>
        <v>1.8599552560997198E-2</v>
      </c>
      <c r="AL10" s="8"/>
      <c r="AM10" s="23">
        <f>VLOOKUP($AB10,[3]VT!$C$8:$K$14,5,FALSE)</f>
        <v>38</v>
      </c>
      <c r="AN10" s="23">
        <f>VLOOKUP($AB10,[3]VT!$C$8:$K$14,6,FALSE)</f>
        <v>5597362</v>
      </c>
      <c r="AO10" s="35">
        <f>VLOOKUP($AB10,[3]VT!$C$8:$K$14,8,FALSE)</f>
        <v>1.257445400397088E-2</v>
      </c>
      <c r="AP10" s="35">
        <f>VLOOKUP($AB10,[3]VT!$C$8:$K$14,9,FALSE)</f>
        <v>1.4790547980310854E-2</v>
      </c>
      <c r="AQ10" s="8"/>
      <c r="AR10" s="23">
        <f>VLOOKUP($AB10,[4]VT!$C$8:$K$14,5,FALSE)</f>
        <v>72</v>
      </c>
      <c r="AS10" s="23">
        <f>VLOOKUP($AB10,[4]VT!$C$8:$K$14,6,FALSE)</f>
        <v>10699431.699999999</v>
      </c>
      <c r="AT10" s="35">
        <f>VLOOKUP($AB10,[4]VT!$C$8:$K$14,8,FALSE)</f>
        <v>1.0827067669172932E-2</v>
      </c>
      <c r="AU10" s="35">
        <f>VLOOKUP($AB10,[4]VT!$C$8:$K$14,9,FALSE)</f>
        <v>1.0181128647760315E-2</v>
      </c>
      <c r="AV10" s="8"/>
      <c r="AW10" s="23">
        <f>VLOOKUP($AB10,[5]VT!$C$8:$K$14,5,FALSE)</f>
        <v>39</v>
      </c>
      <c r="AX10" s="23">
        <f>VLOOKUP($AB10,[5]VT!$C$8:$K$14,6,FALSE)</f>
        <v>8193806.9199999999</v>
      </c>
      <c r="AY10" s="35">
        <f>VLOOKUP($AB10,[5]VT!$C$8:$K$14,8,FALSE)</f>
        <v>3.6394176931690931E-3</v>
      </c>
      <c r="AZ10" s="35">
        <f>VLOOKUP($AB10,[5]VT!$C$8:$K$14,9,FALSE)</f>
        <v>4.5901664876391969E-3</v>
      </c>
      <c r="BB10" s="36">
        <f t="shared" si="1"/>
        <v>0</v>
      </c>
      <c r="BC10" s="36">
        <f t="shared" si="0"/>
        <v>0</v>
      </c>
      <c r="BD10" s="35">
        <f t="shared" si="0"/>
        <v>-2.061149182920434E-5</v>
      </c>
      <c r="BE10" s="35">
        <f t="shared" si="0"/>
        <v>-1.8760244665801118E-5</v>
      </c>
      <c r="BF10" s="23"/>
      <c r="BG10" s="36">
        <f t="shared" si="0"/>
        <v>0</v>
      </c>
      <c r="BH10" s="36">
        <f t="shared" si="0"/>
        <v>-0.41999999806284904</v>
      </c>
      <c r="BI10" s="35">
        <f t="shared" si="0"/>
        <v>-3.3596198564351046E-5</v>
      </c>
      <c r="BJ10" s="35">
        <f t="shared" si="0"/>
        <v>-4.474390028000319E-7</v>
      </c>
      <c r="BK10" s="23"/>
      <c r="BL10" s="36">
        <f t="shared" si="0"/>
        <v>0</v>
      </c>
      <c r="BM10" s="36">
        <f t="shared" si="0"/>
        <v>0</v>
      </c>
      <c r="BN10" s="35">
        <f t="shared" si="0"/>
        <v>-2.5545996029120374E-5</v>
      </c>
      <c r="BO10" s="35">
        <f t="shared" si="0"/>
        <v>-9.4520196891462183E-6</v>
      </c>
      <c r="BP10" s="23"/>
      <c r="BQ10" s="36">
        <f t="shared" si="0"/>
        <v>0</v>
      </c>
      <c r="BR10" s="36">
        <f t="shared" si="0"/>
        <v>-0.30000000074505806</v>
      </c>
      <c r="BS10" s="35">
        <f t="shared" si="0"/>
        <v>2.7067669172931019E-5</v>
      </c>
      <c r="BT10" s="35">
        <f t="shared" si="0"/>
        <v>-1.8871352239685502E-5</v>
      </c>
      <c r="BU10" s="23"/>
      <c r="BV10" s="36">
        <f t="shared" si="0"/>
        <v>0</v>
      </c>
      <c r="BW10" s="36">
        <f t="shared" si="0"/>
        <v>-8.0000000074505806E-2</v>
      </c>
      <c r="BX10" s="35">
        <f t="shared" si="0"/>
        <v>3.9417693169093229E-5</v>
      </c>
      <c r="BY10" s="35">
        <f t="shared" si="0"/>
        <v>-9.8335123608029804E-6</v>
      </c>
    </row>
    <row r="11" spans="1:77" x14ac:dyDescent="0.2">
      <c r="A11" s="1" t="s">
        <v>26</v>
      </c>
      <c r="B11" s="13" t="s">
        <v>12</v>
      </c>
      <c r="C11" s="23">
        <v>125</v>
      </c>
      <c r="D11" s="28">
        <v>18683241.469999999</v>
      </c>
      <c r="E11" s="17">
        <v>3.3000000000000002E-2</v>
      </c>
      <c r="F11" s="17">
        <v>3.7600000000000001E-2</v>
      </c>
      <c r="G11" s="8"/>
      <c r="H11" s="23">
        <v>519</v>
      </c>
      <c r="I11" s="28">
        <v>91210786</v>
      </c>
      <c r="J11" s="17">
        <v>5.2499999999999998E-2</v>
      </c>
      <c r="K11" s="17">
        <v>5.8099999999999999E-2</v>
      </c>
      <c r="L11" s="8"/>
      <c r="M11" s="23">
        <v>91</v>
      </c>
      <c r="N11" s="28">
        <v>16086706</v>
      </c>
      <c r="O11" s="17">
        <v>3.0099999999999998E-2</v>
      </c>
      <c r="P11" s="17">
        <v>4.2500000000000003E-2</v>
      </c>
      <c r="Q11" s="8"/>
      <c r="R11" s="23">
        <v>296</v>
      </c>
      <c r="S11" s="28">
        <v>50759554</v>
      </c>
      <c r="T11" s="17">
        <v>4.4499999999999998E-2</v>
      </c>
      <c r="U11" s="17">
        <v>4.8300000000000003E-2</v>
      </c>
      <c r="V11" s="8"/>
      <c r="W11" s="23">
        <v>281</v>
      </c>
      <c r="X11" s="28">
        <v>47361381</v>
      </c>
      <c r="Y11" s="17">
        <v>2.6200000000000001E-2</v>
      </c>
      <c r="Z11" s="17">
        <v>2.6499999999999999E-2</v>
      </c>
      <c r="AA11" s="8"/>
      <c r="AB11" s="34" t="s">
        <v>12</v>
      </c>
      <c r="AC11" s="23">
        <f>VLOOKUP($AB11,[1]VT!$C$8:$K$14,5,FALSE)</f>
        <v>125</v>
      </c>
      <c r="AD11" s="23">
        <f>VLOOKUP($AB11,[1]VT!$C$8:$K$14,6,FALSE)</f>
        <v>18683241.469999999</v>
      </c>
      <c r="AE11" s="35">
        <f>VLOOKUP($AB11,[1]VT!$C$8:$K$14,8,FALSE)</f>
        <v>3.2946758039008962E-2</v>
      </c>
      <c r="AF11" s="35">
        <f>VLOOKUP($AB11,[1]VT!$C$8:$K$14,9,FALSE)</f>
        <v>3.7545739183055767E-2</v>
      </c>
      <c r="AG11" s="8"/>
      <c r="AH11" s="23">
        <f>VLOOKUP($AB11,[2]VT!$C$8:$K$23,5,FALSE)</f>
        <v>519</v>
      </c>
      <c r="AI11" s="23">
        <f>VLOOKUP($AB11,[2]VT!$C$8:$K$23,6,FALSE)</f>
        <v>91210785.810000002</v>
      </c>
      <c r="AJ11" s="35">
        <f>VLOOKUP($AB11,[2]VT!$C$8:$K$23,8,FALSE)</f>
        <v>5.2471944191689414E-2</v>
      </c>
      <c r="AK11" s="35">
        <f>VLOOKUP($AB11,[2]VT!$C$8:$K$23,9,FALSE)</f>
        <v>5.8076513445038343E-2</v>
      </c>
      <c r="AL11" s="8"/>
      <c r="AM11" s="23">
        <f>VLOOKUP($AB11,[3]VT!$C$8:$K$14,5,FALSE)</f>
        <v>91</v>
      </c>
      <c r="AN11" s="23">
        <f>VLOOKUP($AB11,[3]VT!$C$8:$K$14,6,FALSE)</f>
        <v>16086706</v>
      </c>
      <c r="AO11" s="35">
        <f>VLOOKUP($AB11,[3]VT!$C$8:$K$14,8,FALSE)</f>
        <v>3.0112508272667107E-2</v>
      </c>
      <c r="AP11" s="35">
        <f>VLOOKUP($AB11,[3]VT!$C$8:$K$14,9,FALSE)</f>
        <v>4.2507737919783378E-2</v>
      </c>
      <c r="AQ11" s="8"/>
      <c r="AR11" s="23">
        <f>VLOOKUP($AB11,[4]VT!$C$8:$K$14,5,FALSE)</f>
        <v>296</v>
      </c>
      <c r="AS11" s="23">
        <f>VLOOKUP($AB11,[4]VT!$C$8:$K$14,6,FALSE)</f>
        <v>50759554.159999996</v>
      </c>
      <c r="AT11" s="35">
        <f>VLOOKUP($AB11,[4]VT!$C$8:$K$14,8,FALSE)</f>
        <v>4.4511278195488724E-2</v>
      </c>
      <c r="AU11" s="35">
        <f>VLOOKUP($AB11,[4]VT!$C$8:$K$14,9,FALSE)</f>
        <v>4.8300654230627717E-2</v>
      </c>
      <c r="AV11" s="8"/>
      <c r="AW11" s="23">
        <f>VLOOKUP($AB11,[5]VT!$C$8:$K$14,5,FALSE)</f>
        <v>281</v>
      </c>
      <c r="AX11" s="23">
        <f>VLOOKUP($AB11,[5]VT!$C$8:$K$14,6,FALSE)</f>
        <v>47361380.990000002</v>
      </c>
      <c r="AY11" s="35">
        <f>VLOOKUP($AB11,[5]VT!$C$8:$K$14,8,FALSE)</f>
        <v>2.6222471071295259E-2</v>
      </c>
      <c r="AZ11" s="35">
        <f>VLOOKUP($AB11,[5]VT!$C$8:$K$14,9,FALSE)</f>
        <v>2.6531821649101065E-2</v>
      </c>
      <c r="BB11" s="36">
        <f t="shared" si="1"/>
        <v>0</v>
      </c>
      <c r="BC11" s="36">
        <f t="shared" si="0"/>
        <v>0</v>
      </c>
      <c r="BD11" s="35">
        <f t="shared" si="0"/>
        <v>-5.3241960991039228E-5</v>
      </c>
      <c r="BE11" s="35">
        <f t="shared" si="0"/>
        <v>-5.4260816944234902E-5</v>
      </c>
      <c r="BF11" s="23"/>
      <c r="BG11" s="36">
        <f t="shared" si="0"/>
        <v>0</v>
      </c>
      <c r="BH11" s="36">
        <f t="shared" si="0"/>
        <v>-0.18999999761581421</v>
      </c>
      <c r="BI11" s="35">
        <f t="shared" si="0"/>
        <v>-2.8055808310584185E-5</v>
      </c>
      <c r="BJ11" s="35">
        <f t="shared" si="0"/>
        <v>-2.3486554961656136E-5</v>
      </c>
      <c r="BK11" s="23"/>
      <c r="BL11" s="36">
        <f t="shared" si="0"/>
        <v>0</v>
      </c>
      <c r="BM11" s="36">
        <f t="shared" si="0"/>
        <v>0</v>
      </c>
      <c r="BN11" s="35">
        <f t="shared" si="0"/>
        <v>1.2508272667108994E-5</v>
      </c>
      <c r="BO11" s="35">
        <f t="shared" si="0"/>
        <v>7.73791978337518E-6</v>
      </c>
      <c r="BP11" s="23"/>
      <c r="BQ11" s="36">
        <f t="shared" si="0"/>
        <v>0</v>
      </c>
      <c r="BR11" s="36">
        <f t="shared" si="0"/>
        <v>0.15999999642372131</v>
      </c>
      <c r="BS11" s="35">
        <f t="shared" si="0"/>
        <v>1.1278195488725884E-5</v>
      </c>
      <c r="BT11" s="35">
        <f t="shared" si="0"/>
        <v>6.542306277140808E-7</v>
      </c>
      <c r="BU11" s="23"/>
      <c r="BV11" s="36">
        <f t="shared" si="0"/>
        <v>0</v>
      </c>
      <c r="BW11" s="36">
        <f t="shared" si="0"/>
        <v>-9.9999979138374329E-3</v>
      </c>
      <c r="BX11" s="35">
        <f t="shared" si="0"/>
        <v>2.2471071295257494E-5</v>
      </c>
      <c r="BY11" s="35">
        <f t="shared" si="0"/>
        <v>3.1821649101065885E-5</v>
      </c>
    </row>
    <row r="12" spans="1:77" x14ac:dyDescent="0.2">
      <c r="A12" s="1" t="s">
        <v>27</v>
      </c>
      <c r="B12" s="13" t="s">
        <v>13</v>
      </c>
      <c r="C12" s="23">
        <v>3794</v>
      </c>
      <c r="D12" s="28">
        <v>497612828.42000002</v>
      </c>
      <c r="E12" s="17">
        <v>1</v>
      </c>
      <c r="F12" s="17">
        <v>1</v>
      </c>
      <c r="G12" s="8"/>
      <c r="H12" s="23">
        <v>9891</v>
      </c>
      <c r="I12" s="28">
        <v>1570527919</v>
      </c>
      <c r="J12" s="17">
        <v>1</v>
      </c>
      <c r="K12" s="17">
        <v>1</v>
      </c>
      <c r="L12" s="8"/>
      <c r="M12" s="23">
        <v>3022</v>
      </c>
      <c r="N12" s="28">
        <v>378441827</v>
      </c>
      <c r="O12" s="17">
        <v>1</v>
      </c>
      <c r="P12" s="17">
        <v>1</v>
      </c>
      <c r="Q12" s="8"/>
      <c r="R12" s="23">
        <v>6650</v>
      </c>
      <c r="S12" s="28">
        <v>1050908212</v>
      </c>
      <c r="T12" s="17">
        <v>1</v>
      </c>
      <c r="U12" s="17">
        <v>1</v>
      </c>
      <c r="V12" s="8"/>
      <c r="W12" s="23">
        <v>10716</v>
      </c>
      <c r="X12" s="28">
        <v>1785078372</v>
      </c>
      <c r="Y12" s="17">
        <v>1</v>
      </c>
      <c r="Z12" s="17">
        <v>1</v>
      </c>
      <c r="AA12" s="8"/>
      <c r="AB12" s="34" t="s">
        <v>13</v>
      </c>
      <c r="AC12" s="23">
        <f>VLOOKUP($AB12,[1]VT!$C$8:$K$14,5,FALSE)</f>
        <v>3794</v>
      </c>
      <c r="AD12" s="23">
        <f>VLOOKUP($AB12,[1]VT!$C$8:$K$14,6,FALSE)</f>
        <v>497612828.41999996</v>
      </c>
      <c r="AE12" s="35">
        <f>VLOOKUP($AB12,[1]VT!$C$8:$K$14,8,FALSE)</f>
        <v>0.99999999999999989</v>
      </c>
      <c r="AF12" s="35">
        <f>VLOOKUP($AB12,[1]VT!$C$8:$K$14,9,FALSE)</f>
        <v>1</v>
      </c>
      <c r="AG12" s="8"/>
      <c r="AH12" s="23">
        <f>VLOOKUP($AB12,[2]VT!$C$8:$K$23,5,FALSE)</f>
        <v>9891</v>
      </c>
      <c r="AI12" s="23">
        <f>VLOOKUP($AB12,[2]VT!$C$8:$K$23,6,FALSE)</f>
        <v>1570527919.1099999</v>
      </c>
      <c r="AJ12" s="35">
        <f>VLOOKUP($AB12,[2]VT!$C$8:$K$23,8,FALSE)</f>
        <v>1</v>
      </c>
      <c r="AK12" s="35">
        <f>VLOOKUP($AB12,[2]VT!$C$8:$K$23,9,FALSE)</f>
        <v>1</v>
      </c>
      <c r="AL12" s="8"/>
      <c r="AM12" s="23">
        <f>VLOOKUP($AB12,[3]VT!$C$8:$K$14,5,FALSE)</f>
        <v>3022</v>
      </c>
      <c r="AN12" s="23">
        <f>VLOOKUP($AB12,[3]VT!$C$8:$K$14,6,FALSE)</f>
        <v>378441827</v>
      </c>
      <c r="AO12" s="35">
        <f>VLOOKUP($AB12,[3]VT!$C$8:$K$14,8,FALSE)</f>
        <v>1</v>
      </c>
      <c r="AP12" s="35">
        <f>VLOOKUP($AB12,[3]VT!$C$8:$K$14,9,FALSE)</f>
        <v>1</v>
      </c>
      <c r="AQ12" s="8"/>
      <c r="AR12" s="23">
        <f>VLOOKUP($AB12,[4]VT!$C$8:$K$14,5,FALSE)</f>
        <v>6650</v>
      </c>
      <c r="AS12" s="23">
        <f>VLOOKUP($AB12,[4]VT!$C$8:$K$14,6,FALSE)</f>
        <v>1050908211.6700001</v>
      </c>
      <c r="AT12" s="35">
        <f>VLOOKUP($AB12,[4]VT!$C$8:$K$14,8,FALSE)</f>
        <v>1</v>
      </c>
      <c r="AU12" s="35">
        <f>VLOOKUP($AB12,[4]VT!$C$8:$K$14,9,FALSE)</f>
        <v>0.99999999999999989</v>
      </c>
      <c r="AV12" s="8"/>
      <c r="AW12" s="23">
        <f>VLOOKUP($AB12,[5]VT!$C$8:$K$14,5,FALSE)</f>
        <v>10716</v>
      </c>
      <c r="AX12" s="23">
        <f>VLOOKUP($AB12,[5]VT!$C$8:$K$14,6,FALSE)</f>
        <v>1785078371.79</v>
      </c>
      <c r="AY12" s="35">
        <f>VLOOKUP($AB12,[5]VT!$C$8:$K$14,8,FALSE)</f>
        <v>1</v>
      </c>
      <c r="AZ12" s="35">
        <f>VLOOKUP($AB12,[5]VT!$C$8:$K$14,9,FALSE)</f>
        <v>1</v>
      </c>
      <c r="BB12" s="36">
        <f t="shared" si="1"/>
        <v>0</v>
      </c>
      <c r="BC12" s="36">
        <f t="shared" si="0"/>
        <v>0</v>
      </c>
      <c r="BD12" s="35">
        <f t="shared" si="0"/>
        <v>0</v>
      </c>
      <c r="BE12" s="35">
        <f t="shared" si="0"/>
        <v>0</v>
      </c>
      <c r="BF12" s="23"/>
      <c r="BG12" s="36">
        <f t="shared" si="0"/>
        <v>0</v>
      </c>
      <c r="BH12" s="36">
        <f t="shared" si="0"/>
        <v>0.1099998950958252</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-0.32999992370605469</v>
      </c>
      <c r="BS12" s="35">
        <f t="shared" si="0"/>
        <v>0</v>
      </c>
      <c r="BT12" s="35">
        <f t="shared" si="0"/>
        <v>0</v>
      </c>
      <c r="BU12" s="23"/>
      <c r="BV12" s="36">
        <f t="shared" si="0"/>
        <v>0</v>
      </c>
      <c r="BW12" s="36">
        <f t="shared" si="0"/>
        <v>-0.21000003814697266</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523</v>
      </c>
      <c r="D15" s="30">
        <v>14312196.460000001</v>
      </c>
      <c r="E15" s="19">
        <v>0.93899999999999995</v>
      </c>
      <c r="F15" s="19">
        <v>0.92689999999999995</v>
      </c>
      <c r="H15" s="25">
        <v>972</v>
      </c>
      <c r="I15" s="30">
        <v>41937224</v>
      </c>
      <c r="J15" s="19">
        <v>0.92049999999999998</v>
      </c>
      <c r="K15" s="19">
        <v>0.88349999999999995</v>
      </c>
      <c r="M15" s="25">
        <v>621</v>
      </c>
      <c r="N15" s="30">
        <v>38348542</v>
      </c>
      <c r="O15" s="19">
        <v>0.93379999999999996</v>
      </c>
      <c r="P15" s="19">
        <v>0.94040000000000001</v>
      </c>
      <c r="R15" s="25">
        <v>323</v>
      </c>
      <c r="S15" s="30">
        <v>16458903</v>
      </c>
      <c r="T15" s="19">
        <v>0.92549999999999999</v>
      </c>
      <c r="U15" s="19">
        <v>0.92849999999999999</v>
      </c>
      <c r="W15" s="25">
        <v>567</v>
      </c>
      <c r="X15" s="30">
        <v>29513217</v>
      </c>
      <c r="Y15" s="19">
        <v>0.96260000000000001</v>
      </c>
      <c r="Z15" s="19">
        <v>0.95669999999999999</v>
      </c>
      <c r="AB15" s="34" t="s">
        <v>80</v>
      </c>
      <c r="AC15" s="23">
        <f>VLOOKUP($AB15,[1]VT!$C$17:$K$24,5,FALSE)</f>
        <v>523</v>
      </c>
      <c r="AD15" s="23">
        <f>VLOOKUP($AB15,[1]VT!$C$17:$K$24,6,FALSE)</f>
        <v>14312196.460000001</v>
      </c>
      <c r="AE15" s="35">
        <f>VLOOKUP($AB15,[1]VT!$C$17:$K$24,8,FALSE)</f>
        <v>0.93895870736086173</v>
      </c>
      <c r="AF15" s="35">
        <f>VLOOKUP($AB15,[1]VT!$C$17:$K$24,9,FALSE)</f>
        <v>0.92690709366697321</v>
      </c>
      <c r="AH15" s="23">
        <f>VLOOKUP($AB15,[2]VT!$C$17:$K$23,5,FALSE)</f>
        <v>972</v>
      </c>
      <c r="AI15" s="23">
        <f>VLOOKUP($AB15,[2]VT!$C$17:$K$23,6,FALSE)</f>
        <v>41937224.289999999</v>
      </c>
      <c r="AJ15" s="35">
        <f>VLOOKUP($AB15,[2]VT!$C$17:$K$23,8,FALSE)</f>
        <v>0.92045454545454541</v>
      </c>
      <c r="AK15" s="35">
        <f>VLOOKUP($AB15,[2]VT!$C$17:$K$23,9,FALSE)</f>
        <v>0.88351405153503737</v>
      </c>
      <c r="AM15" s="23">
        <f>VLOOKUP($AB15,[3]VT!$C$17:$K$23,5,FALSE)</f>
        <v>621</v>
      </c>
      <c r="AN15" s="23">
        <f>VLOOKUP($AB15,[3]VT!$C$17:$K$23,6,FALSE)</f>
        <v>38348542</v>
      </c>
      <c r="AO15" s="35">
        <f>VLOOKUP($AB15,[3]VT!$C$17:$K$23,8,FALSE)</f>
        <v>0.93383458646616546</v>
      </c>
      <c r="AP15" s="35">
        <f>VLOOKUP($AB15,[3]VT!$C$17:$K$23,9,FALSE)</f>
        <v>0.94044064715959208</v>
      </c>
      <c r="AQ15" s="23"/>
      <c r="AR15" s="23">
        <f>VLOOKUP($AB15,[4]VT!$C$17:$K$23,5,FALSE)</f>
        <v>323</v>
      </c>
      <c r="AS15" s="23">
        <f>VLOOKUP($AB15,[4]VT!$C$17:$K$23,6,FALSE)</f>
        <v>16458903.220000001</v>
      </c>
      <c r="AT15" s="35">
        <f>VLOOKUP($AB15,[4]VT!$C$17:$K$23,8,FALSE)</f>
        <v>0.92550143266475648</v>
      </c>
      <c r="AU15" s="35">
        <f>VLOOKUP($AB15,[4]VT!$C$17:$K$23,9,FALSE)</f>
        <v>0.92846179859092881</v>
      </c>
      <c r="AW15" s="23">
        <f>VLOOKUP($AB15,[5]VT!$C$17:$K$23,5,FALSE)</f>
        <v>567</v>
      </c>
      <c r="AX15" s="23">
        <f>VLOOKUP($AB15,[5]VT!$C$17:$K$23,6,FALSE)</f>
        <v>29513217.16</v>
      </c>
      <c r="AY15" s="35">
        <f>VLOOKUP($AB15,[5]VT!$C$17:$K$23,8,FALSE)</f>
        <v>0.9626485568760611</v>
      </c>
      <c r="AZ15" s="35">
        <f>VLOOKUP($AB15,[5]VT!$C$17:$K$23,9,FALSE)</f>
        <v>0.95666228930034403</v>
      </c>
      <c r="BB15" s="36">
        <f t="shared" si="1"/>
        <v>0</v>
      </c>
      <c r="BC15" s="36">
        <f t="shared" si="0"/>
        <v>0</v>
      </c>
      <c r="BD15" s="35">
        <f t="shared" si="0"/>
        <v>-4.1292639138212905E-5</v>
      </c>
      <c r="BE15" s="35">
        <f t="shared" si="0"/>
        <v>7.0936669732679647E-6</v>
      </c>
      <c r="BF15" s="23"/>
      <c r="BG15" s="36">
        <f t="shared" si="0"/>
        <v>0</v>
      </c>
      <c r="BH15" s="36">
        <f t="shared" si="0"/>
        <v>0.28999999910593033</v>
      </c>
      <c r="BI15" s="35">
        <f t="shared" si="0"/>
        <v>-4.5454545454570727E-5</v>
      </c>
      <c r="BJ15" s="35">
        <f t="shared" si="0"/>
        <v>1.4051535037418184E-5</v>
      </c>
      <c r="BK15" s="23"/>
      <c r="BL15" s="36">
        <f t="shared" si="0"/>
        <v>0</v>
      </c>
      <c r="BM15" s="36">
        <f t="shared" si="0"/>
        <v>0</v>
      </c>
      <c r="BN15" s="35">
        <f t="shared" si="0"/>
        <v>3.4586466165498209E-5</v>
      </c>
      <c r="BO15" s="35">
        <f t="shared" si="0"/>
        <v>4.0647159592066551E-5</v>
      </c>
      <c r="BP15" s="23"/>
      <c r="BQ15" s="36">
        <f t="shared" si="0"/>
        <v>0</v>
      </c>
      <c r="BR15" s="36">
        <f t="shared" si="0"/>
        <v>0.22000000067055225</v>
      </c>
      <c r="BS15" s="35">
        <f t="shared" si="0"/>
        <v>1.4326647564955053E-6</v>
      </c>
      <c r="BT15" s="35">
        <f t="shared" si="0"/>
        <v>-3.8201409071181303E-5</v>
      </c>
      <c r="BU15" s="23"/>
      <c r="BV15" s="36">
        <f t="shared" si="0"/>
        <v>0</v>
      </c>
      <c r="BW15" s="36">
        <f t="shared" si="0"/>
        <v>0.16000000014901161</v>
      </c>
      <c r="BX15" s="35">
        <f t="shared" si="0"/>
        <v>4.8556876061089937E-5</v>
      </c>
      <c r="BY15" s="35">
        <f t="shared" si="0"/>
        <v>-3.7710699655968405E-5</v>
      </c>
    </row>
    <row r="16" spans="1:77" x14ac:dyDescent="0.2">
      <c r="A16" s="1" t="s">
        <v>22</v>
      </c>
      <c r="B16" s="13" t="s">
        <v>8</v>
      </c>
      <c r="C16" s="25">
        <v>8</v>
      </c>
      <c r="D16" s="30">
        <v>272888.78000000003</v>
      </c>
      <c r="E16" s="19">
        <v>1.44E-2</v>
      </c>
      <c r="F16" s="19">
        <v>1.77E-2</v>
      </c>
      <c r="H16" s="25">
        <v>28</v>
      </c>
      <c r="I16" s="30">
        <v>1048299</v>
      </c>
      <c r="J16" s="19">
        <v>2.6499999999999999E-2</v>
      </c>
      <c r="K16" s="19">
        <v>2.2100000000000002E-2</v>
      </c>
      <c r="M16" s="25">
        <v>15</v>
      </c>
      <c r="N16" s="30">
        <v>813546</v>
      </c>
      <c r="O16" s="19">
        <v>2.2599999999999999E-2</v>
      </c>
      <c r="P16" s="19">
        <v>0.02</v>
      </c>
      <c r="R16" s="25">
        <v>7</v>
      </c>
      <c r="S16" s="30">
        <v>376312</v>
      </c>
      <c r="T16" s="19">
        <v>2.01E-2</v>
      </c>
      <c r="U16" s="19">
        <v>2.12E-2</v>
      </c>
      <c r="W16" s="25">
        <v>3</v>
      </c>
      <c r="X16" s="30">
        <v>173175</v>
      </c>
      <c r="Y16" s="19">
        <v>5.1000000000000004E-3</v>
      </c>
      <c r="Z16" s="19">
        <v>5.5999999999999999E-3</v>
      </c>
      <c r="AB16" s="34" t="s">
        <v>8</v>
      </c>
      <c r="AC16" s="23">
        <f>VLOOKUP($AB16,[1]VT!$C$17:$K$24,5,FALSE)</f>
        <v>8</v>
      </c>
      <c r="AD16" s="23">
        <f>VLOOKUP($AB16,[1]VT!$C$17:$K$24,6,FALSE)</f>
        <v>272888.78000000003</v>
      </c>
      <c r="AE16" s="35">
        <f>VLOOKUP($AB16,[1]VT!$C$17:$K$24,8,FALSE)</f>
        <v>1.4362657091561939E-2</v>
      </c>
      <c r="AF16" s="35">
        <f>VLOOKUP($AB16,[1]VT!$C$17:$K$24,9,FALSE)</f>
        <v>1.7673216453606873E-2</v>
      </c>
      <c r="AH16" s="23">
        <f>VLOOKUP($AB16,[2]VT!$C$17:$K$23,5,FALSE)</f>
        <v>28</v>
      </c>
      <c r="AI16" s="23">
        <f>VLOOKUP($AB16,[2]VT!$C$17:$K$23,6,FALSE)</f>
        <v>1048299.2</v>
      </c>
      <c r="AJ16" s="35">
        <f>VLOOKUP($AB16,[2]VT!$C$17:$K$23,8,FALSE)</f>
        <v>2.6515151515151516E-2</v>
      </c>
      <c r="AK16" s="35">
        <f>VLOOKUP($AB16,[2]VT!$C$17:$K$23,9,FALSE)</f>
        <v>2.2085082861189487E-2</v>
      </c>
      <c r="AM16" s="23">
        <f>VLOOKUP($AB16,[3]VT!$C$17:$K$23,5,FALSE)</f>
        <v>15</v>
      </c>
      <c r="AN16" s="23">
        <f>VLOOKUP($AB16,[3]VT!$C$17:$K$23,6,FALSE)</f>
        <v>813546</v>
      </c>
      <c r="AO16" s="35">
        <f>VLOOKUP($AB16,[3]VT!$C$17:$K$23,8,FALSE)</f>
        <v>2.2556390977443608E-2</v>
      </c>
      <c r="AP16" s="35">
        <f>VLOOKUP($AB16,[3]VT!$C$17:$K$23,9,FALSE)</f>
        <v>1.9950999094935539E-2</v>
      </c>
      <c r="AR16" s="23">
        <f>VLOOKUP($AB16,[4]VT!$C$17:$K$23,5,FALSE)</f>
        <v>7</v>
      </c>
      <c r="AS16" s="23">
        <f>VLOOKUP($AB16,[4]VT!$C$17:$K$23,6,FALSE)</f>
        <v>376311.77</v>
      </c>
      <c r="AT16" s="35">
        <f>VLOOKUP($AB16,[4]VT!$C$17:$K$23,8,FALSE)</f>
        <v>2.0057306590257881E-2</v>
      </c>
      <c r="AU16" s="35">
        <f>VLOOKUP($AB16,[4]VT!$C$17:$K$23,9,FALSE)</f>
        <v>2.1228091455120418E-2</v>
      </c>
      <c r="AW16" s="23">
        <f>VLOOKUP($AB16,[5]VT!$C$17:$K$23,5,FALSE)</f>
        <v>3</v>
      </c>
      <c r="AX16" s="23">
        <f>VLOOKUP($AB16,[5]VT!$C$17:$K$23,6,FALSE)</f>
        <v>173174.74</v>
      </c>
      <c r="AY16" s="35">
        <f>VLOOKUP($AB16,[5]VT!$C$17:$K$23,8,FALSE)</f>
        <v>5.0933786078098476E-3</v>
      </c>
      <c r="AZ16" s="35">
        <f>VLOOKUP($AB16,[5]VT!$C$17:$K$23,9,FALSE)</f>
        <v>5.6134084711689167E-3</v>
      </c>
      <c r="BB16" s="36">
        <f t="shared" si="1"/>
        <v>0</v>
      </c>
      <c r="BC16" s="36">
        <f t="shared" si="0"/>
        <v>0</v>
      </c>
      <c r="BD16" s="35">
        <f t="shared" si="0"/>
        <v>-3.7342908438060124E-5</v>
      </c>
      <c r="BE16" s="35">
        <f t="shared" si="0"/>
        <v>-2.6783546393127633E-5</v>
      </c>
      <c r="BF16" s="23"/>
      <c r="BG16" s="36">
        <f t="shared" si="0"/>
        <v>0</v>
      </c>
      <c r="BH16" s="36">
        <f t="shared" si="0"/>
        <v>0.19999999995343387</v>
      </c>
      <c r="BI16" s="35">
        <f t="shared" si="0"/>
        <v>1.5151515151516637E-5</v>
      </c>
      <c r="BJ16" s="35">
        <f t="shared" si="0"/>
        <v>-1.4917138810514874E-5</v>
      </c>
      <c r="BK16" s="23"/>
      <c r="BL16" s="36">
        <f t="shared" si="0"/>
        <v>0</v>
      </c>
      <c r="BM16" s="36">
        <f t="shared" si="0"/>
        <v>0</v>
      </c>
      <c r="BN16" s="35">
        <f t="shared" si="0"/>
        <v>-4.3609022556390792E-5</v>
      </c>
      <c r="BO16" s="35">
        <f t="shared" si="0"/>
        <v>-4.9000905064461309E-5</v>
      </c>
      <c r="BP16" s="23"/>
      <c r="BQ16" s="36">
        <f t="shared" si="0"/>
        <v>0</v>
      </c>
      <c r="BR16" s="36">
        <f t="shared" si="0"/>
        <v>-0.22999999998137355</v>
      </c>
      <c r="BS16" s="35">
        <f t="shared" si="0"/>
        <v>-4.2693409742118604E-5</v>
      </c>
      <c r="BT16" s="35">
        <f t="shared" si="0"/>
        <v>2.8091455120417969E-5</v>
      </c>
      <c r="BU16" s="23"/>
      <c r="BV16" s="36">
        <f t="shared" si="0"/>
        <v>0</v>
      </c>
      <c r="BW16" s="36">
        <f t="shared" si="0"/>
        <v>-0.26000000000931323</v>
      </c>
      <c r="BX16" s="35">
        <f t="shared" si="0"/>
        <v>-6.6213921901528069E-6</v>
      </c>
      <c r="BY16" s="35">
        <f t="shared" si="0"/>
        <v>1.3408471168916726E-5</v>
      </c>
    </row>
    <row r="17" spans="1:77" x14ac:dyDescent="0.2">
      <c r="A17" s="1" t="s">
        <v>23</v>
      </c>
      <c r="B17" s="13" t="s">
        <v>9</v>
      </c>
      <c r="C17" s="25">
        <v>17</v>
      </c>
      <c r="D17" s="30">
        <v>505400.36</v>
      </c>
      <c r="E17" s="19">
        <v>3.0499999999999999E-2</v>
      </c>
      <c r="F17" s="19">
        <v>3.27E-2</v>
      </c>
      <c r="H17" s="25">
        <v>17</v>
      </c>
      <c r="I17" s="30">
        <v>1192428</v>
      </c>
      <c r="J17" s="19">
        <v>1.61E-2</v>
      </c>
      <c r="K17" s="19">
        <v>2.5100000000000001E-2</v>
      </c>
      <c r="M17" s="25">
        <v>10</v>
      </c>
      <c r="N17" s="30">
        <v>621865</v>
      </c>
      <c r="O17" s="19">
        <v>1.4999999999999999E-2</v>
      </c>
      <c r="P17" s="19">
        <v>1.5299999999999999E-2</v>
      </c>
      <c r="R17" s="25">
        <v>8</v>
      </c>
      <c r="S17" s="30">
        <v>458713</v>
      </c>
      <c r="T17" s="19">
        <v>2.29E-2</v>
      </c>
      <c r="U17" s="19">
        <v>2.5899999999999999E-2</v>
      </c>
      <c r="W17" s="25">
        <v>3</v>
      </c>
      <c r="X17" s="30">
        <v>108414</v>
      </c>
      <c r="Y17" s="19">
        <v>5.1000000000000004E-3</v>
      </c>
      <c r="Z17" s="19">
        <v>3.5000000000000001E-3</v>
      </c>
      <c r="AB17" s="34" t="s">
        <v>9</v>
      </c>
      <c r="AC17" s="23">
        <f>VLOOKUP($AB17,[1]VT!$C$17:$K$24,5,FALSE)</f>
        <v>17</v>
      </c>
      <c r="AD17" s="23">
        <f>VLOOKUP($AB17,[1]VT!$C$17:$K$24,6,FALSE)</f>
        <v>505400.36</v>
      </c>
      <c r="AE17" s="35">
        <f>VLOOKUP($AB17,[1]VT!$C$17:$K$24,8,FALSE)</f>
        <v>3.052064631956912E-2</v>
      </c>
      <c r="AF17" s="35">
        <f>VLOOKUP($AB17,[1]VT!$C$17:$K$24,9,FALSE)</f>
        <v>3.2731466489794254E-2</v>
      </c>
      <c r="AH17" s="23">
        <f>VLOOKUP($AB17,[2]VT!$C$17:$K$23,5,FALSE)</f>
        <v>17</v>
      </c>
      <c r="AI17" s="23">
        <f>VLOOKUP($AB17,[2]VT!$C$17:$K$23,6,FALSE)</f>
        <v>1192427.73</v>
      </c>
      <c r="AJ17" s="35">
        <f>VLOOKUP($AB17,[2]VT!$C$17:$K$23,8,FALSE)</f>
        <v>1.6098484848484848E-2</v>
      </c>
      <c r="AK17" s="35">
        <f>VLOOKUP($AB17,[2]VT!$C$17:$K$23,9,FALSE)</f>
        <v>2.5121516092953312E-2</v>
      </c>
      <c r="AM17" s="23">
        <f>VLOOKUP($AB17,[3]VT!$C$17:$K$23,5,FALSE)</f>
        <v>10</v>
      </c>
      <c r="AN17" s="23">
        <f>VLOOKUP($AB17,[3]VT!$C$17:$K$23,6,FALSE)</f>
        <v>621865</v>
      </c>
      <c r="AO17" s="35">
        <f>VLOOKUP($AB17,[3]VT!$C$17:$K$23,8,FALSE)</f>
        <v>1.5037593984962405E-2</v>
      </c>
      <c r="AP17" s="35">
        <f>VLOOKUP($AB17,[3]VT!$C$17:$K$23,9,FALSE)</f>
        <v>1.5250309204608084E-2</v>
      </c>
      <c r="AR17" s="23">
        <f>VLOOKUP($AB17,[4]VT!$C$17:$K$23,5,FALSE)</f>
        <v>8</v>
      </c>
      <c r="AS17" s="23">
        <f>VLOOKUP($AB17,[4]VT!$C$17:$K$23,6,FALSE)</f>
        <v>458713.45</v>
      </c>
      <c r="AT17" s="35">
        <f>VLOOKUP($AB17,[4]VT!$C$17:$K$23,8,FALSE)</f>
        <v>2.2922636103151862E-2</v>
      </c>
      <c r="AU17" s="35">
        <f>VLOOKUP($AB17,[4]VT!$C$17:$K$23,9,FALSE)</f>
        <v>2.5876445661781471E-2</v>
      </c>
      <c r="AW17" s="23">
        <f>VLOOKUP($AB17,[5]VT!$C$17:$K$23,5,FALSE)</f>
        <v>3</v>
      </c>
      <c r="AX17" s="23">
        <f>VLOOKUP($AB17,[5]VT!$C$17:$K$23,6,FALSE)</f>
        <v>108413.59</v>
      </c>
      <c r="AY17" s="35">
        <f>VLOOKUP($AB17,[5]VT!$C$17:$K$23,8,FALSE)</f>
        <v>5.0933786078098476E-3</v>
      </c>
      <c r="AZ17" s="35">
        <f>VLOOKUP($AB17,[5]VT!$C$17:$K$23,9,FALSE)</f>
        <v>3.5141947636002442E-3</v>
      </c>
      <c r="BB17" s="36">
        <f t="shared" si="1"/>
        <v>0</v>
      </c>
      <c r="BC17" s="36">
        <f t="shared" si="0"/>
        <v>0</v>
      </c>
      <c r="BD17" s="35">
        <f t="shared" si="0"/>
        <v>2.0646319569120331E-5</v>
      </c>
      <c r="BE17" s="35">
        <f t="shared" si="0"/>
        <v>3.1466489794254593E-5</v>
      </c>
      <c r="BF17" s="23"/>
      <c r="BG17" s="36">
        <f t="shared" si="0"/>
        <v>0</v>
      </c>
      <c r="BH17" s="36">
        <f t="shared" si="0"/>
        <v>-0.27000000001862645</v>
      </c>
      <c r="BI17" s="35">
        <f t="shared" si="0"/>
        <v>-1.5151515151516637E-6</v>
      </c>
      <c r="BJ17" s="35">
        <f t="shared" si="0"/>
        <v>2.1516092953310917E-5</v>
      </c>
      <c r="BK17" s="23"/>
      <c r="BL17" s="36">
        <f t="shared" si="0"/>
        <v>0</v>
      </c>
      <c r="BM17" s="36">
        <f t="shared" si="0"/>
        <v>0</v>
      </c>
      <c r="BN17" s="35">
        <f t="shared" si="0"/>
        <v>3.7593984962405735E-5</v>
      </c>
      <c r="BO17" s="35">
        <f t="shared" si="0"/>
        <v>-4.9690795391915329E-5</v>
      </c>
      <c r="BP17" s="23"/>
      <c r="BQ17" s="36">
        <f t="shared" si="0"/>
        <v>0</v>
      </c>
      <c r="BR17" s="36">
        <f t="shared" si="0"/>
        <v>0.45000000001164153</v>
      </c>
      <c r="BS17" s="35">
        <f t="shared" si="0"/>
        <v>2.2636103151861542E-5</v>
      </c>
      <c r="BT17" s="35">
        <f t="shared" si="0"/>
        <v>-2.355433821852812E-5</v>
      </c>
      <c r="BU17" s="23"/>
      <c r="BV17" s="36">
        <f t="shared" si="0"/>
        <v>0</v>
      </c>
      <c r="BW17" s="36">
        <f t="shared" si="0"/>
        <v>-0.41000000000349246</v>
      </c>
      <c r="BX17" s="35">
        <f t="shared" si="0"/>
        <v>-6.6213921901528069E-6</v>
      </c>
      <c r="BY17" s="35">
        <f t="shared" si="0"/>
        <v>1.4194763600244159E-5</v>
      </c>
    </row>
    <row r="18" spans="1:77" x14ac:dyDescent="0.2">
      <c r="A18" s="1" t="s">
        <v>24</v>
      </c>
      <c r="B18" s="13" t="s">
        <v>10</v>
      </c>
      <c r="C18" s="25">
        <v>0</v>
      </c>
      <c r="D18" s="30">
        <v>0</v>
      </c>
      <c r="E18" s="19">
        <v>0</v>
      </c>
      <c r="F18" s="19">
        <v>0</v>
      </c>
      <c r="H18" s="25">
        <v>18</v>
      </c>
      <c r="I18" s="30">
        <v>2112369</v>
      </c>
      <c r="J18" s="19">
        <v>1.7100000000000001E-2</v>
      </c>
      <c r="K18" s="19">
        <v>4.4499999999999998E-2</v>
      </c>
      <c r="M18" s="25">
        <v>2</v>
      </c>
      <c r="N18" s="30">
        <v>51729</v>
      </c>
      <c r="O18" s="19">
        <v>3.0000000000000001E-3</v>
      </c>
      <c r="P18" s="19">
        <v>1.2999999999999999E-3</v>
      </c>
      <c r="R18" s="25">
        <v>1</v>
      </c>
      <c r="S18" s="30">
        <v>34000</v>
      </c>
      <c r="T18" s="19">
        <v>2.8999999999999998E-3</v>
      </c>
      <c r="U18" s="19">
        <v>1.9E-3</v>
      </c>
      <c r="W18" s="25">
        <v>1</v>
      </c>
      <c r="X18" s="30">
        <v>94950</v>
      </c>
      <c r="Y18" s="19">
        <v>1.6999999999999999E-3</v>
      </c>
      <c r="Z18" s="19">
        <v>3.0999999999999999E-3</v>
      </c>
      <c r="AB18" s="34" t="s">
        <v>10</v>
      </c>
      <c r="AC18" s="23">
        <f>VLOOKUP($AB18,[1]VT!$C$17:$K$24,5,FALSE)</f>
        <v>0</v>
      </c>
      <c r="AD18" s="23">
        <f>VLOOKUP($AB18,[1]VT!$C$17:$K$24,6,FALSE)</f>
        <v>0</v>
      </c>
      <c r="AE18" s="35">
        <f>VLOOKUP($AB18,[1]VT!$C$17:$K$24,8,FALSE)</f>
        <v>0</v>
      </c>
      <c r="AF18" s="35">
        <f>VLOOKUP($AB18,[1]VT!$C$17:$K$24,9,FALSE)</f>
        <v>0</v>
      </c>
      <c r="AH18" s="23">
        <f>VLOOKUP($AB18,[2]VT!$C$17:$K$23,5,FALSE)</f>
        <v>18</v>
      </c>
      <c r="AI18" s="23">
        <f>VLOOKUP($AB18,[2]VT!$C$17:$K$23,6,FALSE)</f>
        <v>2112369.1599999997</v>
      </c>
      <c r="AJ18" s="35">
        <f>VLOOKUP($AB18,[2]VT!$C$17:$K$23,8,FALSE)</f>
        <v>1.7045454545454544E-2</v>
      </c>
      <c r="AK18" s="35">
        <f>VLOOKUP($AB18,[2]VT!$C$17:$K$23,9,FALSE)</f>
        <v>4.4502416802398803E-2</v>
      </c>
      <c r="AM18" s="23">
        <f>VLOOKUP($AB18,[3]VT!$C$17:$K$23,5,FALSE)</f>
        <v>2</v>
      </c>
      <c r="AN18" s="23">
        <f>VLOOKUP($AB18,[3]VT!$C$17:$K$23,6,FALSE)</f>
        <v>51729</v>
      </c>
      <c r="AO18" s="35">
        <f>VLOOKUP($AB18,[3]VT!$C$17:$K$23,8,FALSE)</f>
        <v>3.0075187969924814E-3</v>
      </c>
      <c r="AP18" s="35">
        <f>VLOOKUP($AB18,[3]VT!$C$17:$K$23,9,FALSE)</f>
        <v>1.2685763708283496E-3</v>
      </c>
      <c r="AR18" s="23">
        <f>VLOOKUP($AB18,[4]VT!$C$17:$K$23,5,FALSE)</f>
        <v>1</v>
      </c>
      <c r="AS18" s="23">
        <f>VLOOKUP($AB18,[4]VT!$C$17:$K$23,6,FALSE)</f>
        <v>34000.11</v>
      </c>
      <c r="AT18" s="35">
        <f>VLOOKUP($AB18,[4]VT!$C$17:$K$23,8,FALSE)</f>
        <v>2.8653295128939827E-3</v>
      </c>
      <c r="AU18" s="35">
        <f>VLOOKUP($AB18,[4]VT!$C$17:$K$23,9,FALSE)</f>
        <v>1.917977331838848E-3</v>
      </c>
      <c r="AW18" s="23">
        <f>VLOOKUP($AB18,[5]VT!$C$17:$K$23,5,FALSE)</f>
        <v>1</v>
      </c>
      <c r="AX18" s="23">
        <f>VLOOKUP($AB18,[5]VT!$C$17:$K$23,6,FALSE)</f>
        <v>94949.68</v>
      </c>
      <c r="AY18" s="35">
        <f>VLOOKUP($AB18,[5]VT!$C$17:$K$23,8,FALSE)</f>
        <v>1.697792869269949E-3</v>
      </c>
      <c r="AZ18" s="35">
        <f>VLOOKUP($AB18,[5]VT!$C$17:$K$23,9,FALSE)</f>
        <v>3.0777660647665927E-3</v>
      </c>
      <c r="BB18" s="36">
        <f t="shared" si="1"/>
        <v>0</v>
      </c>
      <c r="BC18" s="36">
        <f t="shared" si="0"/>
        <v>0</v>
      </c>
      <c r="BD18" s="35">
        <f t="shared" si="0"/>
        <v>0</v>
      </c>
      <c r="BE18" s="35">
        <f t="shared" si="0"/>
        <v>0</v>
      </c>
      <c r="BF18" s="23"/>
      <c r="BG18" s="36">
        <f t="shared" si="0"/>
        <v>0</v>
      </c>
      <c r="BH18" s="36">
        <f t="shared" si="0"/>
        <v>0.15999999968335032</v>
      </c>
      <c r="BI18" s="35">
        <f t="shared" si="0"/>
        <v>-5.4545454545456423E-5</v>
      </c>
      <c r="BJ18" s="35">
        <f t="shared" si="0"/>
        <v>2.4168023988052623E-6</v>
      </c>
      <c r="BK18" s="23"/>
      <c r="BL18" s="36">
        <f t="shared" si="0"/>
        <v>0</v>
      </c>
      <c r="BM18" s="36">
        <f t="shared" si="0"/>
        <v>0</v>
      </c>
      <c r="BN18" s="35">
        <f t="shared" si="0"/>
        <v>7.5187969924813206E-6</v>
      </c>
      <c r="BO18" s="35">
        <f t="shared" si="0"/>
        <v>-3.1423629171650367E-5</v>
      </c>
      <c r="BP18" s="23"/>
      <c r="BQ18" s="36">
        <f t="shared" si="0"/>
        <v>0</v>
      </c>
      <c r="BR18" s="36">
        <f t="shared" si="0"/>
        <v>0.11000000000058208</v>
      </c>
      <c r="BS18" s="35">
        <f t="shared" si="0"/>
        <v>-3.467048710601708E-5</v>
      </c>
      <c r="BT18" s="35">
        <f t="shared" si="0"/>
        <v>1.7977331838848034E-5</v>
      </c>
      <c r="BU18" s="23"/>
      <c r="BV18" s="36">
        <f t="shared" si="0"/>
        <v>0</v>
      </c>
      <c r="BW18" s="36">
        <f t="shared" si="0"/>
        <v>-0.32000000000698492</v>
      </c>
      <c r="BX18" s="35">
        <f t="shared" si="0"/>
        <v>-2.2071307300508634E-6</v>
      </c>
      <c r="BY18" s="35">
        <f t="shared" si="0"/>
        <v>-2.2233935233407186E-5</v>
      </c>
    </row>
    <row r="19" spans="1:77" x14ac:dyDescent="0.2">
      <c r="A19" s="1" t="s">
        <v>25</v>
      </c>
      <c r="B19" s="13" t="s">
        <v>11</v>
      </c>
      <c r="C19" s="25">
        <v>9</v>
      </c>
      <c r="D19" s="30">
        <v>350324.55</v>
      </c>
      <c r="E19" s="19">
        <v>1.6199999999999999E-2</v>
      </c>
      <c r="F19" s="19">
        <v>2.2700000000000001E-2</v>
      </c>
      <c r="H19" s="25">
        <v>12</v>
      </c>
      <c r="I19" s="30">
        <v>420356</v>
      </c>
      <c r="J19" s="19">
        <v>1.14E-2</v>
      </c>
      <c r="K19" s="19">
        <v>8.8999999999999999E-3</v>
      </c>
      <c r="M19" s="25">
        <v>16</v>
      </c>
      <c r="N19" s="30">
        <v>893393</v>
      </c>
      <c r="O19" s="19">
        <v>2.41E-2</v>
      </c>
      <c r="P19" s="19">
        <v>2.1899999999999999E-2</v>
      </c>
      <c r="R19" s="25">
        <v>10</v>
      </c>
      <c r="S19" s="30">
        <v>399137</v>
      </c>
      <c r="T19" s="19">
        <v>2.87E-2</v>
      </c>
      <c r="U19" s="19">
        <v>2.2499999999999999E-2</v>
      </c>
      <c r="W19" s="25">
        <v>13</v>
      </c>
      <c r="X19" s="30">
        <v>757706</v>
      </c>
      <c r="Y19" s="19">
        <v>2.2100000000000002E-2</v>
      </c>
      <c r="Z19" s="19">
        <v>2.46E-2</v>
      </c>
      <c r="AB19" s="34" t="s">
        <v>11</v>
      </c>
      <c r="AC19" s="23">
        <f>VLOOKUP($AB19,[1]VT!$C$17:$K$24,5,FALSE)</f>
        <v>9</v>
      </c>
      <c r="AD19" s="23">
        <f>VLOOKUP($AB19,[1]VT!$C$17:$K$24,6,FALSE)</f>
        <v>350324.55</v>
      </c>
      <c r="AE19" s="35">
        <f>VLOOKUP($AB19,[1]VT!$C$17:$K$24,8,FALSE)</f>
        <v>1.615798922800718E-2</v>
      </c>
      <c r="AF19" s="35">
        <f>VLOOKUP($AB19,[1]VT!$C$17:$K$24,9,FALSE)</f>
        <v>2.2688223389625704E-2</v>
      </c>
      <c r="AH19" s="23">
        <f>VLOOKUP($AB19,[2]VT!$C$17:$K$23,5,FALSE)</f>
        <v>12</v>
      </c>
      <c r="AI19" s="23">
        <f>VLOOKUP($AB19,[2]VT!$C$17:$K$23,6,FALSE)</f>
        <v>420355.60000000003</v>
      </c>
      <c r="AJ19" s="35">
        <f>VLOOKUP($AB19,[2]VT!$C$17:$K$23,8,FALSE)</f>
        <v>1.1363636363636364E-2</v>
      </c>
      <c r="AK19" s="35">
        <f>VLOOKUP($AB19,[2]VT!$C$17:$K$23,9,FALSE)</f>
        <v>8.855857428074947E-3</v>
      </c>
      <c r="AM19" s="23">
        <f>VLOOKUP($AB19,[3]VT!$C$17:$K$23,5,FALSE)</f>
        <v>16</v>
      </c>
      <c r="AN19" s="23">
        <f>VLOOKUP($AB19,[3]VT!$C$17:$K$23,6,FALSE)</f>
        <v>893393</v>
      </c>
      <c r="AO19" s="35">
        <f>VLOOKUP($AB19,[3]VT!$C$17:$K$23,8,FALSE)</f>
        <v>2.4060150375939851E-2</v>
      </c>
      <c r="AP19" s="35">
        <f>VLOOKUP($AB19,[3]VT!$C$17:$K$23,9,FALSE)</f>
        <v>2.1909127368854059E-2</v>
      </c>
      <c r="AR19" s="23">
        <f>VLOOKUP($AB19,[4]VT!$C$17:$K$23,5,FALSE)</f>
        <v>10</v>
      </c>
      <c r="AS19" s="23">
        <f>VLOOKUP($AB19,[4]VT!$C$17:$K$23,6,FALSE)</f>
        <v>399137.06</v>
      </c>
      <c r="AT19" s="35">
        <f>VLOOKUP($AB19,[4]VT!$C$17:$K$23,8,FALSE)</f>
        <v>2.865329512893983E-2</v>
      </c>
      <c r="AU19" s="35">
        <f>VLOOKUP($AB19,[4]VT!$C$17:$K$23,9,FALSE)</f>
        <v>2.2515686960330489E-2</v>
      </c>
      <c r="AW19" s="23">
        <f>VLOOKUP($AB19,[5]VT!$C$17:$K$23,5,FALSE)</f>
        <v>13</v>
      </c>
      <c r="AX19" s="23">
        <f>VLOOKUP($AB19,[5]VT!$C$17:$K$23,6,FALSE)</f>
        <v>757705.94</v>
      </c>
      <c r="AY19" s="35">
        <f>VLOOKUP($AB19,[5]VT!$C$17:$K$23,8,FALSE)</f>
        <v>2.2071307300509338E-2</v>
      </c>
      <c r="AZ19" s="35">
        <f>VLOOKUP($AB19,[5]VT!$C$17:$K$23,9,FALSE)</f>
        <v>2.4560816099686404E-2</v>
      </c>
      <c r="BB19" s="36">
        <f t="shared" si="1"/>
        <v>0</v>
      </c>
      <c r="BC19" s="36">
        <f t="shared" si="0"/>
        <v>0</v>
      </c>
      <c r="BD19" s="35">
        <f t="shared" si="0"/>
        <v>-4.201077199281894E-5</v>
      </c>
      <c r="BE19" s="35">
        <f t="shared" si="0"/>
        <v>-1.177661037429778E-5</v>
      </c>
      <c r="BF19" s="23"/>
      <c r="BG19" s="36">
        <f t="shared" si="0"/>
        <v>0</v>
      </c>
      <c r="BH19" s="36">
        <f t="shared" si="0"/>
        <v>-0.3999999999650754</v>
      </c>
      <c r="BI19" s="35">
        <f t="shared" si="0"/>
        <v>-3.6363636363636459E-5</v>
      </c>
      <c r="BJ19" s="35">
        <f t="shared" si="0"/>
        <v>-4.4142571925052942E-5</v>
      </c>
      <c r="BK19" s="23"/>
      <c r="BL19" s="36">
        <f t="shared" si="0"/>
        <v>0</v>
      </c>
      <c r="BM19" s="36">
        <f t="shared" si="0"/>
        <v>0</v>
      </c>
      <c r="BN19" s="35">
        <f t="shared" si="0"/>
        <v>-3.9849624060148831E-5</v>
      </c>
      <c r="BO19" s="35">
        <f t="shared" si="0"/>
        <v>9.1273688540595421E-6</v>
      </c>
      <c r="BP19" s="23"/>
      <c r="BQ19" s="36">
        <f t="shared" si="0"/>
        <v>0</v>
      </c>
      <c r="BR19" s="36">
        <f t="shared" si="0"/>
        <v>5.9999999997671694E-2</v>
      </c>
      <c r="BS19" s="35">
        <f t="shared" si="0"/>
        <v>-4.6704871060170017E-5</v>
      </c>
      <c r="BT19" s="35">
        <f t="shared" si="0"/>
        <v>1.5686960330489608E-5</v>
      </c>
      <c r="BU19" s="23"/>
      <c r="BV19" s="36">
        <f t="shared" si="0"/>
        <v>0</v>
      </c>
      <c r="BW19" s="36">
        <f t="shared" si="0"/>
        <v>-6.0000000055879354E-2</v>
      </c>
      <c r="BX19" s="35">
        <f t="shared" si="0"/>
        <v>-2.8692699490663609E-5</v>
      </c>
      <c r="BY19" s="35">
        <f t="shared" si="0"/>
        <v>-3.9183900313596171E-5</v>
      </c>
    </row>
    <row r="20" spans="1:77" x14ac:dyDescent="0.2">
      <c r="A20" s="1" t="s">
        <v>26</v>
      </c>
      <c r="B20" s="13" t="s">
        <v>12</v>
      </c>
      <c r="C20" s="23">
        <v>0</v>
      </c>
      <c r="D20" s="28">
        <v>0</v>
      </c>
      <c r="E20" s="17">
        <v>0</v>
      </c>
      <c r="F20" s="17">
        <v>0</v>
      </c>
      <c r="G20" s="8"/>
      <c r="H20" s="23">
        <v>9</v>
      </c>
      <c r="I20" s="28">
        <v>755716</v>
      </c>
      <c r="J20" s="17">
        <v>8.5000000000000006E-3</v>
      </c>
      <c r="K20" s="17">
        <v>1.5900000000000001E-2</v>
      </c>
      <c r="L20" s="8"/>
      <c r="M20" s="23">
        <v>1</v>
      </c>
      <c r="N20" s="28">
        <v>48131</v>
      </c>
      <c r="O20" s="17">
        <v>1.5E-3</v>
      </c>
      <c r="P20" s="17">
        <v>1.1999999999999999E-3</v>
      </c>
      <c r="Q20" s="8"/>
      <c r="R20" s="23">
        <v>0</v>
      </c>
      <c r="S20" s="28">
        <v>0</v>
      </c>
      <c r="T20" s="17">
        <v>0</v>
      </c>
      <c r="U20" s="17">
        <v>0</v>
      </c>
      <c r="V20" s="8"/>
      <c r="W20" s="23">
        <v>2</v>
      </c>
      <c r="X20" s="28">
        <v>202733</v>
      </c>
      <c r="Y20" s="17">
        <v>3.3999999999999998E-3</v>
      </c>
      <c r="Z20" s="17">
        <v>6.6E-3</v>
      </c>
      <c r="AA20" s="8"/>
      <c r="AB20" s="34" t="s">
        <v>12</v>
      </c>
      <c r="AC20" s="23">
        <f>VLOOKUP($AB20,[1]VT!$C$17:$K$24,5,FALSE)</f>
        <v>0</v>
      </c>
      <c r="AD20" s="23">
        <f>VLOOKUP($AB20,[1]VT!$C$17:$K$24,6,FALSE)</f>
        <v>0</v>
      </c>
      <c r="AE20" s="35">
        <f>VLOOKUP($AB20,[1]VT!$C$17:$K$24,8,FALSE)</f>
        <v>0</v>
      </c>
      <c r="AF20" s="35">
        <f>VLOOKUP($AB20,[1]VT!$C$17:$K$24,9,FALSE)</f>
        <v>0</v>
      </c>
      <c r="AG20" s="8"/>
      <c r="AH20" s="23">
        <f>VLOOKUP($AB20,[2]VT!$C$17:$K$23,5,FALSE)</f>
        <v>9</v>
      </c>
      <c r="AI20" s="23">
        <f>VLOOKUP($AB20,[2]VT!$C$17:$K$23,6,FALSE)</f>
        <v>755716</v>
      </c>
      <c r="AJ20" s="35">
        <f>VLOOKUP($AB20,[2]VT!$C$17:$K$23,8,FALSE)</f>
        <v>8.5227272727272721E-3</v>
      </c>
      <c r="AK20" s="35">
        <f>VLOOKUP($AB20,[2]VT!$C$17:$K$23,9,FALSE)</f>
        <v>1.5921075280346177E-2</v>
      </c>
      <c r="AL20" s="8"/>
      <c r="AM20" s="23">
        <f>VLOOKUP($AB20,[3]VT!$C$17:$K$23,5,FALSE)</f>
        <v>1</v>
      </c>
      <c r="AN20" s="23">
        <f>VLOOKUP($AB20,[3]VT!$C$17:$K$23,6,FALSE)</f>
        <v>48131</v>
      </c>
      <c r="AO20" s="35">
        <f>VLOOKUP($AB20,[3]VT!$C$17:$K$23,8,FALSE)</f>
        <v>1.5037593984962407E-3</v>
      </c>
      <c r="AP20" s="35">
        <f>VLOOKUP($AB20,[3]VT!$C$17:$K$23,9,FALSE)</f>
        <v>1.1803408011819153E-3</v>
      </c>
      <c r="AQ20" s="8"/>
      <c r="AR20" s="23">
        <f>VLOOKUP($AB20,[4]VT!$C$17:$K$23,5,FALSE)</f>
        <v>0</v>
      </c>
      <c r="AS20" s="23">
        <f>VLOOKUP($AB20,[4]VT!$C$17:$K$23,6,FALSE)</f>
        <v>0</v>
      </c>
      <c r="AT20" s="35">
        <f>VLOOKUP($AB20,[4]VT!$C$17:$K$23,8,FALSE)</f>
        <v>0</v>
      </c>
      <c r="AU20" s="35">
        <f>VLOOKUP($AB20,[4]VT!$C$17:$K$23,9,FALSE)</f>
        <v>0</v>
      </c>
      <c r="AV20" s="8"/>
      <c r="AW20" s="23">
        <f>VLOOKUP($AB20,[5]VT!$C$17:$K$23,5,FALSE)</f>
        <v>2</v>
      </c>
      <c r="AX20" s="23">
        <f>VLOOKUP($AB20,[5]VT!$C$17:$K$23,6,FALSE)</f>
        <v>202732.83</v>
      </c>
      <c r="AY20" s="35">
        <f>VLOOKUP($AB20,[5]VT!$C$17:$K$23,8,FALSE)</f>
        <v>3.3955857385398981E-3</v>
      </c>
      <c r="AZ20" s="35">
        <f>VLOOKUP($AB20,[5]VT!$C$17:$K$23,9,FALSE)</f>
        <v>6.5715253004338158E-3</v>
      </c>
      <c r="BB20" s="36">
        <f t="shared" si="1"/>
        <v>0</v>
      </c>
      <c r="BC20" s="36">
        <f t="shared" si="0"/>
        <v>0</v>
      </c>
      <c r="BD20" s="35">
        <f t="shared" si="0"/>
        <v>0</v>
      </c>
      <c r="BE20" s="35">
        <f t="shared" si="0"/>
        <v>0</v>
      </c>
      <c r="BF20" s="23"/>
      <c r="BG20" s="36">
        <f t="shared" si="0"/>
        <v>0</v>
      </c>
      <c r="BH20" s="36">
        <f t="shared" si="0"/>
        <v>0</v>
      </c>
      <c r="BI20" s="35">
        <f t="shared" si="0"/>
        <v>2.2727272727271486E-5</v>
      </c>
      <c r="BJ20" s="35">
        <f t="shared" si="0"/>
        <v>2.1075280346175701E-5</v>
      </c>
      <c r="BK20" s="23"/>
      <c r="BL20" s="36">
        <f t="shared" si="0"/>
        <v>0</v>
      </c>
      <c r="BM20" s="36">
        <f t="shared" si="0"/>
        <v>0</v>
      </c>
      <c r="BN20" s="35">
        <f t="shared" si="0"/>
        <v>3.7593984962406603E-6</v>
      </c>
      <c r="BO20" s="35">
        <f t="shared" si="0"/>
        <v>-1.9659198818084605E-5</v>
      </c>
      <c r="BP20" s="23"/>
      <c r="BQ20" s="36">
        <f t="shared" si="0"/>
        <v>0</v>
      </c>
      <c r="BR20" s="36">
        <f t="shared" si="0"/>
        <v>0</v>
      </c>
      <c r="BS20" s="35">
        <f t="shared" si="0"/>
        <v>0</v>
      </c>
      <c r="BT20" s="35">
        <f t="shared" si="0"/>
        <v>0</v>
      </c>
      <c r="BU20" s="23"/>
      <c r="BV20" s="36">
        <f t="shared" si="0"/>
        <v>0</v>
      </c>
      <c r="BW20" s="36">
        <f t="shared" si="0"/>
        <v>-0.17000000001280569</v>
      </c>
      <c r="BX20" s="35">
        <f t="shared" si="0"/>
        <v>-4.4142614601017267E-6</v>
      </c>
      <c r="BY20" s="35">
        <f t="shared" si="0"/>
        <v>-2.8474699566184182E-5</v>
      </c>
    </row>
    <row r="21" spans="1:77" x14ac:dyDescent="0.2">
      <c r="A21" s="1" t="s">
        <v>27</v>
      </c>
      <c r="B21" s="13" t="s">
        <v>13</v>
      </c>
      <c r="C21" s="23">
        <v>557</v>
      </c>
      <c r="D21" s="28">
        <v>15440810.15</v>
      </c>
      <c r="E21" s="17">
        <v>1</v>
      </c>
      <c r="F21" s="17">
        <v>1</v>
      </c>
      <c r="G21" s="8"/>
      <c r="H21" s="23">
        <v>1056</v>
      </c>
      <c r="I21" s="28">
        <v>47466392</v>
      </c>
      <c r="J21" s="17">
        <v>1</v>
      </c>
      <c r="K21" s="17">
        <v>1</v>
      </c>
      <c r="L21" s="8"/>
      <c r="M21" s="23">
        <v>665</v>
      </c>
      <c r="N21" s="28">
        <v>40777206</v>
      </c>
      <c r="O21" s="17">
        <v>1</v>
      </c>
      <c r="P21" s="17">
        <v>1</v>
      </c>
      <c r="Q21" s="8"/>
      <c r="R21" s="23">
        <v>349</v>
      </c>
      <c r="S21" s="28">
        <v>17727066</v>
      </c>
      <c r="T21" s="17">
        <v>1</v>
      </c>
      <c r="U21" s="17">
        <v>1</v>
      </c>
      <c r="V21" s="8"/>
      <c r="W21" s="23">
        <v>589</v>
      </c>
      <c r="X21" s="28">
        <v>30850194</v>
      </c>
      <c r="Y21" s="17">
        <v>1</v>
      </c>
      <c r="Z21" s="17">
        <v>1</v>
      </c>
      <c r="AA21" s="8"/>
      <c r="AB21" s="34" t="s">
        <v>13</v>
      </c>
      <c r="AC21" s="23">
        <f>VLOOKUP($AB21,[1]VT!$C$17:$K$24,5,FALSE)</f>
        <v>557</v>
      </c>
      <c r="AD21" s="23">
        <f>VLOOKUP($AB21,[1]VT!$C$17:$K$24,6,FALSE)</f>
        <v>15440810.15</v>
      </c>
      <c r="AE21" s="35">
        <f>VLOOKUP($AB21,[1]VT!$C$17:$K$24,8,FALSE)</f>
        <v>0.99999999999999989</v>
      </c>
      <c r="AF21" s="35">
        <f>VLOOKUP($AB21,[1]VT!$C$17:$K$24,9,FALSE)</f>
        <v>1</v>
      </c>
      <c r="AG21" s="8"/>
      <c r="AH21" s="23">
        <f>VLOOKUP($AB21,[2]VT!$C$17:$K$23,5,FALSE)</f>
        <v>1056</v>
      </c>
      <c r="AI21" s="23">
        <f>VLOOKUP($AB21,[2]VT!$C$17:$K$23,6,FALSE)</f>
        <v>47466391.979999997</v>
      </c>
      <c r="AJ21" s="35">
        <f>VLOOKUP($AB21,[2]VT!$C$17:$K$23,8,FALSE)</f>
        <v>1</v>
      </c>
      <c r="AK21" s="35">
        <f>VLOOKUP($AB21,[2]VT!$C$17:$K$23,9,FALSE)</f>
        <v>1</v>
      </c>
      <c r="AL21" s="8"/>
      <c r="AM21" s="23">
        <f>VLOOKUP($AB21,[3]VT!$C$17:$K$23,5,FALSE)</f>
        <v>665</v>
      </c>
      <c r="AN21" s="23">
        <f>VLOOKUP($AB21,[3]VT!$C$17:$K$23,6,FALSE)</f>
        <v>40777206</v>
      </c>
      <c r="AO21" s="35">
        <f>VLOOKUP($AB21,[3]VT!$C$17:$K$23,8,FALSE)</f>
        <v>1</v>
      </c>
      <c r="AP21" s="35">
        <f>VLOOKUP($AB21,[3]VT!$C$17:$K$23,9,FALSE)</f>
        <v>1</v>
      </c>
      <c r="AQ21" s="8"/>
      <c r="AR21" s="23">
        <f>VLOOKUP($AB21,[4]VT!$C$17:$K$23,5,FALSE)</f>
        <v>349</v>
      </c>
      <c r="AS21" s="23">
        <f>VLOOKUP($AB21,[4]VT!$C$17:$K$23,6,FALSE)</f>
        <v>17727065.609999999</v>
      </c>
      <c r="AT21" s="35">
        <f>VLOOKUP($AB21,[4]VT!$C$17:$K$23,8,FALSE)</f>
        <v>1</v>
      </c>
      <c r="AU21" s="35">
        <f>VLOOKUP($AB21,[4]VT!$C$17:$K$23,9,FALSE)</f>
        <v>1</v>
      </c>
      <c r="AV21" s="8"/>
      <c r="AW21" s="23">
        <f>VLOOKUP($AB21,[5]VT!$C$17:$K$23,5,FALSE)</f>
        <v>589</v>
      </c>
      <c r="AX21" s="23">
        <f>VLOOKUP($AB21,[5]VT!$C$17:$K$23,6,FALSE)</f>
        <v>30850193.940000001</v>
      </c>
      <c r="AY21" s="35">
        <f>VLOOKUP($AB21,[5]VT!$C$17:$K$23,8,FALSE)</f>
        <v>1</v>
      </c>
      <c r="AZ21" s="35">
        <f>VLOOKUP($AB21,[5]VT!$C$17:$K$23,9,FALSE)</f>
        <v>1</v>
      </c>
      <c r="BB21" s="36">
        <f t="shared" si="1"/>
        <v>0</v>
      </c>
      <c r="BC21" s="36">
        <f t="shared" si="0"/>
        <v>0</v>
      </c>
      <c r="BD21" s="35">
        <f t="shared" si="0"/>
        <v>0</v>
      </c>
      <c r="BE21" s="35">
        <f t="shared" si="0"/>
        <v>0</v>
      </c>
      <c r="BF21" s="23"/>
      <c r="BG21" s="36">
        <f t="shared" si="0"/>
        <v>0</v>
      </c>
      <c r="BH21" s="36">
        <f t="shared" si="0"/>
        <v>-2.0000003278255463E-2</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-0.39000000059604645</v>
      </c>
      <c r="BS21" s="35">
        <f t="shared" si="3"/>
        <v>0</v>
      </c>
      <c r="BT21" s="35">
        <f t="shared" si="3"/>
        <v>0</v>
      </c>
      <c r="BU21" s="23"/>
      <c r="BV21" s="36">
        <f t="shared" ref="BV21:BY21" si="4">AW21-W21</f>
        <v>0</v>
      </c>
      <c r="BW21" s="36">
        <f t="shared" si="4"/>
        <v>-5.9999998658895493E-2</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selection activeCell="A23" sqref="A23:XFD23"/>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104" priority="21" operator="lessThan">
      <formula>-1</formula>
    </cfRule>
  </conditionalFormatting>
  <conditionalFormatting sqref="BD6:BE21">
    <cfRule type="cellIs" dxfId="103" priority="19" operator="lessThan">
      <formula>-0.01</formula>
    </cfRule>
    <cfRule type="cellIs" dxfId="102" priority="20" operator="greaterThan">
      <formula>0.01</formula>
    </cfRule>
  </conditionalFormatting>
  <conditionalFormatting sqref="BB6:BC21">
    <cfRule type="cellIs" dxfId="101" priority="17" operator="lessThan">
      <formula>-1</formula>
    </cfRule>
    <cfRule type="cellIs" dxfId="100" priority="18" operator="greaterThan">
      <formula>1</formula>
    </cfRule>
  </conditionalFormatting>
  <conditionalFormatting sqref="BI6:BJ21">
    <cfRule type="cellIs" dxfId="99" priority="15" operator="lessThan">
      <formula>-0.01</formula>
    </cfRule>
    <cfRule type="cellIs" dxfId="98" priority="16" operator="greaterThan">
      <formula>0.01</formula>
    </cfRule>
  </conditionalFormatting>
  <conditionalFormatting sqref="BG6:BH21">
    <cfRule type="cellIs" dxfId="97" priority="13" operator="lessThan">
      <formula>-1</formula>
    </cfRule>
    <cfRule type="cellIs" dxfId="96" priority="14" operator="greaterThan">
      <formula>1</formula>
    </cfRule>
  </conditionalFormatting>
  <conditionalFormatting sqref="BN6:BO21">
    <cfRule type="cellIs" dxfId="95" priority="11" operator="lessThan">
      <formula>-0.01</formula>
    </cfRule>
    <cfRule type="cellIs" dxfId="94" priority="12" operator="greaterThan">
      <formula>0.01</formula>
    </cfRule>
  </conditionalFormatting>
  <conditionalFormatting sqref="BL6:BM21">
    <cfRule type="cellIs" dxfId="93" priority="9" operator="lessThan">
      <formula>-1</formula>
    </cfRule>
    <cfRule type="cellIs" dxfId="92" priority="10" operator="greaterThan">
      <formula>1</formula>
    </cfRule>
  </conditionalFormatting>
  <conditionalFormatting sqref="BS6:BT21">
    <cfRule type="cellIs" dxfId="91" priority="7" operator="lessThan">
      <formula>-0.01</formula>
    </cfRule>
    <cfRule type="cellIs" dxfId="90" priority="8" operator="greaterThan">
      <formula>0.01</formula>
    </cfRule>
  </conditionalFormatting>
  <conditionalFormatting sqref="BQ6:BR21">
    <cfRule type="cellIs" dxfId="89" priority="5" operator="lessThan">
      <formula>-1</formula>
    </cfRule>
    <cfRule type="cellIs" dxfId="88" priority="6" operator="greaterThan">
      <formula>1</formula>
    </cfRule>
  </conditionalFormatting>
  <conditionalFormatting sqref="BX6:BY21">
    <cfRule type="cellIs" dxfId="87" priority="3" operator="lessThan">
      <formula>-0.01</formula>
    </cfRule>
    <cfRule type="cellIs" dxfId="86" priority="4" operator="greaterThan">
      <formula>0.01</formula>
    </cfRule>
  </conditionalFormatting>
  <conditionalFormatting sqref="BV6:BW21">
    <cfRule type="cellIs" dxfId="85" priority="1" operator="lessThan">
      <formula>-1</formula>
    </cfRule>
    <cfRule type="cellIs" dxfId="84" priority="2" operator="greaterThan">
      <formula>1</formula>
    </cfRule>
  </conditionalFormatting>
  <pageMargins left="0.7" right="0.7" top="0.75" bottom="0.75" header="0.3" footer="0.3"/>
  <pageSetup paperSize="5" scale="1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BY37"/>
  <sheetViews>
    <sheetView zoomScale="80" zoomScaleNormal="80" workbookViewId="0">
      <pane xSplit="2" ySplit="3" topLeftCell="AY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76</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50049</v>
      </c>
      <c r="D6" s="28">
        <v>9799011077.1800003</v>
      </c>
      <c r="E6" s="17">
        <v>0.89500000000000002</v>
      </c>
      <c r="F6" s="17">
        <v>0.88590000000000002</v>
      </c>
      <c r="G6" s="8"/>
      <c r="H6" s="23">
        <v>211561</v>
      </c>
      <c r="I6" s="28">
        <v>38417162373</v>
      </c>
      <c r="J6" s="17">
        <v>0.87819999999999998</v>
      </c>
      <c r="K6" s="17">
        <v>0.85109999999999997</v>
      </c>
      <c r="L6" s="8"/>
      <c r="M6" s="23">
        <v>43398</v>
      </c>
      <c r="N6" s="28">
        <v>7292713043</v>
      </c>
      <c r="O6" s="17">
        <v>0.91479999999999995</v>
      </c>
      <c r="P6" s="17">
        <v>0.90239999999999998</v>
      </c>
      <c r="Q6" s="8"/>
      <c r="R6" s="23">
        <v>167113</v>
      </c>
      <c r="S6" s="28">
        <v>27685888190</v>
      </c>
      <c r="T6" s="17">
        <v>0.90869999999999995</v>
      </c>
      <c r="U6" s="17">
        <v>0.87829999999999997</v>
      </c>
      <c r="V6" s="8"/>
      <c r="W6" s="23">
        <v>263577</v>
      </c>
      <c r="X6" s="28">
        <v>53222906233</v>
      </c>
      <c r="Y6" s="17">
        <v>0.93379999999999996</v>
      </c>
      <c r="Z6" s="17">
        <v>0.92959999999999998</v>
      </c>
      <c r="AA6" s="8"/>
      <c r="AB6" s="34" t="s">
        <v>80</v>
      </c>
      <c r="AC6" s="23">
        <f>VLOOKUP($AB6,[1]WA!$C$8:$K$14,5,FALSE)</f>
        <v>50049</v>
      </c>
      <c r="AD6" s="23">
        <f>VLOOKUP($AB6,[1]WA!$C$8:$K$14,6,FALSE)</f>
        <v>9799011077.1800003</v>
      </c>
      <c r="AE6" s="35">
        <f>VLOOKUP($AB6,[1]WA!$C$8:$K$14,8,FALSE)</f>
        <v>0.89497872036050208</v>
      </c>
      <c r="AF6" s="35">
        <f>VLOOKUP($AB6,[1]WA!$C$8:$K$14,9,FALSE)</f>
        <v>0.8858813140624775</v>
      </c>
      <c r="AG6" s="8"/>
      <c r="AH6" s="23">
        <f>VLOOKUP($AB6,[2]WA!$C$8:$K$23,5,FALSE)</f>
        <v>211561</v>
      </c>
      <c r="AI6" s="23">
        <f>VLOOKUP($AB6,[2]WA!$C$8:$K$23,6,FALSE)</f>
        <v>38417162373.290001</v>
      </c>
      <c r="AJ6" s="35">
        <f>VLOOKUP($AB6,[2]WA!$C$8:$K$23,8,FALSE)</f>
        <v>0.87821816702504796</v>
      </c>
      <c r="AK6" s="35">
        <f>VLOOKUP($AB6,[2]WA!$C$8:$K$23,9,FALSE)</f>
        <v>0.85110782984234823</v>
      </c>
      <c r="AL6" s="8"/>
      <c r="AM6" s="23">
        <f>VLOOKUP($AB6,[3]WA!$C$8:$K$14,5,FALSE)</f>
        <v>43398</v>
      </c>
      <c r="AN6" s="23">
        <f>VLOOKUP($AB6,[3]WA!$C$8:$K$14,6,FALSE)</f>
        <v>7292713043</v>
      </c>
      <c r="AO6" s="35">
        <f>VLOOKUP($AB6,[3]WA!$C$8:$K$14,8,FALSE)</f>
        <v>0.91475907423801694</v>
      </c>
      <c r="AP6" s="35">
        <f>VLOOKUP($AB6,[3]WA!$C$8:$K$14,9,FALSE)</f>
        <v>0.90239879088900199</v>
      </c>
      <c r="AQ6" s="8"/>
      <c r="AR6" s="23">
        <f>VLOOKUP($AB6,[4]WA!$C$8:$K$14,5,FALSE)</f>
        <v>167113</v>
      </c>
      <c r="AS6" s="23">
        <f>VLOOKUP($AB6,[4]WA!$C$8:$K$14,6,FALSE)</f>
        <v>27685888190.27</v>
      </c>
      <c r="AT6" s="35">
        <f>VLOOKUP($AB6,[4]WA!$C$8:$K$14,8,FALSE)</f>
        <v>0.90871175251901837</v>
      </c>
      <c r="AU6" s="35">
        <f>VLOOKUP($AB6,[4]WA!$C$8:$K$14,9,FALSE)</f>
        <v>0.8783266597688375</v>
      </c>
      <c r="AV6" s="8"/>
      <c r="AW6" s="23">
        <f>VLOOKUP($AB6,[5]WA!$C$8:$K$14,5,FALSE)</f>
        <v>263577</v>
      </c>
      <c r="AX6" s="23">
        <f>VLOOKUP($AB6,[5]WA!$C$8:$K$14,6,FALSE)</f>
        <v>53222906233.400002</v>
      </c>
      <c r="AY6" s="35">
        <f>VLOOKUP($AB6,[5]WA!$C$8:$K$14,8,FALSE)</f>
        <v>0.93382248738733631</v>
      </c>
      <c r="AZ6" s="35">
        <f>VLOOKUP($AB6,[5]WA!$C$8:$K$14,9,FALSE)</f>
        <v>0.92958101376517044</v>
      </c>
      <c r="BB6" s="36">
        <f>AC6-C6</f>
        <v>0</v>
      </c>
      <c r="BC6" s="36">
        <f t="shared" ref="BC6:BY21" si="0">AD6-D6</f>
        <v>0</v>
      </c>
      <c r="BD6" s="35">
        <f t="shared" si="0"/>
        <v>-2.1279639497939762E-5</v>
      </c>
      <c r="BE6" s="35">
        <f t="shared" si="0"/>
        <v>-1.8685937522522345E-5</v>
      </c>
      <c r="BF6" s="23"/>
      <c r="BG6" s="36">
        <f t="shared" si="0"/>
        <v>0</v>
      </c>
      <c r="BH6" s="36">
        <f t="shared" si="0"/>
        <v>0.29000091552734375</v>
      </c>
      <c r="BI6" s="35">
        <f t="shared" si="0"/>
        <v>1.816702504797707E-5</v>
      </c>
      <c r="BJ6" s="35">
        <f t="shared" si="0"/>
        <v>7.829842348261451E-6</v>
      </c>
      <c r="BK6" s="23"/>
      <c r="BL6" s="36">
        <f t="shared" si="0"/>
        <v>0</v>
      </c>
      <c r="BM6" s="36">
        <f t="shared" si="0"/>
        <v>0</v>
      </c>
      <c r="BN6" s="35">
        <f t="shared" si="0"/>
        <v>-4.0925761983001685E-5</v>
      </c>
      <c r="BO6" s="35">
        <f t="shared" si="0"/>
        <v>-1.2091109979905923E-6</v>
      </c>
      <c r="BP6" s="23"/>
      <c r="BQ6" s="36">
        <f t="shared" si="0"/>
        <v>0</v>
      </c>
      <c r="BR6" s="36">
        <f t="shared" si="0"/>
        <v>0.27000045776367188</v>
      </c>
      <c r="BS6" s="35">
        <f t="shared" si="0"/>
        <v>1.1752519018415342E-5</v>
      </c>
      <c r="BT6" s="35">
        <f t="shared" si="0"/>
        <v>2.6659768837533626E-5</v>
      </c>
      <c r="BU6" s="23"/>
      <c r="BV6" s="36">
        <f t="shared" si="0"/>
        <v>0</v>
      </c>
      <c r="BW6" s="36">
        <f t="shared" si="0"/>
        <v>0.40000152587890625</v>
      </c>
      <c r="BX6" s="35">
        <f t="shared" si="0"/>
        <v>2.2487387336345144E-5</v>
      </c>
      <c r="BY6" s="35">
        <f t="shared" si="0"/>
        <v>-1.8986234829543314E-5</v>
      </c>
    </row>
    <row r="7" spans="1:77" x14ac:dyDescent="0.2">
      <c r="A7" s="1" t="s">
        <v>22</v>
      </c>
      <c r="B7" s="2" t="s">
        <v>8</v>
      </c>
      <c r="C7" s="23">
        <v>1197</v>
      </c>
      <c r="D7" s="28">
        <v>221862004.30000001</v>
      </c>
      <c r="E7" s="17">
        <v>2.1399999999999999E-2</v>
      </c>
      <c r="F7" s="17">
        <v>2.01E-2</v>
      </c>
      <c r="G7" s="8"/>
      <c r="H7" s="23">
        <v>3838</v>
      </c>
      <c r="I7" s="28">
        <v>743980119</v>
      </c>
      <c r="J7" s="17">
        <v>1.5900000000000001E-2</v>
      </c>
      <c r="K7" s="17">
        <v>1.6500000000000001E-2</v>
      </c>
      <c r="L7" s="8"/>
      <c r="M7" s="23">
        <v>995</v>
      </c>
      <c r="N7" s="28">
        <v>169999777</v>
      </c>
      <c r="O7" s="17">
        <v>2.1000000000000001E-2</v>
      </c>
      <c r="P7" s="17">
        <v>2.1000000000000001E-2</v>
      </c>
      <c r="Q7" s="8"/>
      <c r="R7" s="23">
        <v>3523</v>
      </c>
      <c r="S7" s="28">
        <v>646428793</v>
      </c>
      <c r="T7" s="17">
        <v>1.9199999999999998E-2</v>
      </c>
      <c r="U7" s="17">
        <v>2.0500000000000001E-2</v>
      </c>
      <c r="V7" s="8"/>
      <c r="W7" s="23">
        <v>4183</v>
      </c>
      <c r="X7" s="28">
        <v>791198374</v>
      </c>
      <c r="Y7" s="17">
        <v>1.4800000000000001E-2</v>
      </c>
      <c r="Z7" s="17">
        <v>1.38E-2</v>
      </c>
      <c r="AA7" s="8"/>
      <c r="AB7" s="34" t="s">
        <v>8</v>
      </c>
      <c r="AC7" s="23">
        <f>VLOOKUP($AB7,[1]WA!$C$8:$K$14,5,FALSE)</f>
        <v>1197</v>
      </c>
      <c r="AD7" s="23">
        <f>VLOOKUP($AB7,[1]WA!$C$8:$K$14,6,FALSE)</f>
        <v>221862004.30000001</v>
      </c>
      <c r="AE7" s="35">
        <f>VLOOKUP($AB7,[1]WA!$C$8:$K$14,8,FALSE)</f>
        <v>2.1404813847859517E-2</v>
      </c>
      <c r="AF7" s="35">
        <f>VLOOKUP($AB7,[1]WA!$C$8:$K$14,9,FALSE)</f>
        <v>2.0057473388057554E-2</v>
      </c>
      <c r="AG7" s="8"/>
      <c r="AH7" s="23">
        <f>VLOOKUP($AB7,[2]WA!$C$8:$K$23,5,FALSE)</f>
        <v>3838</v>
      </c>
      <c r="AI7" s="23">
        <f>VLOOKUP($AB7,[2]WA!$C$8:$K$23,6,FALSE)</f>
        <v>743980119.14999998</v>
      </c>
      <c r="AJ7" s="35">
        <f>VLOOKUP($AB7,[2]WA!$C$8:$K$23,8,FALSE)</f>
        <v>1.5932054230421173E-2</v>
      </c>
      <c r="AK7" s="35">
        <f>VLOOKUP($AB7,[2]WA!$C$8:$K$23,9,FALSE)</f>
        <v>1.648240696444184E-2</v>
      </c>
      <c r="AL7" s="8"/>
      <c r="AM7" s="23">
        <f>VLOOKUP($AB7,[3]WA!$C$8:$K$14,5,FALSE)</f>
        <v>995</v>
      </c>
      <c r="AN7" s="23">
        <f>VLOOKUP($AB7,[3]WA!$C$8:$K$14,6,FALSE)</f>
        <v>169999777</v>
      </c>
      <c r="AO7" s="35">
        <f>VLOOKUP($AB7,[3]WA!$C$8:$K$14,8,FALSE)</f>
        <v>2.0972977530458244E-2</v>
      </c>
      <c r="AP7" s="35">
        <f>VLOOKUP($AB7,[3]WA!$C$8:$K$14,9,FALSE)</f>
        <v>2.1035736948878048E-2</v>
      </c>
      <c r="AQ7" s="8"/>
      <c r="AR7" s="23">
        <f>VLOOKUP($AB7,[4]WA!$C$8:$K$14,5,FALSE)</f>
        <v>3523</v>
      </c>
      <c r="AS7" s="23">
        <f>VLOOKUP($AB7,[4]WA!$C$8:$K$14,6,FALSE)</f>
        <v>646428793.40999997</v>
      </c>
      <c r="AT7" s="35">
        <f>VLOOKUP($AB7,[4]WA!$C$8:$K$14,8,FALSE)</f>
        <v>1.9157046454342283E-2</v>
      </c>
      <c r="AU7" s="35">
        <f>VLOOKUP($AB7,[4]WA!$C$8:$K$14,9,FALSE)</f>
        <v>2.0507763341099734E-2</v>
      </c>
      <c r="AV7" s="8"/>
      <c r="AW7" s="23">
        <f>VLOOKUP($AB7,[5]WA!$C$8:$K$14,5,FALSE)</f>
        <v>4183</v>
      </c>
      <c r="AX7" s="23">
        <f>VLOOKUP($AB7,[5]WA!$C$8:$K$14,6,FALSE)</f>
        <v>791198373.85000002</v>
      </c>
      <c r="AY7" s="35">
        <f>VLOOKUP($AB7,[5]WA!$C$8:$K$14,8,FALSE)</f>
        <v>1.4819879825406723E-2</v>
      </c>
      <c r="AZ7" s="35">
        <f>VLOOKUP($AB7,[5]WA!$C$8:$K$14,9,FALSE)</f>
        <v>1.3818918178340391E-2</v>
      </c>
      <c r="BB7" s="36">
        <f t="shared" ref="BB7:BB21" si="1">AC7-C7</f>
        <v>0</v>
      </c>
      <c r="BC7" s="36">
        <f t="shared" si="0"/>
        <v>0</v>
      </c>
      <c r="BD7" s="35">
        <f t="shared" si="0"/>
        <v>4.8138478595180501E-6</v>
      </c>
      <c r="BE7" s="35">
        <f t="shared" si="0"/>
        <v>-4.2526611942445697E-5</v>
      </c>
      <c r="BF7" s="23"/>
      <c r="BG7" s="36">
        <f t="shared" si="0"/>
        <v>0</v>
      </c>
      <c r="BH7" s="36">
        <f t="shared" si="0"/>
        <v>0.14999997615814209</v>
      </c>
      <c r="BI7" s="35">
        <f t="shared" si="0"/>
        <v>3.2054230421171837E-5</v>
      </c>
      <c r="BJ7" s="35">
        <f t="shared" si="0"/>
        <v>-1.7593035558160358E-5</v>
      </c>
      <c r="BK7" s="23"/>
      <c r="BL7" s="36">
        <f t="shared" si="0"/>
        <v>0</v>
      </c>
      <c r="BM7" s="36">
        <f t="shared" si="0"/>
        <v>0</v>
      </c>
      <c r="BN7" s="35">
        <f t="shared" si="0"/>
        <v>-2.7022469541757715E-5</v>
      </c>
      <c r="BO7" s="35">
        <f t="shared" si="0"/>
        <v>3.573694887804707E-5</v>
      </c>
      <c r="BP7" s="23"/>
      <c r="BQ7" s="36">
        <f t="shared" si="0"/>
        <v>0</v>
      </c>
      <c r="BR7" s="36">
        <f t="shared" si="0"/>
        <v>0.40999996662139893</v>
      </c>
      <c r="BS7" s="35">
        <f t="shared" si="0"/>
        <v>-4.2953545657715281E-5</v>
      </c>
      <c r="BT7" s="35">
        <f t="shared" si="0"/>
        <v>7.7633410997327013E-6</v>
      </c>
      <c r="BU7" s="23"/>
      <c r="BV7" s="36">
        <f t="shared" si="0"/>
        <v>0</v>
      </c>
      <c r="BW7" s="36">
        <f t="shared" si="0"/>
        <v>-0.14999997615814209</v>
      </c>
      <c r="BX7" s="35">
        <f t="shared" si="0"/>
        <v>1.9879825406722562E-5</v>
      </c>
      <c r="BY7" s="35">
        <f t="shared" si="0"/>
        <v>1.8918178340390779E-5</v>
      </c>
    </row>
    <row r="8" spans="1:77" x14ac:dyDescent="0.2">
      <c r="A8" s="1" t="s">
        <v>23</v>
      </c>
      <c r="B8" s="2" t="s">
        <v>9</v>
      </c>
      <c r="C8" s="23">
        <v>1115</v>
      </c>
      <c r="D8" s="28">
        <v>226624945.83000001</v>
      </c>
      <c r="E8" s="17">
        <v>1.9900000000000001E-2</v>
      </c>
      <c r="F8" s="17">
        <v>2.0500000000000001E-2</v>
      </c>
      <c r="G8" s="8"/>
      <c r="H8" s="23">
        <v>3479</v>
      </c>
      <c r="I8" s="28">
        <v>725890540</v>
      </c>
      <c r="J8" s="17">
        <v>1.44E-2</v>
      </c>
      <c r="K8" s="17">
        <v>1.61E-2</v>
      </c>
      <c r="L8" s="8"/>
      <c r="M8" s="23">
        <v>832</v>
      </c>
      <c r="N8" s="28">
        <v>157556711</v>
      </c>
      <c r="O8" s="17">
        <v>1.7500000000000002E-2</v>
      </c>
      <c r="P8" s="17">
        <v>1.95E-2</v>
      </c>
      <c r="Q8" s="8"/>
      <c r="R8" s="23">
        <v>2607</v>
      </c>
      <c r="S8" s="28">
        <v>539265755</v>
      </c>
      <c r="T8" s="17">
        <v>1.4200000000000001E-2</v>
      </c>
      <c r="U8" s="17">
        <v>1.7100000000000001E-2</v>
      </c>
      <c r="V8" s="8"/>
      <c r="W8" s="23">
        <v>3705</v>
      </c>
      <c r="X8" s="28">
        <v>754075760</v>
      </c>
      <c r="Y8" s="17">
        <v>1.3100000000000001E-2</v>
      </c>
      <c r="Z8" s="17">
        <v>1.32E-2</v>
      </c>
      <c r="AA8" s="8"/>
      <c r="AB8" s="34" t="s">
        <v>9</v>
      </c>
      <c r="AC8" s="23">
        <f>VLOOKUP($AB8,[1]WA!$C$8:$K$14,5,FALSE)</f>
        <v>1115</v>
      </c>
      <c r="AD8" s="23">
        <f>VLOOKUP($AB8,[1]WA!$C$8:$K$14,6,FALSE)</f>
        <v>226624945.83000001</v>
      </c>
      <c r="AE8" s="35">
        <f>VLOOKUP($AB8,[1]WA!$C$8:$K$14,8,FALSE)</f>
        <v>1.9938485748006152E-2</v>
      </c>
      <c r="AF8" s="35">
        <f>VLOOKUP($AB8,[1]WA!$C$8:$K$14,9,FALSE)</f>
        <v>2.0488067951954448E-2</v>
      </c>
      <c r="AG8" s="8"/>
      <c r="AH8" s="23">
        <f>VLOOKUP($AB8,[2]WA!$C$8:$K$23,5,FALSE)</f>
        <v>3479</v>
      </c>
      <c r="AI8" s="23">
        <f>VLOOKUP($AB8,[2]WA!$C$8:$K$23,6,FALSE)</f>
        <v>725890540.32999969</v>
      </c>
      <c r="AJ8" s="35">
        <f>VLOOKUP($AB8,[2]WA!$C$8:$K$23,8,FALSE)</f>
        <v>1.4441796943104551E-2</v>
      </c>
      <c r="AK8" s="35">
        <f>VLOOKUP($AB8,[2]WA!$C$8:$K$23,9,FALSE)</f>
        <v>1.6081643836164648E-2</v>
      </c>
      <c r="AL8" s="8"/>
      <c r="AM8" s="23">
        <f>VLOOKUP($AB8,[3]WA!$C$8:$K$14,5,FALSE)</f>
        <v>832</v>
      </c>
      <c r="AN8" s="23">
        <f>VLOOKUP($AB8,[3]WA!$C$8:$K$14,6,FALSE)</f>
        <v>157556711</v>
      </c>
      <c r="AO8" s="35">
        <f>VLOOKUP($AB8,[3]WA!$C$8:$K$14,8,FALSE)</f>
        <v>1.7537203321951012E-2</v>
      </c>
      <c r="AP8" s="35">
        <f>VLOOKUP($AB8,[3]WA!$C$8:$K$14,9,FALSE)</f>
        <v>1.9496034557306512E-2</v>
      </c>
      <c r="AQ8" s="8"/>
      <c r="AR8" s="23">
        <f>VLOOKUP($AB8,[4]WA!$C$8:$K$14,5,FALSE)</f>
        <v>2607</v>
      </c>
      <c r="AS8" s="23">
        <f>VLOOKUP($AB8,[4]WA!$C$8:$K$14,6,FALSE)</f>
        <v>539265755.26999998</v>
      </c>
      <c r="AT8" s="35">
        <f>VLOOKUP($AB8,[4]WA!$C$8:$K$14,8,FALSE)</f>
        <v>1.4176105622046645E-2</v>
      </c>
      <c r="AU8" s="35">
        <f>VLOOKUP($AB8,[4]WA!$C$8:$K$14,9,FALSE)</f>
        <v>1.7108047475265026E-2</v>
      </c>
      <c r="AV8" s="8"/>
      <c r="AW8" s="23">
        <f>VLOOKUP($AB8,[5]WA!$C$8:$K$14,5,FALSE)</f>
        <v>3705</v>
      </c>
      <c r="AX8" s="23">
        <f>VLOOKUP($AB8,[5]WA!$C$8:$K$14,6,FALSE)</f>
        <v>754075760.25</v>
      </c>
      <c r="AY8" s="35">
        <f>VLOOKUP($AB8,[5]WA!$C$8:$K$14,8,FALSE)</f>
        <v>1.3126381724392041E-2</v>
      </c>
      <c r="AZ8" s="35">
        <f>VLOOKUP($AB8,[5]WA!$C$8:$K$14,9,FALSE)</f>
        <v>1.317054177002158E-2</v>
      </c>
      <c r="BB8" s="36">
        <f t="shared" si="1"/>
        <v>0</v>
      </c>
      <c r="BC8" s="36">
        <f t="shared" si="0"/>
        <v>0</v>
      </c>
      <c r="BD8" s="35">
        <f t="shared" si="0"/>
        <v>3.8485748006151371E-5</v>
      </c>
      <c r="BE8" s="35">
        <f t="shared" si="0"/>
        <v>-1.1932048045552868E-5</v>
      </c>
      <c r="BF8" s="23"/>
      <c r="BG8" s="36">
        <f t="shared" si="0"/>
        <v>0</v>
      </c>
      <c r="BH8" s="36">
        <f t="shared" si="0"/>
        <v>0.32999968528747559</v>
      </c>
      <c r="BI8" s="35">
        <f t="shared" si="0"/>
        <v>4.1796943104551246E-5</v>
      </c>
      <c r="BJ8" s="35">
        <f t="shared" si="0"/>
        <v>-1.8356163835352157E-5</v>
      </c>
      <c r="BK8" s="23"/>
      <c r="BL8" s="36">
        <f t="shared" si="0"/>
        <v>0</v>
      </c>
      <c r="BM8" s="36">
        <f t="shared" si="0"/>
        <v>0</v>
      </c>
      <c r="BN8" s="35">
        <f t="shared" si="0"/>
        <v>3.7203321951010532E-5</v>
      </c>
      <c r="BO8" s="35">
        <f t="shared" si="0"/>
        <v>-3.9654426934876419E-6</v>
      </c>
      <c r="BP8" s="23"/>
      <c r="BQ8" s="36">
        <f t="shared" si="0"/>
        <v>0</v>
      </c>
      <c r="BR8" s="36">
        <f t="shared" si="0"/>
        <v>0.26999998092651367</v>
      </c>
      <c r="BS8" s="35">
        <f t="shared" si="0"/>
        <v>-2.3894377953356111E-5</v>
      </c>
      <c r="BT8" s="35">
        <f t="shared" si="0"/>
        <v>8.0474752650258607E-6</v>
      </c>
      <c r="BU8" s="23"/>
      <c r="BV8" s="36">
        <f t="shared" si="0"/>
        <v>0</v>
      </c>
      <c r="BW8" s="36">
        <f t="shared" si="0"/>
        <v>0.25</v>
      </c>
      <c r="BX8" s="35">
        <f t="shared" si="0"/>
        <v>2.6381724392040076E-5</v>
      </c>
      <c r="BY8" s="35">
        <f t="shared" si="0"/>
        <v>-2.9458229978419556E-5</v>
      </c>
    </row>
    <row r="9" spans="1:77" x14ac:dyDescent="0.2">
      <c r="A9" s="1" t="s">
        <v>24</v>
      </c>
      <c r="B9" s="2" t="s">
        <v>10</v>
      </c>
      <c r="C9" s="23">
        <v>497</v>
      </c>
      <c r="D9" s="28">
        <v>125489971.29000001</v>
      </c>
      <c r="E9" s="17">
        <v>8.8999999999999999E-3</v>
      </c>
      <c r="F9" s="17">
        <v>1.1299999999999999E-2</v>
      </c>
      <c r="G9" s="8"/>
      <c r="H9" s="23">
        <v>15193</v>
      </c>
      <c r="I9" s="28">
        <v>3644626220</v>
      </c>
      <c r="J9" s="17">
        <v>6.3100000000000003E-2</v>
      </c>
      <c r="K9" s="17">
        <v>8.0699999999999994E-2</v>
      </c>
      <c r="L9" s="8"/>
      <c r="M9" s="23">
        <v>711</v>
      </c>
      <c r="N9" s="28">
        <v>160125982</v>
      </c>
      <c r="O9" s="17">
        <v>1.4999999999999999E-2</v>
      </c>
      <c r="P9" s="17">
        <v>1.9800000000000002E-2</v>
      </c>
      <c r="Q9" s="8"/>
      <c r="R9" s="23">
        <v>1096</v>
      </c>
      <c r="S9" s="28">
        <v>291054210</v>
      </c>
      <c r="T9" s="17">
        <v>6.0000000000000001E-3</v>
      </c>
      <c r="U9" s="17">
        <v>9.1999999999999998E-3</v>
      </c>
      <c r="V9" s="8"/>
      <c r="W9" s="23">
        <v>3085</v>
      </c>
      <c r="X9" s="28">
        <v>721081851</v>
      </c>
      <c r="Y9" s="17">
        <v>1.09E-2</v>
      </c>
      <c r="Z9" s="17">
        <v>1.26E-2</v>
      </c>
      <c r="AA9" s="8"/>
      <c r="AB9" s="34" t="s">
        <v>10</v>
      </c>
      <c r="AC9" s="23">
        <f>VLOOKUP($AB9,[1]WA!$C$8:$K$14,5,FALSE)</f>
        <v>497</v>
      </c>
      <c r="AD9" s="23">
        <f>VLOOKUP($AB9,[1]WA!$C$8:$K$14,6,FALSE)</f>
        <v>125489971.29000001</v>
      </c>
      <c r="AE9" s="35">
        <f>VLOOKUP($AB9,[1]WA!$C$8:$K$14,8,FALSE)</f>
        <v>8.8873788491112618E-3</v>
      </c>
      <c r="AF9" s="35">
        <f>VLOOKUP($AB9,[1]WA!$C$8:$K$14,9,FALSE)</f>
        <v>1.134494285111478E-2</v>
      </c>
      <c r="AG9" s="8"/>
      <c r="AH9" s="23">
        <f>VLOOKUP($AB9,[2]WA!$C$8:$K$23,5,FALSE)</f>
        <v>15193</v>
      </c>
      <c r="AI9" s="23">
        <f>VLOOKUP($AB9,[2]WA!$C$8:$K$23,6,FALSE)</f>
        <v>3644626219.5499997</v>
      </c>
      <c r="AJ9" s="35">
        <f>VLOOKUP($AB9,[2]WA!$C$8:$K$23,8,FALSE)</f>
        <v>6.3068186535380114E-2</v>
      </c>
      <c r="AK9" s="35">
        <f>VLOOKUP($AB9,[2]WA!$C$8:$K$23,9,FALSE)</f>
        <v>8.0744378831696439E-2</v>
      </c>
      <c r="AL9" s="8"/>
      <c r="AM9" s="23">
        <f>VLOOKUP($AB9,[3]WA!$C$8:$K$14,5,FALSE)</f>
        <v>711</v>
      </c>
      <c r="AN9" s="23">
        <f>VLOOKUP($AB9,[3]WA!$C$8:$K$14,6,FALSE)</f>
        <v>160125982</v>
      </c>
      <c r="AO9" s="35">
        <f>VLOOKUP($AB9,[3]WA!$C$8:$K$14,8,FALSE)</f>
        <v>1.4986720627292272E-2</v>
      </c>
      <c r="AP9" s="35">
        <f>VLOOKUP($AB9,[3]WA!$C$8:$K$14,9,FALSE)</f>
        <v>1.9813955614969903E-2</v>
      </c>
      <c r="AQ9" s="8"/>
      <c r="AR9" s="23">
        <f>VLOOKUP($AB9,[4]WA!$C$8:$K$14,5,FALSE)</f>
        <v>1096</v>
      </c>
      <c r="AS9" s="23">
        <f>VLOOKUP($AB9,[4]WA!$C$8:$K$14,6,FALSE)</f>
        <v>291054209.60000002</v>
      </c>
      <c r="AT9" s="35">
        <f>VLOOKUP($AB9,[4]WA!$C$8:$K$14,8,FALSE)</f>
        <v>5.9597283320917231E-3</v>
      </c>
      <c r="AU9" s="35">
        <f>VLOOKUP($AB9,[4]WA!$C$8:$K$14,9,FALSE)</f>
        <v>9.2336091937072172E-3</v>
      </c>
      <c r="AV9" s="8"/>
      <c r="AW9" s="23">
        <f>VLOOKUP($AB9,[5]WA!$C$8:$K$14,5,FALSE)</f>
        <v>3085</v>
      </c>
      <c r="AX9" s="23">
        <f>VLOOKUP($AB9,[5]WA!$C$8:$K$14,6,FALSE)</f>
        <v>721081850.59000003</v>
      </c>
      <c r="AY9" s="35">
        <f>VLOOKUP($AB9,[5]WA!$C$8:$K$14,8,FALSE)</f>
        <v>1.0929794229352077E-2</v>
      </c>
      <c r="AZ9" s="35">
        <f>VLOOKUP($AB9,[5]WA!$C$8:$K$14,9,FALSE)</f>
        <v>1.2594276508306653E-2</v>
      </c>
      <c r="BB9" s="36">
        <f t="shared" si="1"/>
        <v>0</v>
      </c>
      <c r="BC9" s="36">
        <f t="shared" si="0"/>
        <v>0</v>
      </c>
      <c r="BD9" s="35">
        <f t="shared" si="0"/>
        <v>-1.2621150888738122E-5</v>
      </c>
      <c r="BE9" s="35">
        <f t="shared" si="0"/>
        <v>4.4942851114780288E-5</v>
      </c>
      <c r="BF9" s="23"/>
      <c r="BG9" s="36">
        <f t="shared" si="0"/>
        <v>0</v>
      </c>
      <c r="BH9" s="36">
        <f t="shared" si="0"/>
        <v>-0.45000028610229492</v>
      </c>
      <c r="BI9" s="35">
        <f t="shared" si="0"/>
        <v>-3.1813464619889764E-5</v>
      </c>
      <c r="BJ9" s="35">
        <f t="shared" si="0"/>
        <v>4.437883169644552E-5</v>
      </c>
      <c r="BK9" s="23"/>
      <c r="BL9" s="36">
        <f t="shared" si="0"/>
        <v>0</v>
      </c>
      <c r="BM9" s="36">
        <f t="shared" si="0"/>
        <v>0</v>
      </c>
      <c r="BN9" s="35">
        <f t="shared" si="0"/>
        <v>-1.3279372707727249E-5</v>
      </c>
      <c r="BO9" s="35">
        <f t="shared" si="0"/>
        <v>1.3955614969900915E-5</v>
      </c>
      <c r="BP9" s="23"/>
      <c r="BQ9" s="36">
        <f t="shared" si="0"/>
        <v>0</v>
      </c>
      <c r="BR9" s="36">
        <f t="shared" si="0"/>
        <v>-0.39999997615814209</v>
      </c>
      <c r="BS9" s="35">
        <f t="shared" si="0"/>
        <v>-4.0271667908277006E-5</v>
      </c>
      <c r="BT9" s="35">
        <f t="shared" si="0"/>
        <v>3.360919370721735E-5</v>
      </c>
      <c r="BU9" s="23"/>
      <c r="BV9" s="36">
        <f t="shared" si="0"/>
        <v>0</v>
      </c>
      <c r="BW9" s="36">
        <f t="shared" si="0"/>
        <v>-0.40999996662139893</v>
      </c>
      <c r="BX9" s="35">
        <f t="shared" si="0"/>
        <v>2.9794229352076915E-5</v>
      </c>
      <c r="BY9" s="35">
        <f t="shared" si="0"/>
        <v>-5.7234916933466412E-6</v>
      </c>
    </row>
    <row r="10" spans="1:77" x14ac:dyDescent="0.2">
      <c r="A10" s="1" t="s">
        <v>25</v>
      </c>
      <c r="B10" s="2" t="s">
        <v>11</v>
      </c>
      <c r="C10" s="23">
        <v>731</v>
      </c>
      <c r="D10" s="28">
        <v>155128156.06</v>
      </c>
      <c r="E10" s="17">
        <v>1.3100000000000001E-2</v>
      </c>
      <c r="F10" s="17">
        <v>1.4E-2</v>
      </c>
      <c r="G10" s="8"/>
      <c r="H10" s="23">
        <v>3255</v>
      </c>
      <c r="I10" s="28">
        <v>746028427</v>
      </c>
      <c r="J10" s="17">
        <v>1.35E-2</v>
      </c>
      <c r="K10" s="17">
        <v>1.6500000000000001E-2</v>
      </c>
      <c r="L10" s="8"/>
      <c r="M10" s="23">
        <v>579</v>
      </c>
      <c r="N10" s="28">
        <v>109528046</v>
      </c>
      <c r="O10" s="17">
        <v>1.2200000000000001E-2</v>
      </c>
      <c r="P10" s="17">
        <v>1.3599999999999999E-2</v>
      </c>
      <c r="Q10" s="8"/>
      <c r="R10" s="23">
        <v>1935</v>
      </c>
      <c r="S10" s="28">
        <v>447158462</v>
      </c>
      <c r="T10" s="17">
        <v>1.0500000000000001E-2</v>
      </c>
      <c r="U10" s="17">
        <v>1.4200000000000001E-2</v>
      </c>
      <c r="V10" s="8"/>
      <c r="W10" s="23">
        <v>1597</v>
      </c>
      <c r="X10" s="28">
        <v>342522018</v>
      </c>
      <c r="Y10" s="17">
        <v>5.7000000000000002E-3</v>
      </c>
      <c r="Z10" s="17">
        <v>6.0000000000000001E-3</v>
      </c>
      <c r="AA10" s="8"/>
      <c r="AB10" s="34" t="s">
        <v>11</v>
      </c>
      <c r="AC10" s="23">
        <f>VLOOKUP($AB10,[1]WA!$C$8:$K$14,5,FALSE)</f>
        <v>731</v>
      </c>
      <c r="AD10" s="23">
        <f>VLOOKUP($AB10,[1]WA!$C$8:$K$14,6,FALSE)</f>
        <v>155128156.06</v>
      </c>
      <c r="AE10" s="35">
        <f>VLOOKUP($AB10,[1]WA!$C$8:$K$14,8,FALSE)</f>
        <v>1.3071778548692823E-2</v>
      </c>
      <c r="AF10" s="35">
        <f>VLOOKUP($AB10,[1]WA!$C$8:$K$14,9,FALSE)</f>
        <v>1.402438814040719E-2</v>
      </c>
      <c r="AG10" s="8"/>
      <c r="AH10" s="23">
        <f>VLOOKUP($AB10,[2]WA!$C$8:$K$23,5,FALSE)</f>
        <v>3255</v>
      </c>
      <c r="AI10" s="23">
        <f>VLOOKUP($AB10,[2]WA!$C$8:$K$23,6,FALSE)</f>
        <v>746028427.08999991</v>
      </c>
      <c r="AJ10" s="35">
        <f>VLOOKUP($AB10,[2]WA!$C$8:$K$23,8,FALSE)</f>
        <v>1.3511942813971058E-2</v>
      </c>
      <c r="AK10" s="35">
        <f>VLOOKUP($AB10,[2]WA!$C$8:$K$23,9,FALSE)</f>
        <v>1.6527785925769662E-2</v>
      </c>
      <c r="AL10" s="8"/>
      <c r="AM10" s="23">
        <f>VLOOKUP($AB10,[3]WA!$C$8:$K$14,5,FALSE)</f>
        <v>579</v>
      </c>
      <c r="AN10" s="23">
        <f>VLOOKUP($AB10,[3]WA!$C$8:$K$14,6,FALSE)</f>
        <v>109528046</v>
      </c>
      <c r="AO10" s="35">
        <f>VLOOKUP($AB10,[3]WA!$C$8:$K$14,8,FALSE)</f>
        <v>1.2204375869482737E-2</v>
      </c>
      <c r="AP10" s="35">
        <f>VLOOKUP($AB10,[3]WA!$C$8:$K$14,9,FALSE)</f>
        <v>1.3552977567615367E-2</v>
      </c>
      <c r="AQ10" s="8"/>
      <c r="AR10" s="23">
        <f>VLOOKUP($AB10,[4]WA!$C$8:$K$14,5,FALSE)</f>
        <v>1935</v>
      </c>
      <c r="AS10" s="23">
        <f>VLOOKUP($AB10,[4]WA!$C$8:$K$14,6,FALSE)</f>
        <v>447158462.31</v>
      </c>
      <c r="AT10" s="35">
        <f>VLOOKUP($AB10,[4]WA!$C$8:$K$14,8,FALSE)</f>
        <v>1.0521965622807924E-2</v>
      </c>
      <c r="AU10" s="35">
        <f>VLOOKUP($AB10,[4]WA!$C$8:$K$14,9,FALSE)</f>
        <v>1.4185970697018902E-2</v>
      </c>
      <c r="AV10" s="8"/>
      <c r="AW10" s="23">
        <f>VLOOKUP($AB10,[5]WA!$C$8:$K$14,5,FALSE)</f>
        <v>1597</v>
      </c>
      <c r="AX10" s="23">
        <f>VLOOKUP($AB10,[5]WA!$C$8:$K$14,6,FALSE)</f>
        <v>342522017.88999999</v>
      </c>
      <c r="AY10" s="35">
        <f>VLOOKUP($AB10,[5]WA!$C$8:$K$14,8,FALSE)</f>
        <v>5.6579842412561648E-3</v>
      </c>
      <c r="AZ10" s="35">
        <f>VLOOKUP($AB10,[5]WA!$C$8:$K$14,9,FALSE)</f>
        <v>5.9824234932000968E-3</v>
      </c>
      <c r="BB10" s="36">
        <f t="shared" si="1"/>
        <v>0</v>
      </c>
      <c r="BC10" s="36">
        <f t="shared" si="0"/>
        <v>0</v>
      </c>
      <c r="BD10" s="35">
        <f t="shared" si="0"/>
        <v>-2.8221451307177542E-5</v>
      </c>
      <c r="BE10" s="35">
        <f t="shared" si="0"/>
        <v>2.4388140407189535E-5</v>
      </c>
      <c r="BF10" s="23"/>
      <c r="BG10" s="36">
        <f t="shared" si="0"/>
        <v>0</v>
      </c>
      <c r="BH10" s="36">
        <f t="shared" si="0"/>
        <v>8.9999914169311523E-2</v>
      </c>
      <c r="BI10" s="35">
        <f t="shared" si="0"/>
        <v>1.1942813971058119E-5</v>
      </c>
      <c r="BJ10" s="35">
        <f t="shared" si="0"/>
        <v>2.7785925769661241E-5</v>
      </c>
      <c r="BK10" s="23"/>
      <c r="BL10" s="36">
        <f t="shared" si="0"/>
        <v>0</v>
      </c>
      <c r="BM10" s="36">
        <f t="shared" si="0"/>
        <v>0</v>
      </c>
      <c r="BN10" s="35">
        <f t="shared" si="0"/>
        <v>4.3758694827367162E-6</v>
      </c>
      <c r="BO10" s="35">
        <f t="shared" si="0"/>
        <v>-4.7022432384632301E-5</v>
      </c>
      <c r="BP10" s="23"/>
      <c r="BQ10" s="36">
        <f t="shared" si="0"/>
        <v>0</v>
      </c>
      <c r="BR10" s="36">
        <f t="shared" si="0"/>
        <v>0.31000000238418579</v>
      </c>
      <c r="BS10" s="35">
        <f t="shared" si="0"/>
        <v>2.1965622807923815E-5</v>
      </c>
      <c r="BT10" s="35">
        <f t="shared" si="0"/>
        <v>-1.4029302981099015E-5</v>
      </c>
      <c r="BU10" s="23"/>
      <c r="BV10" s="36">
        <f t="shared" si="0"/>
        <v>0</v>
      </c>
      <c r="BW10" s="36">
        <f t="shared" si="0"/>
        <v>-0.11000001430511475</v>
      </c>
      <c r="BX10" s="35">
        <f t="shared" si="0"/>
        <v>-4.2015758743835403E-5</v>
      </c>
      <c r="BY10" s="35">
        <f t="shared" si="0"/>
        <v>-1.7576506799903309E-5</v>
      </c>
    </row>
    <row r="11" spans="1:77" x14ac:dyDescent="0.2">
      <c r="A11" s="1" t="s">
        <v>26</v>
      </c>
      <c r="B11" s="13" t="s">
        <v>12</v>
      </c>
      <c r="C11" s="23">
        <v>2333</v>
      </c>
      <c r="D11" s="28">
        <v>533197501.73000002</v>
      </c>
      <c r="E11" s="17">
        <v>4.1700000000000001E-2</v>
      </c>
      <c r="F11" s="17">
        <v>4.82E-2</v>
      </c>
      <c r="G11" s="8"/>
      <c r="H11" s="23">
        <v>3572</v>
      </c>
      <c r="I11" s="28">
        <v>860144480</v>
      </c>
      <c r="J11" s="17">
        <v>1.4800000000000001E-2</v>
      </c>
      <c r="K11" s="17">
        <v>1.9099999999999999E-2</v>
      </c>
      <c r="L11" s="8"/>
      <c r="M11" s="23">
        <v>927</v>
      </c>
      <c r="N11" s="28">
        <v>191551192</v>
      </c>
      <c r="O11" s="17">
        <v>1.95E-2</v>
      </c>
      <c r="P11" s="17">
        <v>2.3699999999999999E-2</v>
      </c>
      <c r="Q11" s="8"/>
      <c r="R11" s="23">
        <v>7627</v>
      </c>
      <c r="S11" s="28">
        <v>1911379408</v>
      </c>
      <c r="T11" s="17">
        <v>4.1500000000000002E-2</v>
      </c>
      <c r="U11" s="17">
        <v>6.0600000000000001E-2</v>
      </c>
      <c r="V11" s="8"/>
      <c r="W11" s="23">
        <v>6109</v>
      </c>
      <c r="X11" s="28">
        <v>1422941759</v>
      </c>
      <c r="Y11" s="17">
        <v>2.1600000000000001E-2</v>
      </c>
      <c r="Z11" s="17">
        <v>2.4899999999999999E-2</v>
      </c>
      <c r="AA11" s="8"/>
      <c r="AB11" s="34" t="s">
        <v>12</v>
      </c>
      <c r="AC11" s="23">
        <f>VLOOKUP($AB11,[1]WA!$C$8:$K$14,5,FALSE)</f>
        <v>2333</v>
      </c>
      <c r="AD11" s="23">
        <f>VLOOKUP($AB11,[1]WA!$C$8:$K$14,6,FALSE)</f>
        <v>533197501.72999996</v>
      </c>
      <c r="AE11" s="35">
        <f>VLOOKUP($AB11,[1]WA!$C$8:$K$14,8,FALSE)</f>
        <v>4.1718822645828116E-2</v>
      </c>
      <c r="AF11" s="35">
        <f>VLOOKUP($AB11,[1]WA!$C$8:$K$14,9,FALSE)</f>
        <v>4.8203813605988619E-2</v>
      </c>
      <c r="AG11" s="8"/>
      <c r="AH11" s="23">
        <f>VLOOKUP($AB11,[2]WA!$C$8:$K$23,5,FALSE)</f>
        <v>3572</v>
      </c>
      <c r="AI11" s="23">
        <f>VLOOKUP($AB11,[2]WA!$C$8:$K$23,6,FALSE)</f>
        <v>860144480.36000001</v>
      </c>
      <c r="AJ11" s="35">
        <f>VLOOKUP($AB11,[2]WA!$C$8:$K$23,8,FALSE)</f>
        <v>1.4827852452075152E-2</v>
      </c>
      <c r="AK11" s="35">
        <f>VLOOKUP($AB11,[2]WA!$C$8:$K$23,9,FALSE)</f>
        <v>1.9055954599579129E-2</v>
      </c>
      <c r="AL11" s="8"/>
      <c r="AM11" s="23">
        <f>VLOOKUP($AB11,[3]WA!$C$8:$K$14,5,FALSE)</f>
        <v>927</v>
      </c>
      <c r="AN11" s="23">
        <f>VLOOKUP($AB11,[3]WA!$C$8:$K$14,6,FALSE)</f>
        <v>191551192</v>
      </c>
      <c r="AO11" s="35">
        <f>VLOOKUP($AB11,[3]WA!$C$8:$K$14,8,FALSE)</f>
        <v>1.9539648412798784E-2</v>
      </c>
      <c r="AP11" s="35">
        <f>VLOOKUP($AB11,[3]WA!$C$8:$K$14,9,FALSE)</f>
        <v>2.3702504545967926E-2</v>
      </c>
      <c r="AQ11" s="8"/>
      <c r="AR11" s="23">
        <f>VLOOKUP($AB11,[4]WA!$C$8:$K$14,5,FALSE)</f>
        <v>7627</v>
      </c>
      <c r="AS11" s="23">
        <f>VLOOKUP($AB11,[4]WA!$C$8:$K$14,6,FALSE)</f>
        <v>1911379407.5799999</v>
      </c>
      <c r="AT11" s="35">
        <f>VLOOKUP($AB11,[4]WA!$C$8:$K$14,8,FALSE)</f>
        <v>4.147340144969304E-2</v>
      </c>
      <c r="AU11" s="35">
        <f>VLOOKUP($AB11,[4]WA!$C$8:$K$14,9,FALSE)</f>
        <v>6.0637949524071547E-2</v>
      </c>
      <c r="AV11" s="8"/>
      <c r="AW11" s="23">
        <f>VLOOKUP($AB11,[5]WA!$C$8:$K$14,5,FALSE)</f>
        <v>6109</v>
      </c>
      <c r="AX11" s="23">
        <f>VLOOKUP($AB11,[5]WA!$C$8:$K$14,6,FALSE)</f>
        <v>1422941759.1500001</v>
      </c>
      <c r="AY11" s="35">
        <f>VLOOKUP($AB11,[5]WA!$C$8:$K$14,8,FALSE)</f>
        <v>2.1643472592256675E-2</v>
      </c>
      <c r="AZ11" s="35">
        <f>VLOOKUP($AB11,[5]WA!$C$8:$K$14,9,FALSE)</f>
        <v>2.4852826284960886E-2</v>
      </c>
      <c r="BB11" s="36">
        <f t="shared" si="1"/>
        <v>0</v>
      </c>
      <c r="BC11" s="36">
        <f t="shared" si="0"/>
        <v>0</v>
      </c>
      <c r="BD11" s="35">
        <f t="shared" si="0"/>
        <v>1.8822645828114881E-5</v>
      </c>
      <c r="BE11" s="35">
        <f t="shared" si="0"/>
        <v>3.8136059886187401E-6</v>
      </c>
      <c r="BF11" s="23"/>
      <c r="BG11" s="36">
        <f t="shared" si="0"/>
        <v>0</v>
      </c>
      <c r="BH11" s="36">
        <f t="shared" si="0"/>
        <v>0.36000001430511475</v>
      </c>
      <c r="BI11" s="35">
        <f t="shared" si="0"/>
        <v>2.7852452075151704E-5</v>
      </c>
      <c r="BJ11" s="35">
        <f t="shared" si="0"/>
        <v>-4.4045400420869574E-5</v>
      </c>
      <c r="BK11" s="23"/>
      <c r="BL11" s="36">
        <f t="shared" si="0"/>
        <v>0</v>
      </c>
      <c r="BM11" s="36">
        <f t="shared" si="0"/>
        <v>0</v>
      </c>
      <c r="BN11" s="35">
        <f t="shared" si="0"/>
        <v>3.9648412798784505E-5</v>
      </c>
      <c r="BO11" s="35">
        <f t="shared" si="0"/>
        <v>2.5045459679275128E-6</v>
      </c>
      <c r="BP11" s="23"/>
      <c r="BQ11" s="36">
        <f t="shared" si="0"/>
        <v>0</v>
      </c>
      <c r="BR11" s="36">
        <f t="shared" si="0"/>
        <v>-0.42000007629394531</v>
      </c>
      <c r="BS11" s="35">
        <f t="shared" si="0"/>
        <v>-2.6598550306962399E-5</v>
      </c>
      <c r="BT11" s="35">
        <f t="shared" si="0"/>
        <v>3.7949524071545504E-5</v>
      </c>
      <c r="BU11" s="23"/>
      <c r="BV11" s="36">
        <f t="shared" si="0"/>
        <v>0</v>
      </c>
      <c r="BW11" s="36">
        <f t="shared" si="0"/>
        <v>0.15000009536743164</v>
      </c>
      <c r="BX11" s="35">
        <f t="shared" si="0"/>
        <v>4.347259225667352E-5</v>
      </c>
      <c r="BY11" s="35">
        <f t="shared" si="0"/>
        <v>-4.7173715039112302E-5</v>
      </c>
    </row>
    <row r="12" spans="1:77" x14ac:dyDescent="0.2">
      <c r="A12" s="1" t="s">
        <v>27</v>
      </c>
      <c r="B12" s="13" t="s">
        <v>13</v>
      </c>
      <c r="C12" s="23">
        <v>55922</v>
      </c>
      <c r="D12" s="28">
        <v>11061313656.389999</v>
      </c>
      <c r="E12" s="17">
        <v>1</v>
      </c>
      <c r="F12" s="17">
        <v>1</v>
      </c>
      <c r="G12" s="8"/>
      <c r="H12" s="23">
        <v>240898</v>
      </c>
      <c r="I12" s="28">
        <v>45137832160</v>
      </c>
      <c r="J12" s="17">
        <v>1</v>
      </c>
      <c r="K12" s="17">
        <v>1</v>
      </c>
      <c r="L12" s="8"/>
      <c r="M12" s="23">
        <v>47442</v>
      </c>
      <c r="N12" s="28">
        <v>8081474750</v>
      </c>
      <c r="O12" s="17">
        <v>1</v>
      </c>
      <c r="P12" s="17">
        <v>1</v>
      </c>
      <c r="Q12" s="8"/>
      <c r="R12" s="23">
        <v>183901</v>
      </c>
      <c r="S12" s="28">
        <v>31521174818</v>
      </c>
      <c r="T12" s="17">
        <v>1</v>
      </c>
      <c r="U12" s="17">
        <v>1</v>
      </c>
      <c r="V12" s="8"/>
      <c r="W12" s="23">
        <v>282256</v>
      </c>
      <c r="X12" s="28">
        <v>57254725995</v>
      </c>
      <c r="Y12" s="17">
        <v>1</v>
      </c>
      <c r="Z12" s="17">
        <v>1</v>
      </c>
      <c r="AA12" s="8"/>
      <c r="AB12" s="34" t="s">
        <v>13</v>
      </c>
      <c r="AC12" s="23">
        <f>VLOOKUP($AB12,[1]WA!$C$8:$K$14,5,FALSE)</f>
        <v>55922</v>
      </c>
      <c r="AD12" s="23">
        <f>VLOOKUP($AB12,[1]WA!$C$8:$K$14,6,FALSE)</f>
        <v>11061313656.389999</v>
      </c>
      <c r="AE12" s="35">
        <f>VLOOKUP($AB12,[1]WA!$C$8:$K$14,8,FALSE)</f>
        <v>1</v>
      </c>
      <c r="AF12" s="35">
        <f>VLOOKUP($AB12,[1]WA!$C$8:$K$14,9,FALSE)</f>
        <v>1</v>
      </c>
      <c r="AG12" s="8"/>
      <c r="AH12" s="23">
        <f>VLOOKUP($AB12,[2]WA!$C$8:$K$23,5,FALSE)</f>
        <v>240898</v>
      </c>
      <c r="AI12" s="23">
        <f>VLOOKUP($AB12,[2]WA!$C$8:$K$23,6,FALSE)</f>
        <v>45137832159.770004</v>
      </c>
      <c r="AJ12" s="35">
        <f>VLOOKUP($AB12,[2]WA!$C$8:$K$23,8,FALSE)</f>
        <v>1</v>
      </c>
      <c r="AK12" s="35">
        <f>VLOOKUP($AB12,[2]WA!$C$8:$K$23,9,FALSE)</f>
        <v>0.99999999999999978</v>
      </c>
      <c r="AL12" s="8"/>
      <c r="AM12" s="23">
        <f>VLOOKUP($AB12,[3]WA!$C$8:$K$14,5,FALSE)</f>
        <v>47442</v>
      </c>
      <c r="AN12" s="23">
        <f>VLOOKUP($AB12,[3]WA!$C$8:$K$14,6,FALSE)</f>
        <v>8081474750</v>
      </c>
      <c r="AO12" s="35">
        <f>VLOOKUP($AB12,[3]WA!$C$8:$K$14,8,FALSE)</f>
        <v>1</v>
      </c>
      <c r="AP12" s="35">
        <f>VLOOKUP($AB12,[3]WA!$C$8:$K$14,9,FALSE)</f>
        <v>1</v>
      </c>
      <c r="AQ12" s="8"/>
      <c r="AR12" s="23">
        <f>VLOOKUP($AB12,[4]WA!$C$8:$K$14,5,FALSE)</f>
        <v>183901</v>
      </c>
      <c r="AS12" s="23">
        <f>VLOOKUP($AB12,[4]WA!$C$8:$K$14,6,FALSE)</f>
        <v>31521174818.440002</v>
      </c>
      <c r="AT12" s="35">
        <f>VLOOKUP($AB12,[4]WA!$C$8:$K$14,8,FALSE)</f>
        <v>0.99999999999999989</v>
      </c>
      <c r="AU12" s="35">
        <f>VLOOKUP($AB12,[4]WA!$C$8:$K$14,9,FALSE)</f>
        <v>0.99999999999999989</v>
      </c>
      <c r="AV12" s="8"/>
      <c r="AW12" s="23">
        <f>VLOOKUP($AB12,[5]WA!$C$8:$K$14,5,FALSE)</f>
        <v>282256</v>
      </c>
      <c r="AX12" s="23">
        <f>VLOOKUP($AB12,[5]WA!$C$8:$K$14,6,FALSE)</f>
        <v>57254725995.129997</v>
      </c>
      <c r="AY12" s="35">
        <f>VLOOKUP($AB12,[5]WA!$C$8:$K$14,8,FALSE)</f>
        <v>1</v>
      </c>
      <c r="AZ12" s="35">
        <f>VLOOKUP($AB12,[5]WA!$C$8:$K$14,9,FALSE)</f>
        <v>1</v>
      </c>
      <c r="BB12" s="36">
        <f t="shared" si="1"/>
        <v>0</v>
      </c>
      <c r="BC12" s="36">
        <f t="shared" si="0"/>
        <v>0</v>
      </c>
      <c r="BD12" s="35">
        <f t="shared" si="0"/>
        <v>0</v>
      </c>
      <c r="BE12" s="35">
        <f t="shared" si="0"/>
        <v>0</v>
      </c>
      <c r="BF12" s="23"/>
      <c r="BG12" s="36">
        <f t="shared" si="0"/>
        <v>0</v>
      </c>
      <c r="BH12" s="36">
        <f t="shared" si="0"/>
        <v>-0.2299957275390625</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0.44000244140625</v>
      </c>
      <c r="BS12" s="35">
        <f t="shared" si="0"/>
        <v>0</v>
      </c>
      <c r="BT12" s="35">
        <f t="shared" si="0"/>
        <v>0</v>
      </c>
      <c r="BU12" s="23"/>
      <c r="BV12" s="36">
        <f t="shared" si="0"/>
        <v>0</v>
      </c>
      <c r="BW12" s="36">
        <f t="shared" si="0"/>
        <v>0.12999725341796875</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6023</v>
      </c>
      <c r="D15" s="30">
        <v>464612659.56999999</v>
      </c>
      <c r="E15" s="19">
        <v>0.94259999999999999</v>
      </c>
      <c r="F15" s="19">
        <v>0.95120000000000005</v>
      </c>
      <c r="H15" s="25">
        <v>68904</v>
      </c>
      <c r="I15" s="30">
        <v>3547635386</v>
      </c>
      <c r="J15" s="19">
        <v>0.93679999999999997</v>
      </c>
      <c r="K15" s="19">
        <v>0.92820000000000003</v>
      </c>
      <c r="M15" s="25">
        <v>8858</v>
      </c>
      <c r="N15" s="30">
        <v>575498570</v>
      </c>
      <c r="O15" s="19">
        <v>0.93130000000000002</v>
      </c>
      <c r="P15" s="19">
        <v>0.92900000000000005</v>
      </c>
      <c r="R15" s="25">
        <v>47494</v>
      </c>
      <c r="S15" s="30">
        <v>2498453236</v>
      </c>
      <c r="T15" s="19">
        <v>0.9647</v>
      </c>
      <c r="U15" s="19">
        <v>0.94989999999999997</v>
      </c>
      <c r="W15" s="25">
        <v>34920</v>
      </c>
      <c r="X15" s="30">
        <v>1944020404</v>
      </c>
      <c r="Y15" s="19">
        <v>0.94969999999999999</v>
      </c>
      <c r="Z15" s="19">
        <v>0.94220000000000004</v>
      </c>
      <c r="AB15" s="34" t="s">
        <v>80</v>
      </c>
      <c r="AC15" s="23">
        <f>VLOOKUP($AB15,[1]WA!$C$17:$K$24,5,FALSE)</f>
        <v>6023</v>
      </c>
      <c r="AD15" s="23">
        <f>VLOOKUP($AB15,[1]WA!$C$17:$K$24,6,FALSE)</f>
        <v>464612659.56999999</v>
      </c>
      <c r="AE15" s="35">
        <f>VLOOKUP($AB15,[1]WA!$C$17:$K$24,8,FALSE)</f>
        <v>0.94256651017214399</v>
      </c>
      <c r="AF15" s="35">
        <f>VLOOKUP($AB15,[1]WA!$C$17:$K$24,9,FALSE)</f>
        <v>0.95124387949636624</v>
      </c>
      <c r="AH15" s="23">
        <f>VLOOKUP($AB15,[2]WA!$C$17:$K$23,5,FALSE)</f>
        <v>68904</v>
      </c>
      <c r="AI15" s="23">
        <f>VLOOKUP($AB15,[2]WA!$C$17:$K$23,6,FALSE)</f>
        <v>3547635386.1100001</v>
      </c>
      <c r="AJ15" s="35">
        <f>VLOOKUP($AB15,[2]WA!$C$17:$K$23,8,FALSE)</f>
        <v>0.93683208701563558</v>
      </c>
      <c r="AK15" s="35">
        <f>VLOOKUP($AB15,[2]WA!$C$17:$K$23,9,FALSE)</f>
        <v>0.92822978319875016</v>
      </c>
      <c r="AM15" s="23">
        <f>VLOOKUP($AB15,[3]WA!$C$17:$K$23,5,FALSE)</f>
        <v>8858</v>
      </c>
      <c r="AN15" s="23">
        <f>VLOOKUP($AB15,[3]WA!$C$17:$K$23,6,FALSE)</f>
        <v>575498570</v>
      </c>
      <c r="AO15" s="35">
        <f>VLOOKUP($AB15,[3]WA!$C$17:$K$23,8,FALSE)</f>
        <v>0.93134265587214804</v>
      </c>
      <c r="AP15" s="35">
        <f>VLOOKUP($AB15,[3]WA!$C$17:$K$23,9,FALSE)</f>
        <v>0.92901957387601697</v>
      </c>
      <c r="AQ15" s="23"/>
      <c r="AR15" s="23">
        <f>VLOOKUP($AB15,[4]WA!$C$17:$K$23,5,FALSE)</f>
        <v>47494</v>
      </c>
      <c r="AS15" s="23">
        <f>VLOOKUP($AB15,[4]WA!$C$17:$K$23,6,FALSE)</f>
        <v>2498453236.0300002</v>
      </c>
      <c r="AT15" s="35">
        <f>VLOOKUP($AB15,[4]WA!$C$17:$K$23,8,FALSE)</f>
        <v>0.96473694901482832</v>
      </c>
      <c r="AU15" s="35">
        <f>VLOOKUP($AB15,[4]WA!$C$17:$K$23,9,FALSE)</f>
        <v>0.94987758291006186</v>
      </c>
      <c r="AW15" s="23">
        <f>VLOOKUP($AB15,[5]WA!$C$17:$K$23,5,FALSE)</f>
        <v>34920</v>
      </c>
      <c r="AX15" s="23">
        <f>VLOOKUP($AB15,[5]WA!$C$17:$K$23,6,FALSE)</f>
        <v>1944020403.9200001</v>
      </c>
      <c r="AY15" s="35">
        <f>VLOOKUP($AB15,[5]WA!$C$17:$K$23,8,FALSE)</f>
        <v>0.94971307351301371</v>
      </c>
      <c r="AZ15" s="35">
        <f>VLOOKUP($AB15,[5]WA!$C$17:$K$23,9,FALSE)</f>
        <v>0.94223454225934411</v>
      </c>
      <c r="BB15" s="36">
        <f t="shared" si="1"/>
        <v>0</v>
      </c>
      <c r="BC15" s="36">
        <f t="shared" si="0"/>
        <v>0</v>
      </c>
      <c r="BD15" s="35">
        <f t="shared" si="0"/>
        <v>-3.3489827856003629E-5</v>
      </c>
      <c r="BE15" s="35">
        <f t="shared" si="0"/>
        <v>4.3879496366194815E-5</v>
      </c>
      <c r="BF15" s="23"/>
      <c r="BG15" s="36">
        <f t="shared" si="0"/>
        <v>0</v>
      </c>
      <c r="BH15" s="36">
        <f t="shared" si="0"/>
        <v>0.1100001335144043</v>
      </c>
      <c r="BI15" s="35">
        <f t="shared" si="0"/>
        <v>3.2087015635617888E-5</v>
      </c>
      <c r="BJ15" s="35">
        <f t="shared" si="0"/>
        <v>2.9783198750132911E-5</v>
      </c>
      <c r="BK15" s="23"/>
      <c r="BL15" s="36">
        <f t="shared" si="0"/>
        <v>0</v>
      </c>
      <c r="BM15" s="36">
        <f t="shared" si="0"/>
        <v>0</v>
      </c>
      <c r="BN15" s="35">
        <f t="shared" si="0"/>
        <v>4.2655872148023022E-5</v>
      </c>
      <c r="BO15" s="35">
        <f t="shared" si="0"/>
        <v>1.9573876016920622E-5</v>
      </c>
      <c r="BP15" s="23"/>
      <c r="BQ15" s="36">
        <f t="shared" si="0"/>
        <v>0</v>
      </c>
      <c r="BR15" s="36">
        <f t="shared" si="0"/>
        <v>3.0000209808349609E-2</v>
      </c>
      <c r="BS15" s="35">
        <f t="shared" si="0"/>
        <v>3.6949014828313587E-5</v>
      </c>
      <c r="BT15" s="35">
        <f t="shared" si="0"/>
        <v>-2.2417089938109314E-5</v>
      </c>
      <c r="BU15" s="23"/>
      <c r="BV15" s="36">
        <f t="shared" si="0"/>
        <v>0</v>
      </c>
      <c r="BW15" s="36">
        <f t="shared" si="0"/>
        <v>-7.9999923706054688E-2</v>
      </c>
      <c r="BX15" s="35">
        <f t="shared" si="0"/>
        <v>1.3073513013717175E-5</v>
      </c>
      <c r="BY15" s="35">
        <f t="shared" si="0"/>
        <v>3.4542259344072512E-5</v>
      </c>
    </row>
    <row r="16" spans="1:77" x14ac:dyDescent="0.2">
      <c r="A16" s="1" t="s">
        <v>22</v>
      </c>
      <c r="B16" s="13" t="s">
        <v>8</v>
      </c>
      <c r="C16" s="25">
        <v>85</v>
      </c>
      <c r="D16" s="30">
        <v>3833696.66</v>
      </c>
      <c r="E16" s="19">
        <v>1.3299999999999999E-2</v>
      </c>
      <c r="F16" s="19">
        <v>7.7999999999999996E-3</v>
      </c>
      <c r="H16" s="25">
        <v>805</v>
      </c>
      <c r="I16" s="30">
        <v>43542310</v>
      </c>
      <c r="J16" s="19">
        <v>1.09E-2</v>
      </c>
      <c r="K16" s="19">
        <v>1.14E-2</v>
      </c>
      <c r="M16" s="25">
        <v>168</v>
      </c>
      <c r="N16" s="30">
        <v>9373493</v>
      </c>
      <c r="O16" s="19">
        <v>1.77E-2</v>
      </c>
      <c r="P16" s="19">
        <v>1.5100000000000001E-2</v>
      </c>
      <c r="R16" s="25">
        <v>341</v>
      </c>
      <c r="S16" s="30">
        <v>21904718</v>
      </c>
      <c r="T16" s="19">
        <v>6.8999999999999999E-3</v>
      </c>
      <c r="U16" s="19">
        <v>8.3000000000000001E-3</v>
      </c>
      <c r="W16" s="25">
        <v>265</v>
      </c>
      <c r="X16" s="30">
        <v>17200806</v>
      </c>
      <c r="Y16" s="19">
        <v>7.1999999999999998E-3</v>
      </c>
      <c r="Z16" s="19">
        <v>8.3000000000000001E-3</v>
      </c>
      <c r="AB16" s="34" t="s">
        <v>8</v>
      </c>
      <c r="AC16" s="23">
        <f>VLOOKUP($AB16,[1]WA!$C$17:$K$24,5,FALSE)</f>
        <v>85</v>
      </c>
      <c r="AD16" s="23">
        <f>VLOOKUP($AB16,[1]WA!$C$17:$K$24,6,FALSE)</f>
        <v>3833696.6599999997</v>
      </c>
      <c r="AE16" s="35">
        <f>VLOOKUP($AB16,[1]WA!$C$17:$K$24,8,FALSE)</f>
        <v>1.3302034428794992E-2</v>
      </c>
      <c r="AF16" s="35">
        <f>VLOOKUP($AB16,[1]WA!$C$17:$K$24,9,FALSE)</f>
        <v>7.8490768784599298E-3</v>
      </c>
      <c r="AH16" s="23">
        <f>VLOOKUP($AB16,[2]WA!$C$17:$K$23,5,FALSE)</f>
        <v>805</v>
      </c>
      <c r="AI16" s="23">
        <f>VLOOKUP($AB16,[2]WA!$C$17:$K$23,6,FALSE)</f>
        <v>43542309.969999999</v>
      </c>
      <c r="AJ16" s="35">
        <f>VLOOKUP($AB16,[2]WA!$C$17:$K$23,8,FALSE)</f>
        <v>1.0944935418082937E-2</v>
      </c>
      <c r="AK16" s="35">
        <f>VLOOKUP($AB16,[2]WA!$C$17:$K$23,9,FALSE)</f>
        <v>1.1392734749932578E-2</v>
      </c>
      <c r="AM16" s="23">
        <f>VLOOKUP($AB16,[3]WA!$C$17:$K$23,5,FALSE)</f>
        <v>168</v>
      </c>
      <c r="AN16" s="23">
        <f>VLOOKUP($AB16,[3]WA!$C$17:$K$23,6,FALSE)</f>
        <v>9373493</v>
      </c>
      <c r="AO16" s="35">
        <f>VLOOKUP($AB16,[3]WA!$C$17:$K$23,8,FALSE)</f>
        <v>1.766375775417937E-2</v>
      </c>
      <c r="AP16" s="35">
        <f>VLOOKUP($AB16,[3]WA!$C$17:$K$23,9,FALSE)</f>
        <v>1.5131503233083323E-2</v>
      </c>
      <c r="AR16" s="23">
        <f>VLOOKUP($AB16,[4]WA!$C$17:$K$23,5,FALSE)</f>
        <v>341</v>
      </c>
      <c r="AS16" s="23">
        <f>VLOOKUP($AB16,[4]WA!$C$17:$K$23,6,FALSE)</f>
        <v>21904718.27</v>
      </c>
      <c r="AT16" s="35">
        <f>VLOOKUP($AB16,[4]WA!$C$17:$K$23,8,FALSE)</f>
        <v>6.9266707292301444E-3</v>
      </c>
      <c r="AU16" s="35">
        <f>VLOOKUP($AB16,[4]WA!$C$17:$K$23,9,FALSE)</f>
        <v>8.3278728393152267E-3</v>
      </c>
      <c r="AW16" s="23">
        <f>VLOOKUP($AB16,[5]WA!$C$17:$K$23,5,FALSE)</f>
        <v>265</v>
      </c>
      <c r="AX16" s="23">
        <f>VLOOKUP($AB16,[5]WA!$C$17:$K$23,6,FALSE)</f>
        <v>17200806.140000001</v>
      </c>
      <c r="AY16" s="35">
        <f>VLOOKUP($AB16,[5]WA!$C$17:$K$23,8,FALSE)</f>
        <v>7.2071582039217822E-3</v>
      </c>
      <c r="AZ16" s="35">
        <f>VLOOKUP($AB16,[5]WA!$C$17:$K$23,9,FALSE)</f>
        <v>8.3369462929163644E-3</v>
      </c>
      <c r="BB16" s="36">
        <f t="shared" si="1"/>
        <v>0</v>
      </c>
      <c r="BC16" s="36">
        <f t="shared" si="0"/>
        <v>0</v>
      </c>
      <c r="BD16" s="35">
        <f t="shared" si="0"/>
        <v>2.0344287949922851E-6</v>
      </c>
      <c r="BE16" s="35">
        <f t="shared" si="0"/>
        <v>4.9076878459930126E-5</v>
      </c>
      <c r="BF16" s="23"/>
      <c r="BG16" s="36">
        <f t="shared" si="0"/>
        <v>0</v>
      </c>
      <c r="BH16" s="36">
        <f t="shared" si="0"/>
        <v>-3.0000001192092896E-2</v>
      </c>
      <c r="BI16" s="35">
        <f t="shared" si="0"/>
        <v>4.4935418082937481E-5</v>
      </c>
      <c r="BJ16" s="35">
        <f t="shared" si="0"/>
        <v>-7.2652500674227211E-6</v>
      </c>
      <c r="BK16" s="23"/>
      <c r="BL16" s="36">
        <f t="shared" si="0"/>
        <v>0</v>
      </c>
      <c r="BM16" s="36">
        <f t="shared" si="0"/>
        <v>0</v>
      </c>
      <c r="BN16" s="35">
        <f t="shared" si="0"/>
        <v>-3.6242245820630042E-5</v>
      </c>
      <c r="BO16" s="35">
        <f t="shared" si="0"/>
        <v>3.1503233083322174E-5</v>
      </c>
      <c r="BP16" s="23"/>
      <c r="BQ16" s="36">
        <f t="shared" si="0"/>
        <v>0</v>
      </c>
      <c r="BR16" s="36">
        <f t="shared" si="0"/>
        <v>0.26999999955296516</v>
      </c>
      <c r="BS16" s="35">
        <f t="shared" si="0"/>
        <v>2.6670729230144491E-5</v>
      </c>
      <c r="BT16" s="35">
        <f t="shared" si="0"/>
        <v>2.7872839315226661E-5</v>
      </c>
      <c r="BU16" s="23"/>
      <c r="BV16" s="36">
        <f t="shared" si="0"/>
        <v>0</v>
      </c>
      <c r="BW16" s="36">
        <f t="shared" si="0"/>
        <v>0.14000000059604645</v>
      </c>
      <c r="BX16" s="35">
        <f t="shared" si="0"/>
        <v>7.1582039217824023E-6</v>
      </c>
      <c r="BY16" s="35">
        <f t="shared" si="0"/>
        <v>3.6946292916364282E-5</v>
      </c>
    </row>
    <row r="17" spans="1:77" x14ac:dyDescent="0.2">
      <c r="A17" s="1" t="s">
        <v>23</v>
      </c>
      <c r="B17" s="13" t="s">
        <v>9</v>
      </c>
      <c r="C17" s="25">
        <v>141</v>
      </c>
      <c r="D17" s="30">
        <v>7790108.4100000001</v>
      </c>
      <c r="E17" s="19">
        <v>2.2100000000000002E-2</v>
      </c>
      <c r="F17" s="19">
        <v>1.6E-2</v>
      </c>
      <c r="H17" s="25">
        <v>950</v>
      </c>
      <c r="I17" s="30">
        <v>50569169</v>
      </c>
      <c r="J17" s="19">
        <v>1.29E-2</v>
      </c>
      <c r="K17" s="19">
        <v>1.32E-2</v>
      </c>
      <c r="M17" s="25">
        <v>203</v>
      </c>
      <c r="N17" s="30">
        <v>13175010</v>
      </c>
      <c r="O17" s="19">
        <v>2.1299999999999999E-2</v>
      </c>
      <c r="P17" s="19">
        <v>2.1299999999999999E-2</v>
      </c>
      <c r="R17" s="25">
        <v>444</v>
      </c>
      <c r="S17" s="30">
        <v>30959576</v>
      </c>
      <c r="T17" s="19">
        <v>8.9999999999999993E-3</v>
      </c>
      <c r="U17" s="19">
        <v>1.18E-2</v>
      </c>
      <c r="W17" s="25">
        <v>417</v>
      </c>
      <c r="X17" s="30">
        <v>27582310</v>
      </c>
      <c r="Y17" s="19">
        <v>1.1299999999999999E-2</v>
      </c>
      <c r="Z17" s="19">
        <v>1.34E-2</v>
      </c>
      <c r="AB17" s="34" t="s">
        <v>9</v>
      </c>
      <c r="AC17" s="23">
        <f>VLOOKUP($AB17,[1]WA!$C$17:$K$24,5,FALSE)</f>
        <v>141</v>
      </c>
      <c r="AD17" s="23">
        <f>VLOOKUP($AB17,[1]WA!$C$17:$K$24,6,FALSE)</f>
        <v>7790108.4100000001</v>
      </c>
      <c r="AE17" s="35">
        <f>VLOOKUP($AB17,[1]WA!$C$17:$K$24,8,FALSE)</f>
        <v>2.2065727699530517E-2</v>
      </c>
      <c r="AF17" s="35">
        <f>VLOOKUP($AB17,[1]WA!$C$17:$K$24,9,FALSE)</f>
        <v>1.594939955463958E-2</v>
      </c>
      <c r="AH17" s="23">
        <f>VLOOKUP($AB17,[2]WA!$C$17:$K$23,5,FALSE)</f>
        <v>950</v>
      </c>
      <c r="AI17" s="23">
        <f>VLOOKUP($AB17,[2]WA!$C$17:$K$23,6,FALSE)</f>
        <v>50569169.36999999</v>
      </c>
      <c r="AJ17" s="35">
        <f>VLOOKUP($AB17,[2]WA!$C$17:$K$23,8,FALSE)</f>
        <v>1.291638341264446E-2</v>
      </c>
      <c r="AK17" s="35">
        <f>VLOOKUP($AB17,[2]WA!$C$17:$K$23,9,FALSE)</f>
        <v>1.3231294654641975E-2</v>
      </c>
      <c r="AM17" s="23">
        <f>VLOOKUP($AB17,[3]WA!$C$17:$K$23,5,FALSE)</f>
        <v>203</v>
      </c>
      <c r="AN17" s="23">
        <f>VLOOKUP($AB17,[3]WA!$C$17:$K$23,6,FALSE)</f>
        <v>13175010</v>
      </c>
      <c r="AO17" s="35">
        <f>VLOOKUP($AB17,[3]WA!$C$17:$K$23,8,FALSE)</f>
        <v>2.1343707286300074E-2</v>
      </c>
      <c r="AP17" s="35">
        <f>VLOOKUP($AB17,[3]WA!$C$17:$K$23,9,FALSE)</f>
        <v>2.1268240815980242E-2</v>
      </c>
      <c r="AR17" s="23">
        <f>VLOOKUP($AB17,[4]WA!$C$17:$K$23,5,FALSE)</f>
        <v>444</v>
      </c>
      <c r="AS17" s="23">
        <f>VLOOKUP($AB17,[4]WA!$C$17:$K$23,6,FALSE)</f>
        <v>30959576.359999999</v>
      </c>
      <c r="AT17" s="35">
        <f>VLOOKUP($AB17,[4]WA!$C$17:$K$23,8,FALSE)</f>
        <v>9.0188909201706271E-3</v>
      </c>
      <c r="AU17" s="35">
        <f>VLOOKUP($AB17,[4]WA!$C$17:$K$23,9,FALSE)</f>
        <v>1.177040543992122E-2</v>
      </c>
      <c r="AW17" s="23">
        <f>VLOOKUP($AB17,[5]WA!$C$17:$K$23,5,FALSE)</f>
        <v>417</v>
      </c>
      <c r="AX17" s="23">
        <f>VLOOKUP($AB17,[5]WA!$C$17:$K$23,6,FALSE)</f>
        <v>27582310.329999998</v>
      </c>
      <c r="AY17" s="35">
        <f>VLOOKUP($AB17,[5]WA!$C$17:$K$23,8,FALSE)</f>
        <v>1.1341075362397672E-2</v>
      </c>
      <c r="AZ17" s="35">
        <f>VLOOKUP($AB17,[5]WA!$C$17:$K$23,9,FALSE)</f>
        <v>1.336868969885165E-2</v>
      </c>
      <c r="BB17" s="36">
        <f t="shared" si="1"/>
        <v>0</v>
      </c>
      <c r="BC17" s="36">
        <f t="shared" si="0"/>
        <v>0</v>
      </c>
      <c r="BD17" s="35">
        <f t="shared" si="0"/>
        <v>-3.4272300469484485E-5</v>
      </c>
      <c r="BE17" s="35">
        <f t="shared" si="0"/>
        <v>-5.0600445360420021E-5</v>
      </c>
      <c r="BF17" s="23"/>
      <c r="BG17" s="36">
        <f t="shared" si="0"/>
        <v>0</v>
      </c>
      <c r="BH17" s="36">
        <f t="shared" si="0"/>
        <v>0.36999998986721039</v>
      </c>
      <c r="BI17" s="35">
        <f t="shared" si="0"/>
        <v>1.6383412644460291E-5</v>
      </c>
      <c r="BJ17" s="35">
        <f t="shared" si="0"/>
        <v>3.1294654641975464E-5</v>
      </c>
      <c r="BK17" s="23"/>
      <c r="BL17" s="36">
        <f t="shared" si="0"/>
        <v>0</v>
      </c>
      <c r="BM17" s="36">
        <f t="shared" si="0"/>
        <v>0</v>
      </c>
      <c r="BN17" s="35">
        <f t="shared" si="0"/>
        <v>4.3707286300074394E-5</v>
      </c>
      <c r="BO17" s="35">
        <f t="shared" si="0"/>
        <v>-3.1759184019757025E-5</v>
      </c>
      <c r="BP17" s="23"/>
      <c r="BQ17" s="36">
        <f t="shared" si="0"/>
        <v>0</v>
      </c>
      <c r="BR17" s="36">
        <f t="shared" si="0"/>
        <v>0.35999999940395355</v>
      </c>
      <c r="BS17" s="35">
        <f t="shared" si="0"/>
        <v>1.8890920170627767E-5</v>
      </c>
      <c r="BT17" s="35">
        <f t="shared" si="0"/>
        <v>-2.9594560078779336E-5</v>
      </c>
      <c r="BU17" s="23"/>
      <c r="BV17" s="36">
        <f t="shared" si="0"/>
        <v>0</v>
      </c>
      <c r="BW17" s="36">
        <f t="shared" si="0"/>
        <v>0.32999999821186066</v>
      </c>
      <c r="BX17" s="35">
        <f t="shared" si="0"/>
        <v>4.1075362397672427E-5</v>
      </c>
      <c r="BY17" s="35">
        <f t="shared" si="0"/>
        <v>-3.1310301148350719E-5</v>
      </c>
    </row>
    <row r="18" spans="1:77" x14ac:dyDescent="0.2">
      <c r="A18" s="1" t="s">
        <v>24</v>
      </c>
      <c r="B18" s="13" t="s">
        <v>10</v>
      </c>
      <c r="C18" s="25">
        <v>33</v>
      </c>
      <c r="D18" s="30">
        <v>3161647.33</v>
      </c>
      <c r="E18" s="19">
        <v>5.1999999999999998E-3</v>
      </c>
      <c r="F18" s="19">
        <v>6.4999999999999997E-3</v>
      </c>
      <c r="H18" s="25">
        <v>1405</v>
      </c>
      <c r="I18" s="30">
        <v>76329980</v>
      </c>
      <c r="J18" s="19">
        <v>1.9099999999999999E-2</v>
      </c>
      <c r="K18" s="19">
        <v>0.02</v>
      </c>
      <c r="M18" s="25">
        <v>78</v>
      </c>
      <c r="N18" s="30">
        <v>5890962</v>
      </c>
      <c r="O18" s="19">
        <v>8.2000000000000007E-3</v>
      </c>
      <c r="P18" s="19">
        <v>9.4999999999999998E-3</v>
      </c>
      <c r="R18" s="25">
        <v>149</v>
      </c>
      <c r="S18" s="30">
        <v>14068246</v>
      </c>
      <c r="T18" s="19">
        <v>3.0000000000000001E-3</v>
      </c>
      <c r="U18" s="19">
        <v>5.3E-3</v>
      </c>
      <c r="W18" s="25">
        <v>202</v>
      </c>
      <c r="X18" s="30">
        <v>13341732</v>
      </c>
      <c r="Y18" s="19">
        <v>5.4999999999999997E-3</v>
      </c>
      <c r="Z18" s="19">
        <v>6.4999999999999997E-3</v>
      </c>
      <c r="AB18" s="34" t="s">
        <v>10</v>
      </c>
      <c r="AC18" s="23">
        <f>VLOOKUP($AB18,[1]WA!$C$17:$K$24,5,FALSE)</f>
        <v>33</v>
      </c>
      <c r="AD18" s="23">
        <f>VLOOKUP($AB18,[1]WA!$C$17:$K$24,6,FALSE)</f>
        <v>3161647.33</v>
      </c>
      <c r="AE18" s="35">
        <f>VLOOKUP($AB18,[1]WA!$C$17:$K$24,8,FALSE)</f>
        <v>5.1643192488262908E-3</v>
      </c>
      <c r="AF18" s="35">
        <f>VLOOKUP($AB18,[1]WA!$C$17:$K$24,9,FALSE)</f>
        <v>6.4731289814013541E-3</v>
      </c>
      <c r="AH18" s="23">
        <f>VLOOKUP($AB18,[2]WA!$C$17:$K$23,5,FALSE)</f>
        <v>1405</v>
      </c>
      <c r="AI18" s="23">
        <f>VLOOKUP($AB18,[2]WA!$C$17:$K$23,6,FALSE)</f>
        <v>76329979.969999999</v>
      </c>
      <c r="AJ18" s="35">
        <f>VLOOKUP($AB18,[2]WA!$C$17:$K$23,8,FALSE)</f>
        <v>1.910265125764786E-2</v>
      </c>
      <c r="AK18" s="35">
        <f>VLOOKUP($AB18,[2]WA!$C$17:$K$23,9,FALSE)</f>
        <v>1.9971545282393675E-2</v>
      </c>
      <c r="AM18" s="23">
        <f>VLOOKUP($AB18,[3]WA!$C$17:$K$23,5,FALSE)</f>
        <v>78</v>
      </c>
      <c r="AN18" s="23">
        <f>VLOOKUP($AB18,[3]WA!$C$17:$K$23,6,FALSE)</f>
        <v>5890962</v>
      </c>
      <c r="AO18" s="35">
        <f>VLOOKUP($AB18,[3]WA!$C$17:$K$23,8,FALSE)</f>
        <v>8.2010303858689945E-3</v>
      </c>
      <c r="AP18" s="35">
        <f>VLOOKUP($AB18,[3]WA!$C$17:$K$23,9,FALSE)</f>
        <v>9.5097004445376977E-3</v>
      </c>
      <c r="AR18" s="23">
        <f>VLOOKUP($AB18,[4]WA!$C$17:$K$23,5,FALSE)</f>
        <v>149</v>
      </c>
      <c r="AS18" s="23">
        <f>VLOOKUP($AB18,[4]WA!$C$17:$K$23,6,FALSE)</f>
        <v>14068246.42</v>
      </c>
      <c r="AT18" s="35">
        <f>VLOOKUP($AB18,[4]WA!$C$17:$K$23,8,FALSE)</f>
        <v>3.0266097907779808E-3</v>
      </c>
      <c r="AU18" s="35">
        <f>VLOOKUP($AB18,[4]WA!$C$17:$K$23,9,FALSE)</f>
        <v>5.3485539422969105E-3</v>
      </c>
      <c r="AW18" s="23">
        <f>VLOOKUP($AB18,[5]WA!$C$17:$K$23,5,FALSE)</f>
        <v>202</v>
      </c>
      <c r="AX18" s="23">
        <f>VLOOKUP($AB18,[5]WA!$C$17:$K$23,6,FALSE)</f>
        <v>13341731.98</v>
      </c>
      <c r="AY18" s="35">
        <f>VLOOKUP($AB18,[5]WA!$C$17:$K$23,8,FALSE)</f>
        <v>5.4937583290271697E-3</v>
      </c>
      <c r="AZ18" s="35">
        <f>VLOOKUP($AB18,[5]WA!$C$17:$K$23,9,FALSE)</f>
        <v>6.4665168635953648E-3</v>
      </c>
      <c r="BB18" s="36">
        <f t="shared" si="1"/>
        <v>0</v>
      </c>
      <c r="BC18" s="36">
        <f t="shared" si="0"/>
        <v>0</v>
      </c>
      <c r="BD18" s="35">
        <f t="shared" si="0"/>
        <v>-3.5680751173708912E-5</v>
      </c>
      <c r="BE18" s="35">
        <f t="shared" si="0"/>
        <v>-2.6871018598645553E-5</v>
      </c>
      <c r="BF18" s="23"/>
      <c r="BG18" s="36">
        <f t="shared" si="0"/>
        <v>0</v>
      </c>
      <c r="BH18" s="36">
        <f t="shared" si="0"/>
        <v>-3.0000001192092896E-2</v>
      </c>
      <c r="BI18" s="35">
        <f t="shared" si="0"/>
        <v>2.6512576478607275E-6</v>
      </c>
      <c r="BJ18" s="35">
        <f t="shared" si="0"/>
        <v>-2.845471760632573E-5</v>
      </c>
      <c r="BK18" s="23"/>
      <c r="BL18" s="36">
        <f t="shared" si="0"/>
        <v>0</v>
      </c>
      <c r="BM18" s="36">
        <f t="shared" si="0"/>
        <v>0</v>
      </c>
      <c r="BN18" s="35">
        <f t="shared" si="0"/>
        <v>1.03038586899383E-6</v>
      </c>
      <c r="BO18" s="35">
        <f t="shared" si="0"/>
        <v>9.7004445376979581E-6</v>
      </c>
      <c r="BP18" s="23"/>
      <c r="BQ18" s="36">
        <f t="shared" si="0"/>
        <v>0</v>
      </c>
      <c r="BR18" s="36">
        <f t="shared" si="0"/>
        <v>0.41999999992549419</v>
      </c>
      <c r="BS18" s="35">
        <f t="shared" si="0"/>
        <v>2.6609790777980778E-5</v>
      </c>
      <c r="BT18" s="35">
        <f t="shared" si="0"/>
        <v>4.855394229691043E-5</v>
      </c>
      <c r="BU18" s="23"/>
      <c r="BV18" s="36">
        <f t="shared" si="0"/>
        <v>0</v>
      </c>
      <c r="BW18" s="36">
        <f t="shared" si="0"/>
        <v>-1.9999999552965164E-2</v>
      </c>
      <c r="BX18" s="35">
        <f t="shared" si="0"/>
        <v>-6.2416709728299602E-6</v>
      </c>
      <c r="BY18" s="35">
        <f t="shared" si="0"/>
        <v>-3.3483136404634933E-5</v>
      </c>
    </row>
    <row r="19" spans="1:77" x14ac:dyDescent="0.2">
      <c r="A19" s="1" t="s">
        <v>25</v>
      </c>
      <c r="B19" s="13" t="s">
        <v>11</v>
      </c>
      <c r="C19" s="25">
        <v>105</v>
      </c>
      <c r="D19" s="30">
        <v>8196997.4500000002</v>
      </c>
      <c r="E19" s="19">
        <v>1.6400000000000001E-2</v>
      </c>
      <c r="F19" s="19">
        <v>1.6799999999999999E-2</v>
      </c>
      <c r="H19" s="25">
        <v>1306</v>
      </c>
      <c r="I19" s="30">
        <v>82764152</v>
      </c>
      <c r="J19" s="19">
        <v>1.78E-2</v>
      </c>
      <c r="K19" s="19">
        <v>2.1700000000000001E-2</v>
      </c>
      <c r="M19" s="25">
        <v>192</v>
      </c>
      <c r="N19" s="30">
        <v>13142557</v>
      </c>
      <c r="O19" s="19">
        <v>2.0199999999999999E-2</v>
      </c>
      <c r="P19" s="19">
        <v>2.12E-2</v>
      </c>
      <c r="R19" s="25">
        <v>640</v>
      </c>
      <c r="S19" s="30">
        <v>48160780</v>
      </c>
      <c r="T19" s="19">
        <v>1.2999999999999999E-2</v>
      </c>
      <c r="U19" s="19">
        <v>1.83E-2</v>
      </c>
      <c r="W19" s="25">
        <v>753</v>
      </c>
      <c r="X19" s="30">
        <v>43609480</v>
      </c>
      <c r="Y19" s="19">
        <v>2.0500000000000001E-2</v>
      </c>
      <c r="Z19" s="19">
        <v>2.1100000000000001E-2</v>
      </c>
      <c r="AB19" s="34" t="s">
        <v>11</v>
      </c>
      <c r="AC19" s="23">
        <f>VLOOKUP($AB19,[1]WA!$C$17:$K$24,5,FALSE)</f>
        <v>105</v>
      </c>
      <c r="AD19" s="23">
        <f>VLOOKUP($AB19,[1]WA!$C$17:$K$24,6,FALSE)</f>
        <v>8196997.4500000002</v>
      </c>
      <c r="AE19" s="35">
        <f>VLOOKUP($AB19,[1]WA!$C$17:$K$24,8,FALSE)</f>
        <v>1.6431924882629109E-2</v>
      </c>
      <c r="AF19" s="35">
        <f>VLOOKUP($AB19,[1]WA!$C$17:$K$24,9,FALSE)</f>
        <v>1.6782460602292413E-2</v>
      </c>
      <c r="AH19" s="23">
        <f>VLOOKUP($AB19,[2]WA!$C$17:$K$23,5,FALSE)</f>
        <v>1306</v>
      </c>
      <c r="AI19" s="23">
        <f>VLOOKUP($AB19,[2]WA!$C$17:$K$23,6,FALSE)</f>
        <v>82764152.149999991</v>
      </c>
      <c r="AJ19" s="35">
        <f>VLOOKUP($AB19,[2]WA!$C$17:$K$23,8,FALSE)</f>
        <v>1.7756628144119647E-2</v>
      </c>
      <c r="AK19" s="35">
        <f>VLOOKUP($AB19,[2]WA!$C$17:$K$23,9,FALSE)</f>
        <v>2.1655030082181281E-2</v>
      </c>
      <c r="AM19" s="23">
        <f>VLOOKUP($AB19,[3]WA!$C$17:$K$23,5,FALSE)</f>
        <v>192</v>
      </c>
      <c r="AN19" s="23">
        <f>VLOOKUP($AB19,[3]WA!$C$17:$K$23,6,FALSE)</f>
        <v>13142557</v>
      </c>
      <c r="AO19" s="35">
        <f>VLOOKUP($AB19,[3]WA!$C$17:$K$23,8,FALSE)</f>
        <v>2.018715171906214E-2</v>
      </c>
      <c r="AP19" s="35">
        <f>VLOOKUP($AB19,[3]WA!$C$17:$K$23,9,FALSE)</f>
        <v>2.1215852376108013E-2</v>
      </c>
      <c r="AR19" s="23">
        <f>VLOOKUP($AB19,[4]WA!$C$17:$K$23,5,FALSE)</f>
        <v>640</v>
      </c>
      <c r="AS19" s="23">
        <f>VLOOKUP($AB19,[4]WA!$C$17:$K$23,6,FALSE)</f>
        <v>48160779.810000002</v>
      </c>
      <c r="AT19" s="35">
        <f>VLOOKUP($AB19,[4]WA!$C$17:$K$23,8,FALSE)</f>
        <v>1.3000203128173878E-2</v>
      </c>
      <c r="AU19" s="35">
        <f>VLOOKUP($AB19,[4]WA!$C$17:$K$23,9,FALSE)</f>
        <v>1.8310066587308823E-2</v>
      </c>
      <c r="AW19" s="23">
        <f>VLOOKUP($AB19,[5]WA!$C$17:$K$23,5,FALSE)</f>
        <v>753</v>
      </c>
      <c r="AX19" s="23">
        <f>VLOOKUP($AB19,[5]WA!$C$17:$K$23,6,FALSE)</f>
        <v>43609479.829999998</v>
      </c>
      <c r="AY19" s="35">
        <f>VLOOKUP($AB19,[5]WA!$C$17:$K$23,8,FALSE)</f>
        <v>2.0479208028502272E-2</v>
      </c>
      <c r="AZ19" s="35">
        <f>VLOOKUP($AB19,[5]WA!$C$17:$K$23,9,FALSE)</f>
        <v>2.1136793720339518E-2</v>
      </c>
      <c r="BB19" s="36">
        <f t="shared" si="1"/>
        <v>0</v>
      </c>
      <c r="BC19" s="36">
        <f t="shared" si="0"/>
        <v>0</v>
      </c>
      <c r="BD19" s="35">
        <f t="shared" si="0"/>
        <v>3.1924882629107837E-5</v>
      </c>
      <c r="BE19" s="35">
        <f t="shared" si="0"/>
        <v>-1.7539397707586057E-5</v>
      </c>
      <c r="BF19" s="23"/>
      <c r="BG19" s="36">
        <f t="shared" si="0"/>
        <v>0</v>
      </c>
      <c r="BH19" s="36">
        <f t="shared" si="0"/>
        <v>0.14999999105930328</v>
      </c>
      <c r="BI19" s="35">
        <f t="shared" si="0"/>
        <v>-4.3371855880353083E-5</v>
      </c>
      <c r="BJ19" s="35">
        <f t="shared" si="0"/>
        <v>-4.4969917818719202E-5</v>
      </c>
      <c r="BK19" s="23"/>
      <c r="BL19" s="36">
        <f t="shared" si="0"/>
        <v>0</v>
      </c>
      <c r="BM19" s="36">
        <f t="shared" si="0"/>
        <v>0</v>
      </c>
      <c r="BN19" s="35">
        <f t="shared" si="0"/>
        <v>-1.2848280937859113E-5</v>
      </c>
      <c r="BO19" s="35">
        <f t="shared" si="0"/>
        <v>1.5852376108013017E-5</v>
      </c>
      <c r="BP19" s="23"/>
      <c r="BQ19" s="36">
        <f t="shared" si="0"/>
        <v>0</v>
      </c>
      <c r="BR19" s="36">
        <f t="shared" si="0"/>
        <v>-0.18999999761581421</v>
      </c>
      <c r="BS19" s="35">
        <f t="shared" si="0"/>
        <v>2.0312817387846405E-7</v>
      </c>
      <c r="BT19" s="35">
        <f t="shared" si="0"/>
        <v>1.006658730882265E-5</v>
      </c>
      <c r="BU19" s="23"/>
      <c r="BV19" s="36">
        <f t="shared" si="0"/>
        <v>0</v>
      </c>
      <c r="BW19" s="36">
        <f t="shared" si="0"/>
        <v>-0.17000000178813934</v>
      </c>
      <c r="BX19" s="35">
        <f t="shared" si="0"/>
        <v>-2.0791971497728656E-5</v>
      </c>
      <c r="BY19" s="35">
        <f t="shared" si="0"/>
        <v>3.6793720339517444E-5</v>
      </c>
    </row>
    <row r="20" spans="1:77" x14ac:dyDescent="0.2">
      <c r="A20" s="1" t="s">
        <v>26</v>
      </c>
      <c r="B20" s="13" t="s">
        <v>12</v>
      </c>
      <c r="C20" s="23">
        <v>3</v>
      </c>
      <c r="D20" s="28">
        <v>831328.41</v>
      </c>
      <c r="E20" s="17">
        <v>5.0000000000000001E-4</v>
      </c>
      <c r="F20" s="17">
        <v>1.6999999999999999E-3</v>
      </c>
      <c r="G20" s="8"/>
      <c r="H20" s="23">
        <v>180</v>
      </c>
      <c r="I20" s="28">
        <v>21095607</v>
      </c>
      <c r="J20" s="17">
        <v>2.3999999999999998E-3</v>
      </c>
      <c r="K20" s="17">
        <v>5.4999999999999997E-3</v>
      </c>
      <c r="L20" s="8"/>
      <c r="M20" s="23">
        <v>12</v>
      </c>
      <c r="N20" s="28">
        <v>2388132</v>
      </c>
      <c r="O20" s="17">
        <v>1.2999999999999999E-3</v>
      </c>
      <c r="P20" s="17">
        <v>3.8999999999999998E-3</v>
      </c>
      <c r="Q20" s="8"/>
      <c r="R20" s="23">
        <v>162</v>
      </c>
      <c r="S20" s="28">
        <v>16743157</v>
      </c>
      <c r="T20" s="17">
        <v>3.3E-3</v>
      </c>
      <c r="U20" s="17">
        <v>6.4000000000000003E-3</v>
      </c>
      <c r="V20" s="8"/>
      <c r="W20" s="23">
        <v>212</v>
      </c>
      <c r="X20" s="28">
        <v>17447493</v>
      </c>
      <c r="Y20" s="17">
        <v>5.7999999999999996E-3</v>
      </c>
      <c r="Z20" s="17">
        <v>8.5000000000000006E-3</v>
      </c>
      <c r="AA20" s="8"/>
      <c r="AB20" s="34" t="s">
        <v>12</v>
      </c>
      <c r="AC20" s="23">
        <f>VLOOKUP($AB20,[1]WA!$C$17:$K$24,5,FALSE)</f>
        <v>3</v>
      </c>
      <c r="AD20" s="23">
        <f>VLOOKUP($AB20,[1]WA!$C$17:$K$24,6,FALSE)</f>
        <v>831328.41</v>
      </c>
      <c r="AE20" s="35">
        <f>VLOOKUP($AB20,[1]WA!$C$17:$K$24,8,FALSE)</f>
        <v>4.6948356807511736E-4</v>
      </c>
      <c r="AF20" s="35">
        <f>VLOOKUP($AB20,[1]WA!$C$17:$K$24,9,FALSE)</f>
        <v>1.7020544868403484E-3</v>
      </c>
      <c r="AG20" s="8"/>
      <c r="AH20" s="23">
        <f>VLOOKUP($AB20,[2]WA!$C$17:$K$23,5,FALSE)</f>
        <v>180</v>
      </c>
      <c r="AI20" s="23">
        <f>VLOOKUP($AB20,[2]WA!$C$17:$K$23,6,FALSE)</f>
        <v>21095607.27</v>
      </c>
      <c r="AJ20" s="35">
        <f>VLOOKUP($AB20,[2]WA!$C$17:$K$23,8,FALSE)</f>
        <v>2.4473147518694767E-3</v>
      </c>
      <c r="AK20" s="35">
        <f>VLOOKUP($AB20,[2]WA!$C$17:$K$23,9,FALSE)</f>
        <v>5.5196120321004483E-3</v>
      </c>
      <c r="AL20" s="8"/>
      <c r="AM20" s="23">
        <f>VLOOKUP($AB20,[3]WA!$C$17:$K$23,5,FALSE)</f>
        <v>12</v>
      </c>
      <c r="AN20" s="23">
        <f>VLOOKUP($AB20,[3]WA!$C$17:$K$23,6,FALSE)</f>
        <v>2388132</v>
      </c>
      <c r="AO20" s="35">
        <f>VLOOKUP($AB20,[3]WA!$C$17:$K$23,8,FALSE)</f>
        <v>1.2616969824413838E-3</v>
      </c>
      <c r="AP20" s="35">
        <f>VLOOKUP($AB20,[3]WA!$C$17:$K$23,9,FALSE)</f>
        <v>3.8551292542736994E-3</v>
      </c>
      <c r="AQ20" s="8"/>
      <c r="AR20" s="23">
        <f>VLOOKUP($AB20,[4]WA!$C$17:$K$23,5,FALSE)</f>
        <v>162</v>
      </c>
      <c r="AS20" s="23">
        <f>VLOOKUP($AB20,[4]WA!$C$17:$K$23,6,FALSE)</f>
        <v>16743157.26</v>
      </c>
      <c r="AT20" s="35">
        <f>VLOOKUP($AB20,[4]WA!$C$17:$K$23,8,FALSE)</f>
        <v>3.2906764168190127E-3</v>
      </c>
      <c r="AU20" s="35">
        <f>VLOOKUP($AB20,[4]WA!$C$17:$K$23,9,FALSE)</f>
        <v>6.3655182810957714E-3</v>
      </c>
      <c r="AV20" s="8"/>
      <c r="AW20" s="23">
        <f>VLOOKUP($AB20,[5]WA!$C$17:$K$23,5,FALSE)</f>
        <v>212</v>
      </c>
      <c r="AX20" s="23">
        <f>VLOOKUP($AB20,[5]WA!$C$17:$K$23,6,FALSE)</f>
        <v>17447492.649999999</v>
      </c>
      <c r="AY20" s="35">
        <f>VLOOKUP($AB20,[5]WA!$C$17:$K$23,8,FALSE)</f>
        <v>5.7657265631374252E-3</v>
      </c>
      <c r="AZ20" s="35">
        <f>VLOOKUP($AB20,[5]WA!$C$17:$K$23,9,FALSE)</f>
        <v>8.4565111649530511E-3</v>
      </c>
      <c r="BB20" s="36">
        <f t="shared" si="1"/>
        <v>0</v>
      </c>
      <c r="BC20" s="36">
        <f t="shared" si="0"/>
        <v>0</v>
      </c>
      <c r="BD20" s="35">
        <f t="shared" si="0"/>
        <v>-3.0516431924882651E-5</v>
      </c>
      <c r="BE20" s="35">
        <f t="shared" si="0"/>
        <v>2.0544868403484483E-6</v>
      </c>
      <c r="BF20" s="23"/>
      <c r="BG20" s="36">
        <f t="shared" si="0"/>
        <v>0</v>
      </c>
      <c r="BH20" s="36">
        <f t="shared" si="0"/>
        <v>0.26999999955296516</v>
      </c>
      <c r="BI20" s="35">
        <f t="shared" si="0"/>
        <v>4.7314751869476958E-5</v>
      </c>
      <c r="BJ20" s="35">
        <f t="shared" si="0"/>
        <v>1.9612032100448616E-5</v>
      </c>
      <c r="BK20" s="23"/>
      <c r="BL20" s="36">
        <f t="shared" si="0"/>
        <v>0</v>
      </c>
      <c r="BM20" s="36">
        <f t="shared" si="0"/>
        <v>0</v>
      </c>
      <c r="BN20" s="35">
        <f t="shared" si="0"/>
        <v>-3.8303017558616185E-5</v>
      </c>
      <c r="BO20" s="35">
        <f t="shared" si="0"/>
        <v>-4.4870745726300395E-5</v>
      </c>
      <c r="BP20" s="23"/>
      <c r="BQ20" s="36">
        <f t="shared" si="0"/>
        <v>0</v>
      </c>
      <c r="BR20" s="36">
        <f t="shared" si="0"/>
        <v>0.25999999977648258</v>
      </c>
      <c r="BS20" s="35">
        <f t="shared" si="0"/>
        <v>-9.3235831809873257E-6</v>
      </c>
      <c r="BT20" s="35">
        <f t="shared" si="0"/>
        <v>-3.448171890422895E-5</v>
      </c>
      <c r="BU20" s="23"/>
      <c r="BV20" s="36">
        <f t="shared" si="0"/>
        <v>0</v>
      </c>
      <c r="BW20" s="36">
        <f t="shared" si="0"/>
        <v>-0.35000000149011612</v>
      </c>
      <c r="BX20" s="35">
        <f t="shared" si="0"/>
        <v>-3.4273436862574357E-5</v>
      </c>
      <c r="BY20" s="35">
        <f t="shared" si="0"/>
        <v>-4.3488835046949503E-5</v>
      </c>
    </row>
    <row r="21" spans="1:77" x14ac:dyDescent="0.2">
      <c r="A21" s="1" t="s">
        <v>27</v>
      </c>
      <c r="B21" s="13" t="s">
        <v>13</v>
      </c>
      <c r="C21" s="23">
        <v>6390</v>
      </c>
      <c r="D21" s="28">
        <v>488426437.82999998</v>
      </c>
      <c r="E21" s="17">
        <v>1</v>
      </c>
      <c r="F21" s="17">
        <v>1</v>
      </c>
      <c r="G21" s="8"/>
      <c r="H21" s="23">
        <v>73550</v>
      </c>
      <c r="I21" s="28">
        <v>3821936605</v>
      </c>
      <c r="J21" s="17">
        <v>1</v>
      </c>
      <c r="K21" s="17">
        <v>1</v>
      </c>
      <c r="L21" s="8"/>
      <c r="M21" s="23">
        <v>9511</v>
      </c>
      <c r="N21" s="28">
        <v>619468724</v>
      </c>
      <c r="O21" s="17">
        <v>1</v>
      </c>
      <c r="P21" s="17">
        <v>1</v>
      </c>
      <c r="Q21" s="8"/>
      <c r="R21" s="23">
        <v>49230</v>
      </c>
      <c r="S21" s="28">
        <v>2630289714</v>
      </c>
      <c r="T21" s="17">
        <v>1</v>
      </c>
      <c r="U21" s="17">
        <v>1</v>
      </c>
      <c r="V21" s="8"/>
      <c r="W21" s="23">
        <v>36769</v>
      </c>
      <c r="X21" s="28">
        <v>2063202225</v>
      </c>
      <c r="Y21" s="17">
        <v>1</v>
      </c>
      <c r="Z21" s="17">
        <v>1</v>
      </c>
      <c r="AA21" s="8"/>
      <c r="AB21" s="34" t="s">
        <v>13</v>
      </c>
      <c r="AC21" s="23">
        <f>VLOOKUP($AB21,[1]WA!$C$17:$K$24,5,FALSE)</f>
        <v>6390</v>
      </c>
      <c r="AD21" s="23">
        <f>VLOOKUP($AB21,[1]WA!$C$17:$K$24,6,FALSE)</f>
        <v>488426437.83000004</v>
      </c>
      <c r="AE21" s="35">
        <f>VLOOKUP($AB21,[1]WA!$C$17:$K$24,8,FALSE)</f>
        <v>1</v>
      </c>
      <c r="AF21" s="35">
        <f>VLOOKUP($AB21,[1]WA!$C$17:$K$24,9,FALSE)</f>
        <v>0.99999999999999989</v>
      </c>
      <c r="AG21" s="8"/>
      <c r="AH21" s="23">
        <f>VLOOKUP($AB21,[2]WA!$C$17:$K$23,5,FALSE)</f>
        <v>73550</v>
      </c>
      <c r="AI21" s="23">
        <f>VLOOKUP($AB21,[2]WA!$C$17:$K$23,6,FALSE)</f>
        <v>3821936604.8399997</v>
      </c>
      <c r="AJ21" s="35">
        <f>VLOOKUP($AB21,[2]WA!$C$17:$K$23,8,FALSE)</f>
        <v>0.99999999999999989</v>
      </c>
      <c r="AK21" s="35">
        <f>VLOOKUP($AB21,[2]WA!$C$17:$K$23,9,FALSE)</f>
        <v>1.0000000000000002</v>
      </c>
      <c r="AL21" s="8"/>
      <c r="AM21" s="23">
        <f>VLOOKUP($AB21,[3]WA!$C$17:$K$23,5,FALSE)</f>
        <v>9511</v>
      </c>
      <c r="AN21" s="23">
        <f>VLOOKUP($AB21,[3]WA!$C$17:$K$23,6,FALSE)</f>
        <v>619468724</v>
      </c>
      <c r="AO21" s="35">
        <f>VLOOKUP($AB21,[3]WA!$C$17:$K$23,8,FALSE)</f>
        <v>1</v>
      </c>
      <c r="AP21" s="35">
        <f>VLOOKUP($AB21,[3]WA!$C$17:$K$23,9,FALSE)</f>
        <v>1</v>
      </c>
      <c r="AQ21" s="8"/>
      <c r="AR21" s="23">
        <f>VLOOKUP($AB21,[4]WA!$C$17:$K$23,5,FALSE)</f>
        <v>49230</v>
      </c>
      <c r="AS21" s="23">
        <f>VLOOKUP($AB21,[4]WA!$C$17:$K$23,6,FALSE)</f>
        <v>2630289714.1500006</v>
      </c>
      <c r="AT21" s="35">
        <f>VLOOKUP($AB21,[4]WA!$C$17:$K$23,8,FALSE)</f>
        <v>0.99999999999999989</v>
      </c>
      <c r="AU21" s="35">
        <f>VLOOKUP($AB21,[4]WA!$C$17:$K$23,9,FALSE)</f>
        <v>0.99999999999999989</v>
      </c>
      <c r="AV21" s="8"/>
      <c r="AW21" s="23">
        <f>VLOOKUP($AB21,[5]WA!$C$17:$K$23,5,FALSE)</f>
        <v>36769</v>
      </c>
      <c r="AX21" s="23">
        <f>VLOOKUP($AB21,[5]WA!$C$17:$K$23,6,FALSE)</f>
        <v>2063202224.8499999</v>
      </c>
      <c r="AY21" s="35">
        <f>VLOOKUP($AB21,[5]WA!$C$17:$K$23,8,FALSE)</f>
        <v>1</v>
      </c>
      <c r="AZ21" s="35">
        <f>VLOOKUP($AB21,[5]WA!$C$17:$K$23,9,FALSE)</f>
        <v>1</v>
      </c>
      <c r="BB21" s="36">
        <f t="shared" si="1"/>
        <v>0</v>
      </c>
      <c r="BC21" s="36">
        <f t="shared" si="0"/>
        <v>0</v>
      </c>
      <c r="BD21" s="35">
        <f t="shared" si="0"/>
        <v>0</v>
      </c>
      <c r="BE21" s="35">
        <f t="shared" si="0"/>
        <v>0</v>
      </c>
      <c r="BF21" s="23"/>
      <c r="BG21" s="36">
        <f t="shared" si="0"/>
        <v>0</v>
      </c>
      <c r="BH21" s="36">
        <f t="shared" si="0"/>
        <v>-0.16000032424926758</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0.15000057220458984</v>
      </c>
      <c r="BS21" s="35">
        <f t="shared" si="3"/>
        <v>0</v>
      </c>
      <c r="BT21" s="35">
        <f t="shared" si="3"/>
        <v>0</v>
      </c>
      <c r="BU21" s="23"/>
      <c r="BV21" s="36">
        <f t="shared" ref="BV21:BY21" si="4">AW21-W21</f>
        <v>0</v>
      </c>
      <c r="BW21" s="36">
        <f t="shared" si="4"/>
        <v>-0.15000009536743164</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H14" activePane="bottomRight" state="frozen"/>
      <selection pane="bottomRight" activeCell="A21" sqref="A21:XFD21"/>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83" priority="21" operator="lessThan">
      <formula>-1</formula>
    </cfRule>
  </conditionalFormatting>
  <conditionalFormatting sqref="BD6:BE21">
    <cfRule type="cellIs" dxfId="82" priority="19" operator="lessThan">
      <formula>-0.01</formula>
    </cfRule>
    <cfRule type="cellIs" dxfId="81" priority="20" operator="greaterThan">
      <formula>0.01</formula>
    </cfRule>
  </conditionalFormatting>
  <conditionalFormatting sqref="BB6:BC21">
    <cfRule type="cellIs" dxfId="80" priority="17" operator="lessThan">
      <formula>-1</formula>
    </cfRule>
    <cfRule type="cellIs" dxfId="79" priority="18" operator="greaterThan">
      <formula>1</formula>
    </cfRule>
  </conditionalFormatting>
  <conditionalFormatting sqref="BI6:BJ21">
    <cfRule type="cellIs" dxfId="78" priority="15" operator="lessThan">
      <formula>-0.01</formula>
    </cfRule>
    <cfRule type="cellIs" dxfId="77" priority="16" operator="greaterThan">
      <formula>0.01</formula>
    </cfRule>
  </conditionalFormatting>
  <conditionalFormatting sqref="BG6:BH21">
    <cfRule type="cellIs" dxfId="76" priority="13" operator="lessThan">
      <formula>-1</formula>
    </cfRule>
    <cfRule type="cellIs" dxfId="75" priority="14" operator="greaterThan">
      <formula>1</formula>
    </cfRule>
  </conditionalFormatting>
  <conditionalFormatting sqref="BN6:BO21">
    <cfRule type="cellIs" dxfId="74" priority="11" operator="lessThan">
      <formula>-0.01</formula>
    </cfRule>
    <cfRule type="cellIs" dxfId="73" priority="12" operator="greaterThan">
      <formula>0.01</formula>
    </cfRule>
  </conditionalFormatting>
  <conditionalFormatting sqref="BL6:BM21">
    <cfRule type="cellIs" dxfId="72" priority="9" operator="lessThan">
      <formula>-1</formula>
    </cfRule>
    <cfRule type="cellIs" dxfId="71" priority="10" operator="greaterThan">
      <formula>1</formula>
    </cfRule>
  </conditionalFormatting>
  <conditionalFormatting sqref="BS6:BT21">
    <cfRule type="cellIs" dxfId="70" priority="7" operator="lessThan">
      <formula>-0.01</formula>
    </cfRule>
    <cfRule type="cellIs" dxfId="69" priority="8" operator="greaterThan">
      <formula>0.01</formula>
    </cfRule>
  </conditionalFormatting>
  <conditionalFormatting sqref="BQ6:BR21">
    <cfRule type="cellIs" dxfId="68" priority="5" operator="lessThan">
      <formula>-1</formula>
    </cfRule>
    <cfRule type="cellIs" dxfId="67" priority="6" operator="greaterThan">
      <formula>1</formula>
    </cfRule>
  </conditionalFormatting>
  <conditionalFormatting sqref="BX6:BY21">
    <cfRule type="cellIs" dxfId="66" priority="3" operator="lessThan">
      <formula>-0.01</formula>
    </cfRule>
    <cfRule type="cellIs" dxfId="65" priority="4" operator="greaterThan">
      <formula>0.01</formula>
    </cfRule>
  </conditionalFormatting>
  <conditionalFormatting sqref="BV6:BW21">
    <cfRule type="cellIs" dxfId="64" priority="1" operator="lessThan">
      <formula>-1</formula>
    </cfRule>
    <cfRule type="cellIs" dxfId="63" priority="2" operator="greaterThan">
      <formula>1</formula>
    </cfRule>
  </conditionalFormatting>
  <pageMargins left="0.7" right="0.7" top="0.75" bottom="0.75" header="0.3" footer="0.3"/>
  <pageSetup paperSize="5" scale="12"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BY37"/>
  <sheetViews>
    <sheetView zoomScale="80" zoomScaleNormal="80" workbookViewId="0">
      <pane xSplit="2" ySplit="3" topLeftCell="AW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77</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21195</v>
      </c>
      <c r="D6" s="28">
        <v>2950457803.25</v>
      </c>
      <c r="E6" s="17">
        <v>0.89949999999999997</v>
      </c>
      <c r="F6" s="17">
        <v>0.90459999999999996</v>
      </c>
      <c r="G6" s="8"/>
      <c r="H6" s="23">
        <v>74105</v>
      </c>
      <c r="I6" s="28">
        <v>9571426171</v>
      </c>
      <c r="J6" s="17">
        <v>0.85450000000000004</v>
      </c>
      <c r="K6" s="17">
        <v>0.84450000000000003</v>
      </c>
      <c r="L6" s="8"/>
      <c r="M6" s="23">
        <v>27762</v>
      </c>
      <c r="N6" s="28">
        <v>3044571539</v>
      </c>
      <c r="O6" s="17">
        <v>0.88949999999999996</v>
      </c>
      <c r="P6" s="17">
        <v>0.87180000000000002</v>
      </c>
      <c r="Q6" s="8"/>
      <c r="R6" s="23">
        <v>69326</v>
      </c>
      <c r="S6" s="28">
        <v>8730227081</v>
      </c>
      <c r="T6" s="17">
        <v>0.9083</v>
      </c>
      <c r="U6" s="17">
        <v>0.90510000000000002</v>
      </c>
      <c r="V6" s="8"/>
      <c r="W6" s="23">
        <v>122915</v>
      </c>
      <c r="X6" s="28">
        <v>17093786517</v>
      </c>
      <c r="Y6" s="17">
        <v>0.93610000000000004</v>
      </c>
      <c r="Z6" s="17">
        <v>0.93979999999999997</v>
      </c>
      <c r="AA6" s="8"/>
      <c r="AB6" s="34" t="s">
        <v>80</v>
      </c>
      <c r="AC6" s="23">
        <f>VLOOKUP($AB6,[1]WI!$C$8:$K$14,5,FALSE)</f>
        <v>21195</v>
      </c>
      <c r="AD6" s="23">
        <f>VLOOKUP($AB6,[1]WI!$C$8:$K$14,6,FALSE)</f>
        <v>2950457803.25</v>
      </c>
      <c r="AE6" s="35">
        <f>VLOOKUP($AB6,[1]WI!$C$8:$K$14,8,FALSE)</f>
        <v>0.89954163483575245</v>
      </c>
      <c r="AF6" s="35">
        <f>VLOOKUP($AB6,[1]WI!$C$8:$K$14,9,FALSE)</f>
        <v>0.90457052782405989</v>
      </c>
      <c r="AG6" s="8"/>
      <c r="AH6" s="23">
        <f>VLOOKUP($AB6,[2]WI!$C$8:$K$23,5,FALSE)</f>
        <v>74105</v>
      </c>
      <c r="AI6" s="23">
        <f>VLOOKUP($AB6,[2]WI!$C$8:$K$23,6,FALSE)</f>
        <v>9571426170.8400002</v>
      </c>
      <c r="AJ6" s="35">
        <f>VLOOKUP($AB6,[2]WI!$C$8:$K$23,8,FALSE)</f>
        <v>0.85445300249054512</v>
      </c>
      <c r="AK6" s="35">
        <f>VLOOKUP($AB6,[2]WI!$C$8:$K$23,9,FALSE)</f>
        <v>0.84450431095346312</v>
      </c>
      <c r="AL6" s="8"/>
      <c r="AM6" s="23">
        <f>VLOOKUP($AB6,[3]WI!$C$8:$K$14,5,FALSE)</f>
        <v>27762</v>
      </c>
      <c r="AN6" s="23">
        <f>VLOOKUP($AB6,[3]WI!$C$8:$K$14,6,FALSE)</f>
        <v>3044571539</v>
      </c>
      <c r="AO6" s="35">
        <f>VLOOKUP($AB6,[3]WI!$C$8:$K$14,8,FALSE)</f>
        <v>0.88949408862260104</v>
      </c>
      <c r="AP6" s="35">
        <f>VLOOKUP($AB6,[3]WI!$C$8:$K$14,9,FALSE)</f>
        <v>0.87181994285308595</v>
      </c>
      <c r="AQ6" s="8"/>
      <c r="AR6" s="23">
        <f>VLOOKUP($AB6,[4]WI!$C$8:$K$14,5,FALSE)</f>
        <v>69326</v>
      </c>
      <c r="AS6" s="23">
        <f>VLOOKUP($AB6,[4]WI!$C$8:$K$14,6,FALSE)</f>
        <v>8730227081.1499996</v>
      </c>
      <c r="AT6" s="35">
        <f>VLOOKUP($AB6,[4]WI!$C$8:$K$14,8,FALSE)</f>
        <v>0.90831193333682725</v>
      </c>
      <c r="AU6" s="35">
        <f>VLOOKUP($AB6,[4]WI!$C$8:$K$14,9,FALSE)</f>
        <v>0.90506914098984748</v>
      </c>
      <c r="AV6" s="8"/>
      <c r="AW6" s="23">
        <f>VLOOKUP($AB6,[5]WI!$C$8:$K$14,5,FALSE)</f>
        <v>122915</v>
      </c>
      <c r="AX6" s="23">
        <f>VLOOKUP($AB6,[5]WI!$C$8:$K$14,6,FALSE)</f>
        <v>17093786517.34</v>
      </c>
      <c r="AY6" s="35">
        <f>VLOOKUP($AB6,[5]WI!$C$8:$K$14,8,FALSE)</f>
        <v>0.93610296637599477</v>
      </c>
      <c r="AZ6" s="35">
        <f>VLOOKUP($AB6,[5]WI!$C$8:$K$14,9,FALSE)</f>
        <v>0.93977704322530942</v>
      </c>
      <c r="BB6" s="36">
        <f>AC6-C6</f>
        <v>0</v>
      </c>
      <c r="BC6" s="36">
        <f t="shared" ref="BC6:BY21" si="0">AD6-D6</f>
        <v>0</v>
      </c>
      <c r="BD6" s="35">
        <f t="shared" si="0"/>
        <v>4.1634835752479837E-5</v>
      </c>
      <c r="BE6" s="35">
        <f t="shared" si="0"/>
        <v>-2.9472175940070677E-5</v>
      </c>
      <c r="BF6" s="23"/>
      <c r="BG6" s="36">
        <f t="shared" si="0"/>
        <v>0</v>
      </c>
      <c r="BH6" s="36">
        <f t="shared" si="0"/>
        <v>-0.15999984741210938</v>
      </c>
      <c r="BI6" s="35">
        <f t="shared" si="0"/>
        <v>-4.6997509454915765E-5</v>
      </c>
      <c r="BJ6" s="35">
        <f t="shared" si="0"/>
        <v>4.3109534630936253E-6</v>
      </c>
      <c r="BK6" s="23"/>
      <c r="BL6" s="36">
        <f t="shared" si="0"/>
        <v>0</v>
      </c>
      <c r="BM6" s="36">
        <f t="shared" si="0"/>
        <v>0</v>
      </c>
      <c r="BN6" s="35">
        <f t="shared" si="0"/>
        <v>-5.9113773989150076E-6</v>
      </c>
      <c r="BO6" s="35">
        <f t="shared" si="0"/>
        <v>1.9942853085930246E-5</v>
      </c>
      <c r="BP6" s="23"/>
      <c r="BQ6" s="36">
        <f t="shared" si="0"/>
        <v>0</v>
      </c>
      <c r="BR6" s="36">
        <f t="shared" si="0"/>
        <v>0.14999961853027344</v>
      </c>
      <c r="BS6" s="35">
        <f t="shared" si="0"/>
        <v>1.1933336827252283E-5</v>
      </c>
      <c r="BT6" s="35">
        <f t="shared" si="0"/>
        <v>-3.0859010152539668E-5</v>
      </c>
      <c r="BU6" s="23"/>
      <c r="BV6" s="36">
        <f t="shared" si="0"/>
        <v>0</v>
      </c>
      <c r="BW6" s="36">
        <f t="shared" si="0"/>
        <v>0.34000015258789063</v>
      </c>
      <c r="BX6" s="35">
        <f t="shared" si="0"/>
        <v>2.9663759947284873E-6</v>
      </c>
      <c r="BY6" s="35">
        <f t="shared" si="0"/>
        <v>-2.2956774690552351E-5</v>
      </c>
    </row>
    <row r="7" spans="1:77" x14ac:dyDescent="0.2">
      <c r="A7" s="1" t="s">
        <v>22</v>
      </c>
      <c r="B7" s="2" t="s">
        <v>8</v>
      </c>
      <c r="C7" s="23">
        <v>715</v>
      </c>
      <c r="D7" s="28">
        <v>90217176.150000006</v>
      </c>
      <c r="E7" s="17">
        <v>3.04E-2</v>
      </c>
      <c r="F7" s="17">
        <v>2.7699999999999999E-2</v>
      </c>
      <c r="G7" s="8"/>
      <c r="H7" s="23">
        <v>2521</v>
      </c>
      <c r="I7" s="28">
        <v>322613049</v>
      </c>
      <c r="J7" s="17">
        <v>2.9100000000000001E-2</v>
      </c>
      <c r="K7" s="17">
        <v>2.8500000000000001E-2</v>
      </c>
      <c r="L7" s="8"/>
      <c r="M7" s="23">
        <v>886</v>
      </c>
      <c r="N7" s="28">
        <v>104296592</v>
      </c>
      <c r="O7" s="17">
        <v>2.8400000000000002E-2</v>
      </c>
      <c r="P7" s="17">
        <v>2.9899999999999999E-2</v>
      </c>
      <c r="Q7" s="8"/>
      <c r="R7" s="23">
        <v>2081</v>
      </c>
      <c r="S7" s="28">
        <v>255282070</v>
      </c>
      <c r="T7" s="17">
        <v>2.7300000000000001E-2</v>
      </c>
      <c r="U7" s="17">
        <v>2.6499999999999999E-2</v>
      </c>
      <c r="V7" s="8"/>
      <c r="W7" s="23">
        <v>2425</v>
      </c>
      <c r="X7" s="28">
        <v>302043494</v>
      </c>
      <c r="Y7" s="17">
        <v>1.8499999999999999E-2</v>
      </c>
      <c r="Z7" s="17">
        <v>1.66E-2</v>
      </c>
      <c r="AA7" s="8"/>
      <c r="AB7" s="34" t="s">
        <v>8</v>
      </c>
      <c r="AC7" s="23">
        <f>VLOOKUP($AB7,[1]WI!$C$8:$K$14,5,FALSE)</f>
        <v>715</v>
      </c>
      <c r="AD7" s="23">
        <f>VLOOKUP($AB7,[1]WI!$C$8:$K$14,6,FALSE)</f>
        <v>90217176.150000006</v>
      </c>
      <c r="AE7" s="35">
        <f>VLOOKUP($AB7,[1]WI!$C$8:$K$14,8,FALSE)</f>
        <v>3.034547152194211E-2</v>
      </c>
      <c r="AF7" s="35">
        <f>VLOOKUP($AB7,[1]WI!$C$8:$K$14,9,FALSE)</f>
        <v>2.7659368169546009E-2</v>
      </c>
      <c r="AG7" s="8"/>
      <c r="AH7" s="23">
        <f>VLOOKUP($AB7,[2]WI!$C$8:$K$23,5,FALSE)</f>
        <v>2521</v>
      </c>
      <c r="AI7" s="23">
        <f>VLOOKUP($AB7,[2]WI!$C$8:$K$23,6,FALSE)</f>
        <v>322613048.87</v>
      </c>
      <c r="AJ7" s="35">
        <f>VLOOKUP($AB7,[2]WI!$C$8:$K$23,8,FALSE)</f>
        <v>2.9067890416013282E-2</v>
      </c>
      <c r="AK7" s="35">
        <f>VLOOKUP($AB7,[2]WI!$C$8:$K$23,9,FALSE)</f>
        <v>2.8464735106100172E-2</v>
      </c>
      <c r="AL7" s="8"/>
      <c r="AM7" s="23">
        <f>VLOOKUP($AB7,[3]WI!$C$8:$K$14,5,FALSE)</f>
        <v>886</v>
      </c>
      <c r="AN7" s="23">
        <f>VLOOKUP($AB7,[3]WI!$C$8:$K$14,6,FALSE)</f>
        <v>104296592</v>
      </c>
      <c r="AO7" s="35">
        <f>VLOOKUP($AB7,[3]WI!$C$8:$K$14,8,FALSE)</f>
        <v>2.8387427509531896E-2</v>
      </c>
      <c r="AP7" s="35">
        <f>VLOOKUP($AB7,[3]WI!$C$8:$K$14,9,FALSE)</f>
        <v>2.9865564895570556E-2</v>
      </c>
      <c r="AQ7" s="8"/>
      <c r="AR7" s="23">
        <f>VLOOKUP($AB7,[4]WI!$C$8:$K$14,5,FALSE)</f>
        <v>2081</v>
      </c>
      <c r="AS7" s="23">
        <f>VLOOKUP($AB7,[4]WI!$C$8:$K$14,6,FALSE)</f>
        <v>255282070.03</v>
      </c>
      <c r="AT7" s="35">
        <f>VLOOKUP($AB7,[4]WI!$C$8:$K$14,8,FALSE)</f>
        <v>2.7265342487291021E-2</v>
      </c>
      <c r="AU7" s="35">
        <f>VLOOKUP($AB7,[4]WI!$C$8:$K$14,9,FALSE)</f>
        <v>2.646528225262694E-2</v>
      </c>
      <c r="AV7" s="8"/>
      <c r="AW7" s="23">
        <f>VLOOKUP($AB7,[5]WI!$C$8:$K$14,5,FALSE)</f>
        <v>2425</v>
      </c>
      <c r="AX7" s="23">
        <f>VLOOKUP($AB7,[5]WI!$C$8:$K$14,6,FALSE)</f>
        <v>302043493.79000002</v>
      </c>
      <c r="AY7" s="35">
        <f>VLOOKUP($AB7,[5]WI!$C$8:$K$14,8,FALSE)</f>
        <v>1.8468451315639161E-2</v>
      </c>
      <c r="AZ7" s="35">
        <f>VLOOKUP($AB7,[5]WI!$C$8:$K$14,9,FALSE)</f>
        <v>1.6605656168191072E-2</v>
      </c>
      <c r="BB7" s="36">
        <f t="shared" ref="BB7:BB21" si="1">AC7-C7</f>
        <v>0</v>
      </c>
      <c r="BC7" s="36">
        <f t="shared" si="0"/>
        <v>0</v>
      </c>
      <c r="BD7" s="35">
        <f t="shared" si="0"/>
        <v>-5.4528478057890017E-5</v>
      </c>
      <c r="BE7" s="35">
        <f t="shared" si="0"/>
        <v>-4.0631830453989604E-5</v>
      </c>
      <c r="BF7" s="23"/>
      <c r="BG7" s="36">
        <f t="shared" si="0"/>
        <v>0</v>
      </c>
      <c r="BH7" s="36">
        <f t="shared" si="0"/>
        <v>-0.12999999523162842</v>
      </c>
      <c r="BI7" s="35">
        <f t="shared" si="0"/>
        <v>-3.2109583986719009E-5</v>
      </c>
      <c r="BJ7" s="35">
        <f t="shared" si="0"/>
        <v>-3.5264893899829286E-5</v>
      </c>
      <c r="BK7" s="23"/>
      <c r="BL7" s="36">
        <f t="shared" si="0"/>
        <v>0</v>
      </c>
      <c r="BM7" s="36">
        <f t="shared" si="0"/>
        <v>0</v>
      </c>
      <c r="BN7" s="35">
        <f t="shared" si="0"/>
        <v>-1.257249046810599E-5</v>
      </c>
      <c r="BO7" s="35">
        <f t="shared" si="0"/>
        <v>-3.4435104429443586E-5</v>
      </c>
      <c r="BP7" s="23"/>
      <c r="BQ7" s="36">
        <f t="shared" si="0"/>
        <v>0</v>
      </c>
      <c r="BR7" s="36">
        <f t="shared" si="0"/>
        <v>3.0000001192092896E-2</v>
      </c>
      <c r="BS7" s="35">
        <f t="shared" si="0"/>
        <v>-3.4657512708979876E-5</v>
      </c>
      <c r="BT7" s="35">
        <f t="shared" si="0"/>
        <v>-3.4717747373059354E-5</v>
      </c>
      <c r="BU7" s="23"/>
      <c r="BV7" s="36">
        <f t="shared" si="0"/>
        <v>0</v>
      </c>
      <c r="BW7" s="36">
        <f t="shared" si="0"/>
        <v>-0.20999997854232788</v>
      </c>
      <c r="BX7" s="35">
        <f t="shared" si="0"/>
        <v>-3.1548684360838131E-5</v>
      </c>
      <c r="BY7" s="35">
        <f t="shared" si="0"/>
        <v>5.6561681910718975E-6</v>
      </c>
    </row>
    <row r="8" spans="1:77" x14ac:dyDescent="0.2">
      <c r="A8" s="1" t="s">
        <v>23</v>
      </c>
      <c r="B8" s="2" t="s">
        <v>9</v>
      </c>
      <c r="C8" s="23">
        <v>601</v>
      </c>
      <c r="D8" s="28">
        <v>76031616.269999996</v>
      </c>
      <c r="E8" s="17">
        <v>2.5499999999999998E-2</v>
      </c>
      <c r="F8" s="17">
        <v>2.3300000000000001E-2</v>
      </c>
      <c r="G8" s="8"/>
      <c r="H8" s="23">
        <v>1632</v>
      </c>
      <c r="I8" s="28">
        <v>215003421</v>
      </c>
      <c r="J8" s="17">
        <v>1.8800000000000001E-2</v>
      </c>
      <c r="K8" s="17">
        <v>1.9E-2</v>
      </c>
      <c r="L8" s="8"/>
      <c r="M8" s="23">
        <v>830</v>
      </c>
      <c r="N8" s="28">
        <v>104618684</v>
      </c>
      <c r="O8" s="17">
        <v>2.6599999999999999E-2</v>
      </c>
      <c r="P8" s="17">
        <v>0.03</v>
      </c>
      <c r="Q8" s="8"/>
      <c r="R8" s="23">
        <v>1485</v>
      </c>
      <c r="S8" s="28">
        <v>190344223</v>
      </c>
      <c r="T8" s="17">
        <v>1.95E-2</v>
      </c>
      <c r="U8" s="17">
        <v>1.9699999999999999E-2</v>
      </c>
      <c r="V8" s="8"/>
      <c r="W8" s="23">
        <v>1872</v>
      </c>
      <c r="X8" s="28">
        <v>240817701</v>
      </c>
      <c r="Y8" s="17">
        <v>1.43E-2</v>
      </c>
      <c r="Z8" s="17">
        <v>1.32E-2</v>
      </c>
      <c r="AA8" s="8"/>
      <c r="AB8" s="34" t="s">
        <v>9</v>
      </c>
      <c r="AC8" s="23">
        <f>VLOOKUP($AB8,[1]WI!$C$8:$K$14,5,FALSE)</f>
        <v>601</v>
      </c>
      <c r="AD8" s="23">
        <f>VLOOKUP($AB8,[1]WI!$C$8:$K$14,6,FALSE)</f>
        <v>76031616.269999996</v>
      </c>
      <c r="AE8" s="35">
        <f>VLOOKUP($AB8,[1]WI!$C$8:$K$14,8,FALSE)</f>
        <v>2.5507172565996095E-2</v>
      </c>
      <c r="AF8" s="35">
        <f>VLOOKUP($AB8,[1]WI!$C$8:$K$14,9,FALSE)</f>
        <v>2.3310267032089698E-2</v>
      </c>
      <c r="AG8" s="8"/>
      <c r="AH8" s="23">
        <f>VLOOKUP($AB8,[2]WI!$C$8:$K$23,5,FALSE)</f>
        <v>1632</v>
      </c>
      <c r="AI8" s="23">
        <f>VLOOKUP($AB8,[2]WI!$C$8:$K$23,6,FALSE)</f>
        <v>215003420.99000001</v>
      </c>
      <c r="AJ8" s="35">
        <f>VLOOKUP($AB8,[2]WI!$C$8:$K$23,8,FALSE)</f>
        <v>1.881745226455124E-2</v>
      </c>
      <c r="AK8" s="35">
        <f>VLOOKUP($AB8,[2]WI!$C$8:$K$23,9,FALSE)</f>
        <v>1.897014223950937E-2</v>
      </c>
      <c r="AL8" s="8"/>
      <c r="AM8" s="23">
        <f>VLOOKUP($AB8,[3]WI!$C$8:$K$14,5,FALSE)</f>
        <v>830</v>
      </c>
      <c r="AN8" s="23">
        <f>VLOOKUP($AB8,[3]WI!$C$8:$K$14,6,FALSE)</f>
        <v>104618684</v>
      </c>
      <c r="AO8" s="35">
        <f>VLOOKUP($AB8,[3]WI!$C$8:$K$14,8,FALSE)</f>
        <v>2.6593188298997147E-2</v>
      </c>
      <c r="AP8" s="35">
        <f>VLOOKUP($AB8,[3]WI!$C$8:$K$14,9,FALSE)</f>
        <v>2.9957796667902523E-2</v>
      </c>
      <c r="AQ8" s="8"/>
      <c r="AR8" s="23">
        <f>VLOOKUP($AB8,[4]WI!$C$8:$K$14,5,FALSE)</f>
        <v>1485</v>
      </c>
      <c r="AS8" s="23">
        <f>VLOOKUP($AB8,[4]WI!$C$8:$K$14,6,FALSE)</f>
        <v>190344222.53999999</v>
      </c>
      <c r="AT8" s="35">
        <f>VLOOKUP($AB8,[4]WI!$C$8:$K$14,8,FALSE)</f>
        <v>1.9456527435668992E-2</v>
      </c>
      <c r="AU8" s="35">
        <f>VLOOKUP($AB8,[4]WI!$C$8:$K$14,9,FALSE)</f>
        <v>1.9733127258353637E-2</v>
      </c>
      <c r="AV8" s="8"/>
      <c r="AW8" s="23">
        <f>VLOOKUP($AB8,[5]WI!$C$8:$K$14,5,FALSE)</f>
        <v>1872</v>
      </c>
      <c r="AX8" s="23">
        <f>VLOOKUP($AB8,[5]WI!$C$8:$K$14,6,FALSE)</f>
        <v>240817701.33000001</v>
      </c>
      <c r="AY8" s="35">
        <f>VLOOKUP($AB8,[5]WI!$C$8:$K$14,8,FALSE)</f>
        <v>1.4256882830052168E-2</v>
      </c>
      <c r="AZ8" s="35">
        <f>VLOOKUP($AB8,[5]WI!$C$8:$K$14,9,FALSE)</f>
        <v>1.3239603003269542E-2</v>
      </c>
      <c r="BB8" s="36">
        <f t="shared" si="1"/>
        <v>0</v>
      </c>
      <c r="BC8" s="36">
        <f t="shared" si="0"/>
        <v>0</v>
      </c>
      <c r="BD8" s="35">
        <f t="shared" si="0"/>
        <v>7.1725659960969468E-6</v>
      </c>
      <c r="BE8" s="35">
        <f t="shared" si="0"/>
        <v>1.0267032089696787E-5</v>
      </c>
      <c r="BF8" s="23"/>
      <c r="BG8" s="36">
        <f t="shared" si="0"/>
        <v>0</v>
      </c>
      <c r="BH8" s="36">
        <f t="shared" si="0"/>
        <v>-9.9999904632568359E-3</v>
      </c>
      <c r="BI8" s="35">
        <f t="shared" si="0"/>
        <v>1.7452264551239688E-5</v>
      </c>
      <c r="BJ8" s="35">
        <f t="shared" si="0"/>
        <v>-2.9857760490629992E-5</v>
      </c>
      <c r="BK8" s="23"/>
      <c r="BL8" s="36">
        <f t="shared" si="0"/>
        <v>0</v>
      </c>
      <c r="BM8" s="36">
        <f t="shared" si="0"/>
        <v>0</v>
      </c>
      <c r="BN8" s="35">
        <f t="shared" si="0"/>
        <v>-6.8117010028519165E-6</v>
      </c>
      <c r="BO8" s="35">
        <f t="shared" si="0"/>
        <v>-4.2203332097475593E-5</v>
      </c>
      <c r="BP8" s="23"/>
      <c r="BQ8" s="36">
        <f t="shared" si="0"/>
        <v>0</v>
      </c>
      <c r="BR8" s="36">
        <f t="shared" si="0"/>
        <v>-0.46000000834465027</v>
      </c>
      <c r="BS8" s="35">
        <f t="shared" si="0"/>
        <v>-4.3472564331008268E-5</v>
      </c>
      <c r="BT8" s="35">
        <f t="shared" si="0"/>
        <v>3.3127258353637945E-5</v>
      </c>
      <c r="BU8" s="23"/>
      <c r="BV8" s="36">
        <f t="shared" si="0"/>
        <v>0</v>
      </c>
      <c r="BW8" s="36">
        <f t="shared" si="0"/>
        <v>0.33000001311302185</v>
      </c>
      <c r="BX8" s="35">
        <f t="shared" si="0"/>
        <v>-4.3117169947832351E-5</v>
      </c>
      <c r="BY8" s="35">
        <f t="shared" si="0"/>
        <v>3.9603003269541789E-5</v>
      </c>
    </row>
    <row r="9" spans="1:77" x14ac:dyDescent="0.2">
      <c r="A9" s="1" t="s">
        <v>24</v>
      </c>
      <c r="B9" s="2" t="s">
        <v>10</v>
      </c>
      <c r="C9" s="23">
        <v>87</v>
      </c>
      <c r="D9" s="28">
        <v>12040465.939999999</v>
      </c>
      <c r="E9" s="17">
        <v>3.7000000000000002E-3</v>
      </c>
      <c r="F9" s="17">
        <v>3.7000000000000002E-3</v>
      </c>
      <c r="G9" s="8"/>
      <c r="H9" s="23">
        <v>2238</v>
      </c>
      <c r="I9" s="28">
        <v>330975814</v>
      </c>
      <c r="J9" s="17">
        <v>2.58E-2</v>
      </c>
      <c r="K9" s="17">
        <v>2.92E-2</v>
      </c>
      <c r="L9" s="8"/>
      <c r="M9" s="23">
        <v>422</v>
      </c>
      <c r="N9" s="28">
        <v>58409731</v>
      </c>
      <c r="O9" s="17">
        <v>1.35E-2</v>
      </c>
      <c r="P9" s="17">
        <v>1.67E-2</v>
      </c>
      <c r="Q9" s="8"/>
      <c r="R9" s="23">
        <v>264</v>
      </c>
      <c r="S9" s="28">
        <v>38201863</v>
      </c>
      <c r="T9" s="17">
        <v>3.5000000000000001E-3</v>
      </c>
      <c r="U9" s="17">
        <v>4.0000000000000001E-3</v>
      </c>
      <c r="V9" s="8"/>
      <c r="W9" s="23">
        <v>628</v>
      </c>
      <c r="X9" s="28">
        <v>84384410</v>
      </c>
      <c r="Y9" s="17">
        <v>4.7999999999999996E-3</v>
      </c>
      <c r="Z9" s="17">
        <v>4.5999999999999999E-3</v>
      </c>
      <c r="AA9" s="8"/>
      <c r="AB9" s="34" t="s">
        <v>10</v>
      </c>
      <c r="AC9" s="23">
        <f>VLOOKUP($AB9,[1]WI!$C$8:$K$14,5,FALSE)</f>
        <v>87</v>
      </c>
      <c r="AD9" s="23">
        <f>VLOOKUP($AB9,[1]WI!$C$8:$K$14,6,FALSE)</f>
        <v>12040465.939999999</v>
      </c>
      <c r="AE9" s="35">
        <f>VLOOKUP($AB9,[1]WI!$C$8:$K$14,8,FALSE)</f>
        <v>3.6923860453272218E-3</v>
      </c>
      <c r="AF9" s="35">
        <f>VLOOKUP($AB9,[1]WI!$C$8:$K$14,9,FALSE)</f>
        <v>3.6914442967448035E-3</v>
      </c>
      <c r="AG9" s="8"/>
      <c r="AH9" s="23">
        <f>VLOOKUP($AB9,[2]WI!$C$8:$K$23,5,FALSE)</f>
        <v>2238</v>
      </c>
      <c r="AI9" s="23">
        <f>VLOOKUP($AB9,[2]WI!$C$8:$K$23,6,FALSE)</f>
        <v>330975814.27999997</v>
      </c>
      <c r="AJ9" s="35">
        <f>VLOOKUP($AB9,[2]WI!$C$8:$K$23,8,FALSE)</f>
        <v>2.5804815053961812E-2</v>
      </c>
      <c r="AK9" s="35">
        <f>VLOOKUP($AB9,[2]WI!$C$8:$K$23,9,FALSE)</f>
        <v>2.9202597083425298E-2</v>
      </c>
      <c r="AL9" s="8"/>
      <c r="AM9" s="23">
        <f>VLOOKUP($AB9,[3]WI!$C$8:$K$14,5,FALSE)</f>
        <v>422</v>
      </c>
      <c r="AN9" s="23">
        <f>VLOOKUP($AB9,[3]WI!$C$8:$K$14,6,FALSE)</f>
        <v>58409731</v>
      </c>
      <c r="AO9" s="35">
        <f>VLOOKUP($AB9,[3]WI!$C$8:$K$14,8,FALSE)</f>
        <v>1.3520874050815418E-2</v>
      </c>
      <c r="AP9" s="35">
        <f>VLOOKUP($AB9,[3]WI!$C$8:$K$14,9,FALSE)</f>
        <v>1.6725758514845042E-2</v>
      </c>
      <c r="AQ9" s="8"/>
      <c r="AR9" s="23">
        <f>VLOOKUP($AB9,[4]WI!$C$8:$K$14,5,FALSE)</f>
        <v>264</v>
      </c>
      <c r="AS9" s="23">
        <f>VLOOKUP($AB9,[4]WI!$C$8:$K$14,6,FALSE)</f>
        <v>38201862.5</v>
      </c>
      <c r="AT9" s="35">
        <f>VLOOKUP($AB9,[4]WI!$C$8:$K$14,8,FALSE)</f>
        <v>3.4589382107855981E-3</v>
      </c>
      <c r="AU9" s="35">
        <f>VLOOKUP($AB9,[4]WI!$C$8:$K$14,9,FALSE)</f>
        <v>3.9604155259307175E-3</v>
      </c>
      <c r="AV9" s="8"/>
      <c r="AW9" s="23">
        <f>VLOOKUP($AB9,[5]WI!$C$8:$K$14,5,FALSE)</f>
        <v>628</v>
      </c>
      <c r="AX9" s="23">
        <f>VLOOKUP($AB9,[5]WI!$C$8:$K$14,6,FALSE)</f>
        <v>84384409.700000003</v>
      </c>
      <c r="AY9" s="35">
        <f>VLOOKUP($AB9,[5]WI!$C$8:$K$14,8,FALSE)</f>
        <v>4.7827577015345946E-3</v>
      </c>
      <c r="AZ9" s="35">
        <f>VLOOKUP($AB9,[5]WI!$C$8:$K$14,9,FALSE)</f>
        <v>4.6392606437277275E-3</v>
      </c>
      <c r="BB9" s="36">
        <f t="shared" si="1"/>
        <v>0</v>
      </c>
      <c r="BC9" s="36">
        <f t="shared" si="0"/>
        <v>0</v>
      </c>
      <c r="BD9" s="35">
        <f t="shared" si="0"/>
        <v>-7.6139546727783947E-6</v>
      </c>
      <c r="BE9" s="35">
        <f t="shared" si="0"/>
        <v>-8.5557032551966325E-6</v>
      </c>
      <c r="BF9" s="23"/>
      <c r="BG9" s="36">
        <f t="shared" si="0"/>
        <v>0</v>
      </c>
      <c r="BH9" s="36">
        <f t="shared" si="0"/>
        <v>0.27999997138977051</v>
      </c>
      <c r="BI9" s="35">
        <f t="shared" si="0"/>
        <v>4.8150539618124766E-6</v>
      </c>
      <c r="BJ9" s="35">
        <f t="shared" si="0"/>
        <v>2.5970834252979358E-6</v>
      </c>
      <c r="BK9" s="23"/>
      <c r="BL9" s="36">
        <f t="shared" si="0"/>
        <v>0</v>
      </c>
      <c r="BM9" s="36">
        <f t="shared" si="0"/>
        <v>0</v>
      </c>
      <c r="BN9" s="35">
        <f t="shared" si="0"/>
        <v>2.0874050815418432E-5</v>
      </c>
      <c r="BO9" s="35">
        <f t="shared" si="0"/>
        <v>2.5758514845042324E-5</v>
      </c>
      <c r="BP9" s="23"/>
      <c r="BQ9" s="36">
        <f t="shared" si="0"/>
        <v>0</v>
      </c>
      <c r="BR9" s="36">
        <f t="shared" si="0"/>
        <v>-0.5</v>
      </c>
      <c r="BS9" s="35">
        <f t="shared" si="0"/>
        <v>-4.1061789214401952E-5</v>
      </c>
      <c r="BT9" s="35">
        <f t="shared" si="0"/>
        <v>-3.9584474069282588E-5</v>
      </c>
      <c r="BU9" s="23"/>
      <c r="BV9" s="36">
        <f t="shared" si="0"/>
        <v>0</v>
      </c>
      <c r="BW9" s="36">
        <f t="shared" si="0"/>
        <v>-0.29999999701976776</v>
      </c>
      <c r="BX9" s="35">
        <f t="shared" si="0"/>
        <v>-1.7242298465404947E-5</v>
      </c>
      <c r="BY9" s="35">
        <f t="shared" si="0"/>
        <v>3.9260643727727536E-5</v>
      </c>
    </row>
    <row r="10" spans="1:77" x14ac:dyDescent="0.2">
      <c r="A10" s="1" t="s">
        <v>25</v>
      </c>
      <c r="B10" s="2" t="s">
        <v>11</v>
      </c>
      <c r="C10" s="23">
        <v>427</v>
      </c>
      <c r="D10" s="28">
        <v>58383763.57</v>
      </c>
      <c r="E10" s="17">
        <v>1.8100000000000002E-2</v>
      </c>
      <c r="F10" s="17">
        <v>1.7899999999999999E-2</v>
      </c>
      <c r="G10" s="8"/>
      <c r="H10" s="23">
        <v>2284</v>
      </c>
      <c r="I10" s="28">
        <v>324281641</v>
      </c>
      <c r="J10" s="17">
        <v>2.63E-2</v>
      </c>
      <c r="K10" s="17">
        <v>2.86E-2</v>
      </c>
      <c r="L10" s="8"/>
      <c r="M10" s="23">
        <v>673</v>
      </c>
      <c r="N10" s="28">
        <v>90202901</v>
      </c>
      <c r="O10" s="17">
        <v>2.1600000000000001E-2</v>
      </c>
      <c r="P10" s="17">
        <v>2.58E-2</v>
      </c>
      <c r="Q10" s="8"/>
      <c r="R10" s="23">
        <v>1019</v>
      </c>
      <c r="S10" s="28">
        <v>128702719</v>
      </c>
      <c r="T10" s="17">
        <v>1.34E-2</v>
      </c>
      <c r="U10" s="17">
        <v>1.3299999999999999E-2</v>
      </c>
      <c r="V10" s="8"/>
      <c r="W10" s="23">
        <v>1059</v>
      </c>
      <c r="X10" s="28">
        <v>142283014</v>
      </c>
      <c r="Y10" s="17">
        <v>8.0999999999999996E-3</v>
      </c>
      <c r="Z10" s="17">
        <v>7.7999999999999996E-3</v>
      </c>
      <c r="AA10" s="8"/>
      <c r="AB10" s="34" t="s">
        <v>11</v>
      </c>
      <c r="AC10" s="23">
        <f>VLOOKUP($AB10,[1]WI!$C$8:$K$14,5,FALSE)</f>
        <v>427</v>
      </c>
      <c r="AD10" s="23">
        <f>VLOOKUP($AB10,[1]WI!$C$8:$K$14,6,FALSE)</f>
        <v>58383763.57</v>
      </c>
      <c r="AE10" s="35">
        <f>VLOOKUP($AB10,[1]WI!$C$8:$K$14,8,FALSE)</f>
        <v>1.8122400475341652E-2</v>
      </c>
      <c r="AF10" s="35">
        <f>VLOOKUP($AB10,[1]WI!$C$8:$K$14,9,FALSE)</f>
        <v>1.7899673661048832E-2</v>
      </c>
      <c r="AG10" s="8"/>
      <c r="AH10" s="23">
        <f>VLOOKUP($AB10,[2]WI!$C$8:$K$23,5,FALSE)</f>
        <v>2284</v>
      </c>
      <c r="AI10" s="23">
        <f>VLOOKUP($AB10,[2]WI!$C$8:$K$23,6,FALSE)</f>
        <v>324281640.87999994</v>
      </c>
      <c r="AJ10" s="35">
        <f>VLOOKUP($AB10,[2]WI!$C$8:$K$23,8,FALSE)</f>
        <v>2.6335208929065584E-2</v>
      </c>
      <c r="AK10" s="35">
        <f>VLOOKUP($AB10,[2]WI!$C$8:$K$23,9,FALSE)</f>
        <v>2.8611958008990072E-2</v>
      </c>
      <c r="AL10" s="8"/>
      <c r="AM10" s="23">
        <f>VLOOKUP($AB10,[3]WI!$C$8:$K$14,5,FALSE)</f>
        <v>673</v>
      </c>
      <c r="AN10" s="23">
        <f>VLOOKUP($AB10,[3]WI!$C$8:$K$14,6,FALSE)</f>
        <v>90202901</v>
      </c>
      <c r="AO10" s="35">
        <f>VLOOKUP($AB10,[3]WI!$C$8:$K$14,8,FALSE)</f>
        <v>2.1562910512319376E-2</v>
      </c>
      <c r="AP10" s="35">
        <f>VLOOKUP($AB10,[3]WI!$C$8:$K$14,9,FALSE)</f>
        <v>2.5829804617050443E-2</v>
      </c>
      <c r="AQ10" s="8"/>
      <c r="AR10" s="23">
        <f>VLOOKUP($AB10,[4]WI!$C$8:$K$14,5,FALSE)</f>
        <v>1019</v>
      </c>
      <c r="AS10" s="23">
        <f>VLOOKUP($AB10,[4]WI!$C$8:$K$14,6,FALSE)</f>
        <v>128702718.87</v>
      </c>
      <c r="AT10" s="35">
        <f>VLOOKUP($AB10,[4]WI!$C$8:$K$14,8,FALSE)</f>
        <v>1.3350977412085321E-2</v>
      </c>
      <c r="AU10" s="35">
        <f>VLOOKUP($AB10,[4]WI!$C$8:$K$14,9,FALSE)</f>
        <v>1.3342706681964637E-2</v>
      </c>
      <c r="AV10" s="8"/>
      <c r="AW10" s="23">
        <f>VLOOKUP($AB10,[5]WI!$C$8:$K$14,5,FALSE)</f>
        <v>1059</v>
      </c>
      <c r="AX10" s="23">
        <f>VLOOKUP($AB10,[5]WI!$C$8:$K$14,6,FALSE)</f>
        <v>142283014.06999999</v>
      </c>
      <c r="AY10" s="35">
        <f>VLOOKUP($AB10,[5]WI!$C$8:$K$14,8,FALSE)</f>
        <v>8.0651917291801531E-3</v>
      </c>
      <c r="AZ10" s="35">
        <f>VLOOKUP($AB10,[5]WI!$C$8:$K$14,9,FALSE)</f>
        <v>7.8223926646240373E-3</v>
      </c>
      <c r="BB10" s="36">
        <f t="shared" si="1"/>
        <v>0</v>
      </c>
      <c r="BC10" s="36">
        <f t="shared" si="0"/>
        <v>0</v>
      </c>
      <c r="BD10" s="35">
        <f t="shared" si="0"/>
        <v>2.2400475341650267E-5</v>
      </c>
      <c r="BE10" s="35">
        <f t="shared" si="0"/>
        <v>-3.2633895116762623E-7</v>
      </c>
      <c r="BF10" s="23"/>
      <c r="BG10" s="36">
        <f t="shared" si="0"/>
        <v>0</v>
      </c>
      <c r="BH10" s="36">
        <f t="shared" si="0"/>
        <v>-0.12000006437301636</v>
      </c>
      <c r="BI10" s="35">
        <f t="shared" si="0"/>
        <v>3.5208929065583261E-5</v>
      </c>
      <c r="BJ10" s="35">
        <f t="shared" si="0"/>
        <v>1.1958008990071989E-5</v>
      </c>
      <c r="BK10" s="23"/>
      <c r="BL10" s="36">
        <f t="shared" si="0"/>
        <v>0</v>
      </c>
      <c r="BM10" s="36">
        <f t="shared" si="0"/>
        <v>0</v>
      </c>
      <c r="BN10" s="35">
        <f t="shared" si="0"/>
        <v>-3.7089487680625616E-5</v>
      </c>
      <c r="BO10" s="35">
        <f t="shared" si="0"/>
        <v>2.9804617050443322E-5</v>
      </c>
      <c r="BP10" s="23"/>
      <c r="BQ10" s="36">
        <f t="shared" si="0"/>
        <v>0</v>
      </c>
      <c r="BR10" s="36">
        <f t="shared" si="0"/>
        <v>-0.12999999523162842</v>
      </c>
      <c r="BS10" s="35">
        <f t="shared" si="0"/>
        <v>-4.9022587914679741E-5</v>
      </c>
      <c r="BT10" s="35">
        <f t="shared" si="0"/>
        <v>4.2706681964637533E-5</v>
      </c>
      <c r="BU10" s="23"/>
      <c r="BV10" s="36">
        <f t="shared" si="0"/>
        <v>0</v>
      </c>
      <c r="BW10" s="36">
        <f t="shared" si="0"/>
        <v>6.9999992847442627E-2</v>
      </c>
      <c r="BX10" s="35">
        <f t="shared" si="0"/>
        <v>-3.4808270819846471E-5</v>
      </c>
      <c r="BY10" s="35">
        <f t="shared" si="0"/>
        <v>2.2392664624037648E-5</v>
      </c>
    </row>
    <row r="11" spans="1:77" x14ac:dyDescent="0.2">
      <c r="A11" s="1" t="s">
        <v>26</v>
      </c>
      <c r="B11" s="13" t="s">
        <v>12</v>
      </c>
      <c r="C11" s="23">
        <v>537</v>
      </c>
      <c r="D11" s="28">
        <v>74591409.290000007</v>
      </c>
      <c r="E11" s="17">
        <v>2.2800000000000001E-2</v>
      </c>
      <c r="F11" s="17">
        <v>2.29E-2</v>
      </c>
      <c r="G11" s="8"/>
      <c r="H11" s="23">
        <v>3948</v>
      </c>
      <c r="I11" s="28">
        <v>569480024</v>
      </c>
      <c r="J11" s="17">
        <v>4.5499999999999999E-2</v>
      </c>
      <c r="K11" s="17">
        <v>5.0299999999999997E-2</v>
      </c>
      <c r="L11" s="8"/>
      <c r="M11" s="23">
        <v>638</v>
      </c>
      <c r="N11" s="28">
        <v>90102774</v>
      </c>
      <c r="O11" s="17">
        <v>2.0400000000000001E-2</v>
      </c>
      <c r="P11" s="17">
        <v>2.58E-2</v>
      </c>
      <c r="Q11" s="8"/>
      <c r="R11" s="23">
        <v>2149</v>
      </c>
      <c r="S11" s="28">
        <v>303164865</v>
      </c>
      <c r="T11" s="17">
        <v>2.8199999999999999E-2</v>
      </c>
      <c r="U11" s="17">
        <v>3.1399999999999997E-2</v>
      </c>
      <c r="V11" s="8"/>
      <c r="W11" s="23">
        <v>2406</v>
      </c>
      <c r="X11" s="28">
        <v>325878397</v>
      </c>
      <c r="Y11" s="17">
        <v>1.83E-2</v>
      </c>
      <c r="Z11" s="17">
        <v>1.7899999999999999E-2</v>
      </c>
      <c r="AA11" s="8"/>
      <c r="AB11" s="34" t="s">
        <v>12</v>
      </c>
      <c r="AC11" s="23">
        <f>VLOOKUP($AB11,[1]WI!$C$8:$K$14,5,FALSE)</f>
        <v>537</v>
      </c>
      <c r="AD11" s="23">
        <f>VLOOKUP($AB11,[1]WI!$C$8:$K$14,6,FALSE)</f>
        <v>74591409.289999992</v>
      </c>
      <c r="AE11" s="35">
        <f>VLOOKUP($AB11,[1]WI!$C$8:$K$14,8,FALSE)</f>
        <v>2.2790934555640439E-2</v>
      </c>
      <c r="AF11" s="35">
        <f>VLOOKUP($AB11,[1]WI!$C$8:$K$14,9,FALSE)</f>
        <v>2.286871901651074E-2</v>
      </c>
      <c r="AG11" s="8"/>
      <c r="AH11" s="23">
        <f>VLOOKUP($AB11,[2]WI!$C$8:$K$23,5,FALSE)</f>
        <v>3948</v>
      </c>
      <c r="AI11" s="23">
        <f>VLOOKUP($AB11,[2]WI!$C$8:$K$23,6,FALSE)</f>
        <v>569480024.25999999</v>
      </c>
      <c r="AJ11" s="35">
        <f>VLOOKUP($AB11,[2]WI!$C$8:$K$23,8,FALSE)</f>
        <v>4.5521630845862929E-2</v>
      </c>
      <c r="AK11" s="35">
        <f>VLOOKUP($AB11,[2]WI!$C$8:$K$23,9,FALSE)</f>
        <v>5.0246256608511862E-2</v>
      </c>
      <c r="AL11" s="8"/>
      <c r="AM11" s="23">
        <f>VLOOKUP($AB11,[3]WI!$C$8:$K$14,5,FALSE)</f>
        <v>638</v>
      </c>
      <c r="AN11" s="23">
        <f>VLOOKUP($AB11,[3]WI!$C$8:$K$14,6,FALSE)</f>
        <v>90102774</v>
      </c>
      <c r="AO11" s="35">
        <f>VLOOKUP($AB11,[3]WI!$C$8:$K$14,8,FALSE)</f>
        <v>2.0441511005735158E-2</v>
      </c>
      <c r="AP11" s="35">
        <f>VLOOKUP($AB11,[3]WI!$C$8:$K$14,9,FALSE)</f>
        <v>2.5801133024249991E-2</v>
      </c>
      <c r="AQ11" s="8"/>
      <c r="AR11" s="23">
        <f>VLOOKUP($AB11,[4]WI!$C$8:$K$14,5,FALSE)</f>
        <v>2149</v>
      </c>
      <c r="AS11" s="23">
        <f>VLOOKUP($AB11,[4]WI!$C$8:$K$14,6,FALSE)</f>
        <v>303164865.35000002</v>
      </c>
      <c r="AT11" s="35">
        <f>VLOOKUP($AB11,[4]WI!$C$8:$K$14,8,FALSE)</f>
        <v>2.8156281117341857E-2</v>
      </c>
      <c r="AU11" s="35">
        <f>VLOOKUP($AB11,[4]WI!$C$8:$K$14,9,FALSE)</f>
        <v>3.1429327291276322E-2</v>
      </c>
      <c r="AV11" s="8"/>
      <c r="AW11" s="23">
        <f>VLOOKUP($AB11,[5]WI!$C$8:$K$14,5,FALSE)</f>
        <v>2406</v>
      </c>
      <c r="AX11" s="23">
        <f>VLOOKUP($AB11,[5]WI!$C$8:$K$14,6,FALSE)</f>
        <v>325878397.02999997</v>
      </c>
      <c r="AY11" s="35">
        <f>VLOOKUP($AB11,[5]WI!$C$8:$K$14,8,FALSE)</f>
        <v>1.8323750047599102E-2</v>
      </c>
      <c r="AZ11" s="35">
        <f>VLOOKUP($AB11,[5]WI!$C$8:$K$14,9,FALSE)</f>
        <v>1.7916044294878294E-2</v>
      </c>
      <c r="BB11" s="36">
        <f t="shared" si="1"/>
        <v>0</v>
      </c>
      <c r="BC11" s="36">
        <f t="shared" si="0"/>
        <v>0</v>
      </c>
      <c r="BD11" s="35">
        <f t="shared" si="0"/>
        <v>-9.0654443595621081E-6</v>
      </c>
      <c r="BE11" s="35">
        <f t="shared" si="0"/>
        <v>-3.1280983489260367E-5</v>
      </c>
      <c r="BF11" s="23"/>
      <c r="BG11" s="36">
        <f t="shared" si="0"/>
        <v>0</v>
      </c>
      <c r="BH11" s="36">
        <f t="shared" si="0"/>
        <v>0.25999999046325684</v>
      </c>
      <c r="BI11" s="35">
        <f t="shared" si="0"/>
        <v>2.1630845862929959E-5</v>
      </c>
      <c r="BJ11" s="35">
        <f t="shared" si="0"/>
        <v>-5.3743391488135506E-5</v>
      </c>
      <c r="BK11" s="23"/>
      <c r="BL11" s="36">
        <f t="shared" si="0"/>
        <v>0</v>
      </c>
      <c r="BM11" s="36">
        <f t="shared" si="0"/>
        <v>0</v>
      </c>
      <c r="BN11" s="35">
        <f t="shared" si="0"/>
        <v>4.1511005735156425E-5</v>
      </c>
      <c r="BO11" s="35">
        <f t="shared" si="0"/>
        <v>1.1330242499912879E-6</v>
      </c>
      <c r="BP11" s="23"/>
      <c r="BQ11" s="36">
        <f t="shared" si="0"/>
        <v>0</v>
      </c>
      <c r="BR11" s="36">
        <f t="shared" si="0"/>
        <v>0.35000002384185791</v>
      </c>
      <c r="BS11" s="35">
        <f t="shared" si="0"/>
        <v>-4.3718882658142638E-5</v>
      </c>
      <c r="BT11" s="35">
        <f t="shared" si="0"/>
        <v>2.9327291276325107E-5</v>
      </c>
      <c r="BU11" s="23"/>
      <c r="BV11" s="36">
        <f t="shared" si="0"/>
        <v>0</v>
      </c>
      <c r="BW11" s="36">
        <f t="shared" si="0"/>
        <v>2.9999971389770508E-2</v>
      </c>
      <c r="BX11" s="35">
        <f t="shared" si="0"/>
        <v>2.3750047599101209E-5</v>
      </c>
      <c r="BY11" s="35">
        <f t="shared" si="0"/>
        <v>1.6044294878295173E-5</v>
      </c>
    </row>
    <row r="12" spans="1:77" x14ac:dyDescent="0.2">
      <c r="A12" s="1" t="s">
        <v>27</v>
      </c>
      <c r="B12" s="13" t="s">
        <v>13</v>
      </c>
      <c r="C12" s="23">
        <v>23562</v>
      </c>
      <c r="D12" s="28">
        <v>3261722234.4699998</v>
      </c>
      <c r="E12" s="17">
        <v>1</v>
      </c>
      <c r="F12" s="17">
        <v>1</v>
      </c>
      <c r="G12" s="8"/>
      <c r="H12" s="23">
        <v>86728</v>
      </c>
      <c r="I12" s="28">
        <v>11333780120</v>
      </c>
      <c r="J12" s="17">
        <v>1</v>
      </c>
      <c r="K12" s="17">
        <v>1</v>
      </c>
      <c r="L12" s="8"/>
      <c r="M12" s="23">
        <v>31211</v>
      </c>
      <c r="N12" s="28">
        <v>3492202219</v>
      </c>
      <c r="O12" s="17">
        <v>1</v>
      </c>
      <c r="P12" s="17">
        <v>1</v>
      </c>
      <c r="Q12" s="8"/>
      <c r="R12" s="23">
        <v>76324</v>
      </c>
      <c r="S12" s="28">
        <v>9645922820</v>
      </c>
      <c r="T12" s="17">
        <v>1</v>
      </c>
      <c r="U12" s="17">
        <v>1</v>
      </c>
      <c r="V12" s="8"/>
      <c r="W12" s="23">
        <v>131305</v>
      </c>
      <c r="X12" s="28">
        <v>18189193533</v>
      </c>
      <c r="Y12" s="17">
        <v>1</v>
      </c>
      <c r="Z12" s="17">
        <v>1</v>
      </c>
      <c r="AA12" s="8"/>
      <c r="AB12" s="34" t="s">
        <v>13</v>
      </c>
      <c r="AC12" s="23">
        <f>VLOOKUP($AB12,[1]WI!$C$8:$K$14,5,FALSE)</f>
        <v>23562</v>
      </c>
      <c r="AD12" s="23">
        <f>VLOOKUP($AB12,[1]WI!$C$8:$K$14,6,FALSE)</f>
        <v>3261722234.4700003</v>
      </c>
      <c r="AE12" s="35">
        <f>VLOOKUP($AB12,[1]WI!$C$8:$K$14,8,FALSE)</f>
        <v>0.99999999999999989</v>
      </c>
      <c r="AF12" s="35">
        <f>VLOOKUP($AB12,[1]WI!$C$8:$K$14,9,FALSE)</f>
        <v>1</v>
      </c>
      <c r="AG12" s="8"/>
      <c r="AH12" s="23">
        <f>VLOOKUP($AB12,[2]WI!$C$8:$K$23,5,FALSE)</f>
        <v>86728</v>
      </c>
      <c r="AI12" s="23">
        <f>VLOOKUP($AB12,[2]WI!$C$8:$K$23,6,FALSE)</f>
        <v>11333780120.120001</v>
      </c>
      <c r="AJ12" s="35">
        <f>VLOOKUP($AB12,[2]WI!$C$8:$K$23,8,FALSE)</f>
        <v>1</v>
      </c>
      <c r="AK12" s="35">
        <f>VLOOKUP($AB12,[2]WI!$C$8:$K$23,9,FALSE)</f>
        <v>0.99999999999999989</v>
      </c>
      <c r="AL12" s="8"/>
      <c r="AM12" s="23">
        <f>VLOOKUP($AB12,[3]WI!$C$8:$K$14,5,FALSE)</f>
        <v>31211</v>
      </c>
      <c r="AN12" s="23">
        <f>VLOOKUP($AB12,[3]WI!$C$8:$K$14,6,FALSE)</f>
        <v>3492202219</v>
      </c>
      <c r="AO12" s="35">
        <f>VLOOKUP($AB12,[3]WI!$C$8:$K$14,8,FALSE)</f>
        <v>1</v>
      </c>
      <c r="AP12" s="35">
        <f>VLOOKUP($AB12,[3]WI!$C$8:$K$14,9,FALSE)</f>
        <v>1</v>
      </c>
      <c r="AQ12" s="8"/>
      <c r="AR12" s="23">
        <f>VLOOKUP($AB12,[4]WI!$C$8:$K$14,5,FALSE)</f>
        <v>76324</v>
      </c>
      <c r="AS12" s="23">
        <f>VLOOKUP($AB12,[4]WI!$C$8:$K$14,6,FALSE)</f>
        <v>9645922820.4400024</v>
      </c>
      <c r="AT12" s="35">
        <f>VLOOKUP($AB12,[4]WI!$C$8:$K$14,8,FALSE)</f>
        <v>1</v>
      </c>
      <c r="AU12" s="35">
        <f>VLOOKUP($AB12,[4]WI!$C$8:$K$14,9,FALSE)</f>
        <v>0.99999999999999978</v>
      </c>
      <c r="AV12" s="8"/>
      <c r="AW12" s="23">
        <f>VLOOKUP($AB12,[5]WI!$C$8:$K$14,5,FALSE)</f>
        <v>131305</v>
      </c>
      <c r="AX12" s="23">
        <f>VLOOKUP($AB12,[5]WI!$C$8:$K$14,6,FALSE)</f>
        <v>18189193533.259998</v>
      </c>
      <c r="AY12" s="35">
        <f>VLOOKUP($AB12,[5]WI!$C$8:$K$14,8,FALSE)</f>
        <v>1</v>
      </c>
      <c r="AZ12" s="35">
        <f>VLOOKUP($AB12,[5]WI!$C$8:$K$14,9,FALSE)</f>
        <v>1</v>
      </c>
      <c r="BB12" s="36">
        <f t="shared" si="1"/>
        <v>0</v>
      </c>
      <c r="BC12" s="36">
        <f t="shared" si="0"/>
        <v>0</v>
      </c>
      <c r="BD12" s="35">
        <f t="shared" si="0"/>
        <v>0</v>
      </c>
      <c r="BE12" s="35">
        <f t="shared" si="0"/>
        <v>0</v>
      </c>
      <c r="BF12" s="23"/>
      <c r="BG12" s="36">
        <f t="shared" si="0"/>
        <v>0</v>
      </c>
      <c r="BH12" s="36">
        <f t="shared" si="0"/>
        <v>0.12000083923339844</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0.44000244140625</v>
      </c>
      <c r="BS12" s="35">
        <f t="shared" si="0"/>
        <v>0</v>
      </c>
      <c r="BT12" s="35">
        <f t="shared" si="0"/>
        <v>0</v>
      </c>
      <c r="BU12" s="23"/>
      <c r="BV12" s="36">
        <f t="shared" si="0"/>
        <v>0</v>
      </c>
      <c r="BW12" s="36">
        <f t="shared" si="0"/>
        <v>0.25999832153320313</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3142</v>
      </c>
      <c r="D15" s="30">
        <v>99380745.799999997</v>
      </c>
      <c r="E15" s="19">
        <v>0.92090000000000005</v>
      </c>
      <c r="F15" s="19">
        <v>0.91659999999999997</v>
      </c>
      <c r="H15" s="25">
        <v>10287</v>
      </c>
      <c r="I15" s="30">
        <v>304664874</v>
      </c>
      <c r="J15" s="19">
        <v>0.9103</v>
      </c>
      <c r="K15" s="19">
        <v>0.89539999999999997</v>
      </c>
      <c r="M15" s="25">
        <v>4825</v>
      </c>
      <c r="N15" s="30">
        <v>193643770</v>
      </c>
      <c r="O15" s="19">
        <v>0.91449999999999998</v>
      </c>
      <c r="P15" s="19">
        <v>0.90480000000000005</v>
      </c>
      <c r="R15" s="25">
        <v>12831</v>
      </c>
      <c r="S15" s="30">
        <v>408814556</v>
      </c>
      <c r="T15" s="19">
        <v>0.95279999999999998</v>
      </c>
      <c r="U15" s="19">
        <v>0.94079999999999997</v>
      </c>
      <c r="W15" s="25">
        <v>13394</v>
      </c>
      <c r="X15" s="30">
        <v>429256716</v>
      </c>
      <c r="Y15" s="19">
        <v>0.94799999999999995</v>
      </c>
      <c r="Z15" s="19">
        <v>0.93410000000000004</v>
      </c>
      <c r="AB15" s="34" t="s">
        <v>80</v>
      </c>
      <c r="AC15" s="23">
        <f>VLOOKUP($AB15,[1]WI!$C$17:$K$24,5,FALSE)</f>
        <v>3142</v>
      </c>
      <c r="AD15" s="23">
        <f>VLOOKUP($AB15,[1]WI!$C$17:$K$24,6,FALSE)</f>
        <v>99380745.799999997</v>
      </c>
      <c r="AE15" s="35">
        <f>VLOOKUP($AB15,[1]WI!$C$17:$K$24,8,FALSE)</f>
        <v>0.92086752637749125</v>
      </c>
      <c r="AF15" s="35">
        <f>VLOOKUP($AB15,[1]WI!$C$17:$K$24,9,FALSE)</f>
        <v>0.91655633935401437</v>
      </c>
      <c r="AH15" s="23">
        <f>VLOOKUP($AB15,[2]WI!$C$17:$K$23,5,FALSE)</f>
        <v>10287</v>
      </c>
      <c r="AI15" s="23">
        <f>VLOOKUP($AB15,[2]WI!$C$17:$K$23,6,FALSE)</f>
        <v>304664874.25</v>
      </c>
      <c r="AJ15" s="35">
        <f>VLOOKUP($AB15,[2]WI!$C$17:$K$23,8,FALSE)</f>
        <v>0.91027342713034243</v>
      </c>
      <c r="AK15" s="35">
        <f>VLOOKUP($AB15,[2]WI!$C$17:$K$23,9,FALSE)</f>
        <v>0.89536785254637963</v>
      </c>
      <c r="AM15" s="23">
        <f>VLOOKUP($AB15,[3]WI!$C$17:$K$23,5,FALSE)</f>
        <v>4825</v>
      </c>
      <c r="AN15" s="23">
        <f>VLOOKUP($AB15,[3]WI!$C$17:$K$23,6,FALSE)</f>
        <v>193643770</v>
      </c>
      <c r="AO15" s="35">
        <f>VLOOKUP($AB15,[3]WI!$C$17:$K$23,8,FALSE)</f>
        <v>0.91451857467778619</v>
      </c>
      <c r="AP15" s="35">
        <f>VLOOKUP($AB15,[3]WI!$C$17:$K$23,9,FALSE)</f>
        <v>0.90483973952599006</v>
      </c>
      <c r="AQ15" s="23"/>
      <c r="AR15" s="23">
        <f>VLOOKUP($AB15,[4]WI!$C$17:$K$23,5,FALSE)</f>
        <v>12831</v>
      </c>
      <c r="AS15" s="23">
        <f>VLOOKUP($AB15,[4]WI!$C$17:$K$23,6,FALSE)</f>
        <v>408814555.61000001</v>
      </c>
      <c r="AT15" s="35">
        <f>VLOOKUP($AB15,[4]WI!$C$17:$K$23,8,FALSE)</f>
        <v>0.95284420020793104</v>
      </c>
      <c r="AU15" s="35">
        <f>VLOOKUP($AB15,[4]WI!$C$17:$K$23,9,FALSE)</f>
        <v>0.94080189706117301</v>
      </c>
      <c r="AW15" s="23">
        <f>VLOOKUP($AB15,[5]WI!$C$17:$K$23,5,FALSE)</f>
        <v>13394</v>
      </c>
      <c r="AX15" s="23">
        <f>VLOOKUP($AB15,[5]WI!$C$17:$K$23,6,FALSE)</f>
        <v>429256716.38</v>
      </c>
      <c r="AY15" s="35">
        <f>VLOOKUP($AB15,[5]WI!$C$17:$K$23,8,FALSE)</f>
        <v>0.94804643261608157</v>
      </c>
      <c r="AZ15" s="35">
        <f>VLOOKUP($AB15,[5]WI!$C$17:$K$23,9,FALSE)</f>
        <v>0.93407853625068704</v>
      </c>
      <c r="BB15" s="36">
        <f t="shared" si="1"/>
        <v>0</v>
      </c>
      <c r="BC15" s="36">
        <f t="shared" si="0"/>
        <v>0</v>
      </c>
      <c r="BD15" s="35">
        <f t="shared" si="0"/>
        <v>-3.2473622508799593E-5</v>
      </c>
      <c r="BE15" s="35">
        <f t="shared" si="0"/>
        <v>-4.3660645985599267E-5</v>
      </c>
      <c r="BF15" s="23"/>
      <c r="BG15" s="36">
        <f t="shared" si="0"/>
        <v>0</v>
      </c>
      <c r="BH15" s="36">
        <f t="shared" si="0"/>
        <v>0.25</v>
      </c>
      <c r="BI15" s="35">
        <f t="shared" si="0"/>
        <v>-2.6572869657570664E-5</v>
      </c>
      <c r="BJ15" s="35">
        <f t="shared" si="0"/>
        <v>-3.2147453620345878E-5</v>
      </c>
      <c r="BK15" s="23"/>
      <c r="BL15" s="36">
        <f t="shared" si="0"/>
        <v>0</v>
      </c>
      <c r="BM15" s="36">
        <f t="shared" si="0"/>
        <v>0</v>
      </c>
      <c r="BN15" s="35">
        <f t="shared" si="0"/>
        <v>1.857467778620947E-5</v>
      </c>
      <c r="BO15" s="35">
        <f t="shared" si="0"/>
        <v>3.9739525990012403E-5</v>
      </c>
      <c r="BP15" s="23"/>
      <c r="BQ15" s="36">
        <f t="shared" si="0"/>
        <v>0</v>
      </c>
      <c r="BR15" s="36">
        <f t="shared" si="0"/>
        <v>-0.38999998569488525</v>
      </c>
      <c r="BS15" s="35">
        <f t="shared" si="0"/>
        <v>4.4200207931055502E-5</v>
      </c>
      <c r="BT15" s="35">
        <f t="shared" si="0"/>
        <v>1.8970611730395603E-6</v>
      </c>
      <c r="BU15" s="23"/>
      <c r="BV15" s="36">
        <f t="shared" si="0"/>
        <v>0</v>
      </c>
      <c r="BW15" s="36">
        <f t="shared" si="0"/>
        <v>0.37999999523162842</v>
      </c>
      <c r="BX15" s="35">
        <f t="shared" si="0"/>
        <v>4.6432616081615308E-5</v>
      </c>
      <c r="BY15" s="35">
        <f t="shared" si="0"/>
        <v>-2.146374931299988E-5</v>
      </c>
    </row>
    <row r="16" spans="1:77" x14ac:dyDescent="0.2">
      <c r="A16" s="1" t="s">
        <v>22</v>
      </c>
      <c r="B16" s="13" t="s">
        <v>8</v>
      </c>
      <c r="C16" s="25">
        <v>84</v>
      </c>
      <c r="D16" s="30">
        <v>2786994.13</v>
      </c>
      <c r="E16" s="19">
        <v>2.46E-2</v>
      </c>
      <c r="F16" s="19">
        <v>2.5700000000000001E-2</v>
      </c>
      <c r="H16" s="25">
        <v>270</v>
      </c>
      <c r="I16" s="30">
        <v>9075341</v>
      </c>
      <c r="J16" s="19">
        <v>2.3900000000000001E-2</v>
      </c>
      <c r="K16" s="19">
        <v>2.6700000000000002E-2</v>
      </c>
      <c r="M16" s="25">
        <v>99</v>
      </c>
      <c r="N16" s="30">
        <v>3893946</v>
      </c>
      <c r="O16" s="19">
        <v>1.8800000000000001E-2</v>
      </c>
      <c r="P16" s="19">
        <v>1.8200000000000001E-2</v>
      </c>
      <c r="R16" s="25">
        <v>173</v>
      </c>
      <c r="S16" s="30">
        <v>5737277</v>
      </c>
      <c r="T16" s="19">
        <v>1.29E-2</v>
      </c>
      <c r="U16" s="19">
        <v>1.32E-2</v>
      </c>
      <c r="W16" s="25">
        <v>91</v>
      </c>
      <c r="X16" s="30">
        <v>4267967</v>
      </c>
      <c r="Y16" s="19">
        <v>6.4000000000000003E-3</v>
      </c>
      <c r="Z16" s="19">
        <v>9.2999999999999992E-3</v>
      </c>
      <c r="AB16" s="34" t="s">
        <v>8</v>
      </c>
      <c r="AC16" s="23">
        <f>VLOOKUP($AB16,[1]WI!$C$17:$K$24,5,FALSE)</f>
        <v>84</v>
      </c>
      <c r="AD16" s="23">
        <f>VLOOKUP($AB16,[1]WI!$C$17:$K$24,6,FALSE)</f>
        <v>2786994.13</v>
      </c>
      <c r="AE16" s="35">
        <f>VLOOKUP($AB16,[1]WI!$C$17:$K$24,8,FALSE)</f>
        <v>2.4618991793669401E-2</v>
      </c>
      <c r="AF16" s="35">
        <f>VLOOKUP($AB16,[1]WI!$C$17:$K$24,9,FALSE)</f>
        <v>2.57035416370756E-2</v>
      </c>
      <c r="AH16" s="23">
        <f>VLOOKUP($AB16,[2]WI!$C$17:$K$23,5,FALSE)</f>
        <v>270</v>
      </c>
      <c r="AI16" s="23">
        <f>VLOOKUP($AB16,[2]WI!$C$17:$K$23,6,FALSE)</f>
        <v>9075340.5500000007</v>
      </c>
      <c r="AJ16" s="35">
        <f>VLOOKUP($AB16,[2]WI!$C$17:$K$23,8,FALSE)</f>
        <v>2.389169100079639E-2</v>
      </c>
      <c r="AK16" s="35">
        <f>VLOOKUP($AB16,[2]WI!$C$17:$K$23,9,FALSE)</f>
        <v>2.6671168441665474E-2</v>
      </c>
      <c r="AM16" s="23">
        <f>VLOOKUP($AB16,[3]WI!$C$17:$K$23,5,FALSE)</f>
        <v>99</v>
      </c>
      <c r="AN16" s="23">
        <f>VLOOKUP($AB16,[3]WI!$C$17:$K$23,6,FALSE)</f>
        <v>3893946</v>
      </c>
      <c r="AO16" s="35">
        <f>VLOOKUP($AB16,[3]WI!$C$17:$K$23,8,FALSE)</f>
        <v>1.8764215314632297E-2</v>
      </c>
      <c r="AP16" s="35">
        <f>VLOOKUP($AB16,[3]WI!$C$17:$K$23,9,FALSE)</f>
        <v>1.8195251437049954E-2</v>
      </c>
      <c r="AR16" s="23">
        <f>VLOOKUP($AB16,[4]WI!$C$17:$K$23,5,FALSE)</f>
        <v>173</v>
      </c>
      <c r="AS16" s="23">
        <f>VLOOKUP($AB16,[4]WI!$C$17:$K$23,6,FALSE)</f>
        <v>5737277.4800000004</v>
      </c>
      <c r="AT16" s="35">
        <f>VLOOKUP($AB16,[4]WI!$C$17:$K$23,8,FALSE)</f>
        <v>1.2847170652012475E-2</v>
      </c>
      <c r="AU16" s="35">
        <f>VLOOKUP($AB16,[4]WI!$C$17:$K$23,9,FALSE)</f>
        <v>1.3203154004867617E-2</v>
      </c>
      <c r="AW16" s="23">
        <f>VLOOKUP($AB16,[5]WI!$C$17:$K$23,5,FALSE)</f>
        <v>91</v>
      </c>
      <c r="AX16" s="23">
        <f>VLOOKUP($AB16,[5]WI!$C$17:$K$23,6,FALSE)</f>
        <v>4267967.4000000004</v>
      </c>
      <c r="AY16" s="35">
        <f>VLOOKUP($AB16,[5]WI!$C$17:$K$23,8,FALSE)</f>
        <v>6.4411098527746317E-3</v>
      </c>
      <c r="AZ16" s="35">
        <f>VLOOKUP($AB16,[5]WI!$C$17:$K$23,9,FALSE)</f>
        <v>9.2872553640570028E-3</v>
      </c>
      <c r="BB16" s="36">
        <f t="shared" si="1"/>
        <v>0</v>
      </c>
      <c r="BC16" s="36">
        <f t="shared" si="0"/>
        <v>0</v>
      </c>
      <c r="BD16" s="35">
        <f t="shared" si="0"/>
        <v>1.8991793669400486E-5</v>
      </c>
      <c r="BE16" s="35">
        <f t="shared" si="0"/>
        <v>3.5416370755998738E-6</v>
      </c>
      <c r="BF16" s="23"/>
      <c r="BG16" s="36">
        <f t="shared" si="0"/>
        <v>0</v>
      </c>
      <c r="BH16" s="36">
        <f t="shared" si="0"/>
        <v>-0.44999999925494194</v>
      </c>
      <c r="BI16" s="35">
        <f t="shared" si="0"/>
        <v>-8.3089992036107507E-6</v>
      </c>
      <c r="BJ16" s="35">
        <f t="shared" si="0"/>
        <v>-2.8831558334527913E-5</v>
      </c>
      <c r="BK16" s="23"/>
      <c r="BL16" s="36">
        <f t="shared" si="0"/>
        <v>0</v>
      </c>
      <c r="BM16" s="36">
        <f t="shared" si="0"/>
        <v>0</v>
      </c>
      <c r="BN16" s="35">
        <f t="shared" si="0"/>
        <v>-3.5784685367704072E-5</v>
      </c>
      <c r="BO16" s="35">
        <f t="shared" si="0"/>
        <v>-4.7485629500465532E-6</v>
      </c>
      <c r="BP16" s="23"/>
      <c r="BQ16" s="36">
        <f t="shared" si="0"/>
        <v>0</v>
      </c>
      <c r="BR16" s="36">
        <f t="shared" si="0"/>
        <v>0.48000000044703484</v>
      </c>
      <c r="BS16" s="35">
        <f t="shared" si="0"/>
        <v>-5.2829347987524977E-5</v>
      </c>
      <c r="BT16" s="35">
        <f t="shared" si="0"/>
        <v>3.1540048676167304E-6</v>
      </c>
      <c r="BU16" s="23"/>
      <c r="BV16" s="36">
        <f t="shared" si="0"/>
        <v>0</v>
      </c>
      <c r="BW16" s="36">
        <f t="shared" si="0"/>
        <v>0.40000000037252903</v>
      </c>
      <c r="BX16" s="35">
        <f t="shared" si="0"/>
        <v>4.1109852774631403E-5</v>
      </c>
      <c r="BY16" s="35">
        <f t="shared" si="0"/>
        <v>-1.2744635942996477E-5</v>
      </c>
    </row>
    <row r="17" spans="1:77" x14ac:dyDescent="0.2">
      <c r="A17" s="1" t="s">
        <v>23</v>
      </c>
      <c r="B17" s="13" t="s">
        <v>9</v>
      </c>
      <c r="C17" s="25">
        <v>79</v>
      </c>
      <c r="D17" s="30">
        <v>2131202.39</v>
      </c>
      <c r="E17" s="19">
        <v>2.3199999999999998E-2</v>
      </c>
      <c r="F17" s="19">
        <v>1.9699999999999999E-2</v>
      </c>
      <c r="H17" s="25">
        <v>233</v>
      </c>
      <c r="I17" s="30">
        <v>7220705</v>
      </c>
      <c r="J17" s="19">
        <v>2.06E-2</v>
      </c>
      <c r="K17" s="19">
        <v>2.12E-2</v>
      </c>
      <c r="M17" s="25">
        <v>124</v>
      </c>
      <c r="N17" s="30">
        <v>6143846</v>
      </c>
      <c r="O17" s="19">
        <v>2.35E-2</v>
      </c>
      <c r="P17" s="19">
        <v>2.87E-2</v>
      </c>
      <c r="R17" s="25">
        <v>127</v>
      </c>
      <c r="S17" s="30">
        <v>4742260</v>
      </c>
      <c r="T17" s="19">
        <v>9.4000000000000004E-3</v>
      </c>
      <c r="U17" s="19">
        <v>1.09E-2</v>
      </c>
      <c r="W17" s="25">
        <v>137</v>
      </c>
      <c r="X17" s="30">
        <v>5224749</v>
      </c>
      <c r="Y17" s="19">
        <v>9.7000000000000003E-3</v>
      </c>
      <c r="Z17" s="19">
        <v>1.14E-2</v>
      </c>
      <c r="AB17" s="34" t="s">
        <v>9</v>
      </c>
      <c r="AC17" s="23">
        <f>VLOOKUP($AB17,[1]WI!$C$17:$K$24,5,FALSE)</f>
        <v>79</v>
      </c>
      <c r="AD17" s="23">
        <f>VLOOKUP($AB17,[1]WI!$C$17:$K$24,6,FALSE)</f>
        <v>2131202.39</v>
      </c>
      <c r="AE17" s="35">
        <f>VLOOKUP($AB17,[1]WI!$C$17:$K$24,8,FALSE)</f>
        <v>2.3153575615474795E-2</v>
      </c>
      <c r="AF17" s="35">
        <f>VLOOKUP($AB17,[1]WI!$C$17:$K$24,9,FALSE)</f>
        <v>1.9655387422147185E-2</v>
      </c>
      <c r="AH17" s="23">
        <f>VLOOKUP($AB17,[2]WI!$C$17:$K$23,5,FALSE)</f>
        <v>233</v>
      </c>
      <c r="AI17" s="23">
        <f>VLOOKUP($AB17,[2]WI!$C$17:$K$23,6,FALSE)</f>
        <v>7220705.04</v>
      </c>
      <c r="AJ17" s="35">
        <f>VLOOKUP($AB17,[2]WI!$C$17:$K$23,8,FALSE)</f>
        <v>2.0617644456242812E-2</v>
      </c>
      <c r="AK17" s="35">
        <f>VLOOKUP($AB17,[2]WI!$C$17:$K$23,9,FALSE)</f>
        <v>2.1220651646997733E-2</v>
      </c>
      <c r="AM17" s="23">
        <f>VLOOKUP($AB17,[3]WI!$C$17:$K$23,5,FALSE)</f>
        <v>124</v>
      </c>
      <c r="AN17" s="23">
        <f>VLOOKUP($AB17,[3]WI!$C$17:$K$23,6,FALSE)</f>
        <v>6143846</v>
      </c>
      <c r="AO17" s="35">
        <f>VLOOKUP($AB17,[3]WI!$C$17:$K$23,8,FALSE)</f>
        <v>2.3502653525398029E-2</v>
      </c>
      <c r="AP17" s="35">
        <f>VLOOKUP($AB17,[3]WI!$C$17:$K$23,9,FALSE)</f>
        <v>2.8708364923528372E-2</v>
      </c>
      <c r="AR17" s="23">
        <f>VLOOKUP($AB17,[4]WI!$C$17:$K$23,5,FALSE)</f>
        <v>127</v>
      </c>
      <c r="AS17" s="23">
        <f>VLOOKUP($AB17,[4]WI!$C$17:$K$23,6,FALSE)</f>
        <v>4742259.58</v>
      </c>
      <c r="AT17" s="35">
        <f>VLOOKUP($AB17,[4]WI!$C$17:$K$23,8,FALSE)</f>
        <v>9.4311599584137821E-3</v>
      </c>
      <c r="AU17" s="35">
        <f>VLOOKUP($AB17,[4]WI!$C$17:$K$23,9,FALSE)</f>
        <v>1.0913326710110388E-2</v>
      </c>
      <c r="AW17" s="23">
        <f>VLOOKUP($AB17,[5]WI!$C$17:$K$23,5,FALSE)</f>
        <v>137</v>
      </c>
      <c r="AX17" s="23">
        <f>VLOOKUP($AB17,[5]WI!$C$17:$K$23,6,FALSE)</f>
        <v>5224748.87</v>
      </c>
      <c r="AY17" s="35">
        <f>VLOOKUP($AB17,[5]WI!$C$17:$K$23,8,FALSE)</f>
        <v>9.6970554926387315E-3</v>
      </c>
      <c r="AZ17" s="35">
        <f>VLOOKUP($AB17,[5]WI!$C$17:$K$23,9,FALSE)</f>
        <v>1.1369247330417347E-2</v>
      </c>
      <c r="BB17" s="36">
        <f t="shared" si="1"/>
        <v>0</v>
      </c>
      <c r="BC17" s="36">
        <f t="shared" si="0"/>
        <v>0</v>
      </c>
      <c r="BD17" s="35">
        <f t="shared" si="0"/>
        <v>-4.6424384525203116E-5</v>
      </c>
      <c r="BE17" s="35">
        <f t="shared" si="0"/>
        <v>-4.461257785281364E-5</v>
      </c>
      <c r="BF17" s="23"/>
      <c r="BG17" s="36">
        <f t="shared" si="0"/>
        <v>0</v>
      </c>
      <c r="BH17" s="36">
        <f t="shared" si="0"/>
        <v>4.0000000037252903E-2</v>
      </c>
      <c r="BI17" s="35">
        <f t="shared" si="0"/>
        <v>1.7644456242811579E-5</v>
      </c>
      <c r="BJ17" s="35">
        <f t="shared" si="0"/>
        <v>2.065164699773317E-5</v>
      </c>
      <c r="BK17" s="23"/>
      <c r="BL17" s="36">
        <f t="shared" si="0"/>
        <v>0</v>
      </c>
      <c r="BM17" s="36">
        <f t="shared" si="0"/>
        <v>0</v>
      </c>
      <c r="BN17" s="35">
        <f t="shared" si="0"/>
        <v>2.6535253980289331E-6</v>
      </c>
      <c r="BO17" s="35">
        <f t="shared" si="0"/>
        <v>8.3649235283721202E-6</v>
      </c>
      <c r="BP17" s="23"/>
      <c r="BQ17" s="36">
        <f t="shared" si="0"/>
        <v>0</v>
      </c>
      <c r="BR17" s="36">
        <f t="shared" si="0"/>
        <v>-0.41999999992549419</v>
      </c>
      <c r="BS17" s="35">
        <f t="shared" si="0"/>
        <v>3.1159958413781719E-5</v>
      </c>
      <c r="BT17" s="35">
        <f t="shared" si="0"/>
        <v>1.3326710110388162E-5</v>
      </c>
      <c r="BU17" s="23"/>
      <c r="BV17" s="36">
        <f t="shared" si="0"/>
        <v>0</v>
      </c>
      <c r="BW17" s="36">
        <f t="shared" si="0"/>
        <v>-0.12999999988824129</v>
      </c>
      <c r="BX17" s="35">
        <f t="shared" si="0"/>
        <v>-2.9445073612688333E-6</v>
      </c>
      <c r="BY17" s="35">
        <f t="shared" si="0"/>
        <v>-3.0752669582653422E-5</v>
      </c>
    </row>
    <row r="18" spans="1:77" x14ac:dyDescent="0.2">
      <c r="A18" s="1" t="s">
        <v>24</v>
      </c>
      <c r="B18" s="13" t="s">
        <v>10</v>
      </c>
      <c r="C18" s="25">
        <v>8</v>
      </c>
      <c r="D18" s="30">
        <v>245240.28</v>
      </c>
      <c r="E18" s="19">
        <v>2.3E-3</v>
      </c>
      <c r="F18" s="19">
        <v>2.3E-3</v>
      </c>
      <c r="H18" s="25">
        <v>202</v>
      </c>
      <c r="I18" s="30">
        <v>7521545</v>
      </c>
      <c r="J18" s="19">
        <v>1.7899999999999999E-2</v>
      </c>
      <c r="K18" s="19">
        <v>2.2100000000000002E-2</v>
      </c>
      <c r="M18" s="25">
        <v>16</v>
      </c>
      <c r="N18" s="30">
        <v>863651</v>
      </c>
      <c r="O18" s="19">
        <v>3.0000000000000001E-3</v>
      </c>
      <c r="P18" s="19">
        <v>4.0000000000000001E-3</v>
      </c>
      <c r="R18" s="25">
        <v>19</v>
      </c>
      <c r="S18" s="30">
        <v>989551</v>
      </c>
      <c r="T18" s="19">
        <v>1.4E-3</v>
      </c>
      <c r="U18" s="19">
        <v>2.3E-3</v>
      </c>
      <c r="W18" s="25">
        <v>35</v>
      </c>
      <c r="X18" s="30">
        <v>1682565</v>
      </c>
      <c r="Y18" s="19">
        <v>2.5000000000000001E-3</v>
      </c>
      <c r="Z18" s="19">
        <v>3.7000000000000002E-3</v>
      </c>
      <c r="AB18" s="34" t="s">
        <v>10</v>
      </c>
      <c r="AC18" s="23">
        <f>VLOOKUP($AB18,[1]WI!$C$17:$K$24,5,FALSE)</f>
        <v>8</v>
      </c>
      <c r="AD18" s="23">
        <f>VLOOKUP($AB18,[1]WI!$C$17:$K$24,6,FALSE)</f>
        <v>245240.28</v>
      </c>
      <c r="AE18" s="35">
        <f>VLOOKUP($AB18,[1]WI!$C$17:$K$24,8,FALSE)</f>
        <v>2.3446658851113715E-3</v>
      </c>
      <c r="AF18" s="35">
        <f>VLOOKUP($AB18,[1]WI!$C$17:$K$24,9,FALSE)</f>
        <v>2.2617714476736548E-3</v>
      </c>
      <c r="AH18" s="23">
        <f>VLOOKUP($AB18,[2]WI!$C$17:$K$23,5,FALSE)</f>
        <v>202</v>
      </c>
      <c r="AI18" s="23">
        <f>VLOOKUP($AB18,[2]WI!$C$17:$K$23,6,FALSE)</f>
        <v>7521545.4100000001</v>
      </c>
      <c r="AJ18" s="35">
        <f>VLOOKUP($AB18,[2]WI!$C$17:$K$23,8,FALSE)</f>
        <v>1.7874524378373596E-2</v>
      </c>
      <c r="AK18" s="35">
        <f>VLOOKUP($AB18,[2]WI!$C$17:$K$23,9,FALSE)</f>
        <v>2.2104779811457961E-2</v>
      </c>
      <c r="AM18" s="23">
        <f>VLOOKUP($AB18,[3]WI!$C$17:$K$23,5,FALSE)</f>
        <v>16</v>
      </c>
      <c r="AN18" s="23">
        <f>VLOOKUP($AB18,[3]WI!$C$17:$K$23,6,FALSE)</f>
        <v>863651</v>
      </c>
      <c r="AO18" s="35">
        <f>VLOOKUP($AB18,[3]WI!$C$17:$K$23,8,FALSE)</f>
        <v>3.0326004548900682E-3</v>
      </c>
      <c r="AP18" s="35">
        <f>VLOOKUP($AB18,[3]WI!$C$17:$K$23,9,FALSE)</f>
        <v>4.0355842373930272E-3</v>
      </c>
      <c r="AR18" s="23">
        <f>VLOOKUP($AB18,[4]WI!$C$17:$K$23,5,FALSE)</f>
        <v>19</v>
      </c>
      <c r="AS18" s="23">
        <f>VLOOKUP($AB18,[4]WI!$C$17:$K$23,6,FALSE)</f>
        <v>989551.41</v>
      </c>
      <c r="AT18" s="35">
        <f>VLOOKUP($AB18,[4]WI!$C$17:$K$23,8,FALSE)</f>
        <v>1.4109609386603298E-3</v>
      </c>
      <c r="AU18" s="35">
        <f>VLOOKUP($AB18,[4]WI!$C$17:$K$23,9,FALSE)</f>
        <v>2.2772473019666284E-3</v>
      </c>
      <c r="AW18" s="23">
        <f>VLOOKUP($AB18,[5]WI!$C$17:$K$23,5,FALSE)</f>
        <v>35</v>
      </c>
      <c r="AX18" s="23">
        <f>VLOOKUP($AB18,[5]WI!$C$17:$K$23,6,FALSE)</f>
        <v>1682565.37</v>
      </c>
      <c r="AY18" s="35">
        <f>VLOOKUP($AB18,[5]WI!$C$17:$K$23,8,FALSE)</f>
        <v>2.4773499433748585E-3</v>
      </c>
      <c r="AZ18" s="35">
        <f>VLOOKUP($AB18,[5]WI!$C$17:$K$23,9,FALSE)</f>
        <v>3.661324652552186E-3</v>
      </c>
      <c r="BB18" s="36">
        <f t="shared" si="1"/>
        <v>0</v>
      </c>
      <c r="BC18" s="36">
        <f t="shared" si="0"/>
        <v>0</v>
      </c>
      <c r="BD18" s="35">
        <f t="shared" si="0"/>
        <v>4.4665885111371505E-5</v>
      </c>
      <c r="BE18" s="35">
        <f t="shared" si="0"/>
        <v>-3.822855232634521E-5</v>
      </c>
      <c r="BF18" s="23"/>
      <c r="BG18" s="36">
        <f t="shared" si="0"/>
        <v>0</v>
      </c>
      <c r="BH18" s="36">
        <f t="shared" si="0"/>
        <v>0.41000000014901161</v>
      </c>
      <c r="BI18" s="35">
        <f t="shared" si="0"/>
        <v>-2.5475621626403627E-5</v>
      </c>
      <c r="BJ18" s="35">
        <f t="shared" si="0"/>
        <v>4.7798114579597484E-6</v>
      </c>
      <c r="BK18" s="23"/>
      <c r="BL18" s="36">
        <f t="shared" si="0"/>
        <v>0</v>
      </c>
      <c r="BM18" s="36">
        <f t="shared" si="0"/>
        <v>0</v>
      </c>
      <c r="BN18" s="35">
        <f t="shared" si="0"/>
        <v>3.2600454890068138E-5</v>
      </c>
      <c r="BO18" s="35">
        <f t="shared" si="0"/>
        <v>3.5584237393027074E-5</v>
      </c>
      <c r="BP18" s="23"/>
      <c r="BQ18" s="36">
        <f t="shared" si="0"/>
        <v>0</v>
      </c>
      <c r="BR18" s="36">
        <f t="shared" si="0"/>
        <v>0.41000000003259629</v>
      </c>
      <c r="BS18" s="35">
        <f t="shared" si="0"/>
        <v>1.0960938660329765E-5</v>
      </c>
      <c r="BT18" s="35">
        <f t="shared" si="0"/>
        <v>-2.2752698033371571E-5</v>
      </c>
      <c r="BU18" s="23"/>
      <c r="BV18" s="36">
        <f t="shared" si="0"/>
        <v>0</v>
      </c>
      <c r="BW18" s="36">
        <f t="shared" si="0"/>
        <v>0.37000000011175871</v>
      </c>
      <c r="BX18" s="35">
        <f t="shared" si="0"/>
        <v>-2.2650056625141569E-5</v>
      </c>
      <c r="BY18" s="35">
        <f t="shared" si="0"/>
        <v>-3.8675347447814177E-5</v>
      </c>
    </row>
    <row r="19" spans="1:77" x14ac:dyDescent="0.2">
      <c r="A19" s="1" t="s">
        <v>25</v>
      </c>
      <c r="B19" s="13" t="s">
        <v>11</v>
      </c>
      <c r="C19" s="25">
        <v>96</v>
      </c>
      <c r="D19" s="30">
        <v>3705607.37</v>
      </c>
      <c r="E19" s="19">
        <v>2.81E-2</v>
      </c>
      <c r="F19" s="19">
        <v>3.4200000000000001E-2</v>
      </c>
      <c r="H19" s="25">
        <v>297</v>
      </c>
      <c r="I19" s="30">
        <v>10802141</v>
      </c>
      <c r="J19" s="19">
        <v>2.63E-2</v>
      </c>
      <c r="K19" s="19">
        <v>3.1800000000000002E-2</v>
      </c>
      <c r="M19" s="25">
        <v>206</v>
      </c>
      <c r="N19" s="30">
        <v>8741735</v>
      </c>
      <c r="O19" s="19">
        <v>3.9E-2</v>
      </c>
      <c r="P19" s="19">
        <v>4.0899999999999999E-2</v>
      </c>
      <c r="R19" s="25">
        <v>288</v>
      </c>
      <c r="S19" s="30">
        <v>12156064</v>
      </c>
      <c r="T19" s="19">
        <v>2.1399999999999999E-2</v>
      </c>
      <c r="U19" s="19">
        <v>2.8000000000000001E-2</v>
      </c>
      <c r="W19" s="25">
        <v>414</v>
      </c>
      <c r="X19" s="30">
        <v>14643689</v>
      </c>
      <c r="Y19" s="19">
        <v>2.93E-2</v>
      </c>
      <c r="Z19" s="19">
        <v>3.1899999999999998E-2</v>
      </c>
      <c r="AB19" s="34" t="s">
        <v>11</v>
      </c>
      <c r="AC19" s="23">
        <f>VLOOKUP($AB19,[1]WI!$C$17:$K$24,5,FALSE)</f>
        <v>96</v>
      </c>
      <c r="AD19" s="23">
        <f>VLOOKUP($AB19,[1]WI!$C$17:$K$24,6,FALSE)</f>
        <v>3705607.37</v>
      </c>
      <c r="AE19" s="35">
        <f>VLOOKUP($AB19,[1]WI!$C$17:$K$24,8,FALSE)</f>
        <v>2.8135990621336461E-2</v>
      </c>
      <c r="AF19" s="35">
        <f>VLOOKUP($AB19,[1]WI!$C$17:$K$24,9,FALSE)</f>
        <v>3.4175613181305554E-2</v>
      </c>
      <c r="AH19" s="23">
        <f>VLOOKUP($AB19,[2]WI!$C$17:$K$23,5,FALSE)</f>
        <v>297</v>
      </c>
      <c r="AI19" s="23">
        <f>VLOOKUP($AB19,[2]WI!$C$17:$K$23,6,FALSE)</f>
        <v>10802140.669999996</v>
      </c>
      <c r="AJ19" s="35">
        <f>VLOOKUP($AB19,[2]WI!$C$17:$K$23,8,FALSE)</f>
        <v>2.6280860100876029E-2</v>
      </c>
      <c r="AK19" s="35">
        <f>VLOOKUP($AB19,[2]WI!$C$17:$K$23,9,FALSE)</f>
        <v>3.1745994737369387E-2</v>
      </c>
      <c r="AM19" s="23">
        <f>VLOOKUP($AB19,[3]WI!$C$17:$K$23,5,FALSE)</f>
        <v>206</v>
      </c>
      <c r="AN19" s="23">
        <f>VLOOKUP($AB19,[3]WI!$C$17:$K$23,6,FALSE)</f>
        <v>8741735</v>
      </c>
      <c r="AO19" s="35">
        <f>VLOOKUP($AB19,[3]WI!$C$17:$K$23,8,FALSE)</f>
        <v>3.9044730856709627E-2</v>
      </c>
      <c r="AP19" s="35">
        <f>VLOOKUP($AB19,[3]WI!$C$17:$K$23,9,FALSE)</f>
        <v>4.0847527500653548E-2</v>
      </c>
      <c r="AR19" s="23">
        <f>VLOOKUP($AB19,[4]WI!$C$17:$K$23,5,FALSE)</f>
        <v>288</v>
      </c>
      <c r="AS19" s="23">
        <f>VLOOKUP($AB19,[4]WI!$C$17:$K$23,6,FALSE)</f>
        <v>12156064.210000001</v>
      </c>
      <c r="AT19" s="35">
        <f>VLOOKUP($AB19,[4]WI!$C$17:$K$23,8,FALSE)</f>
        <v>2.1387197386009207E-2</v>
      </c>
      <c r="AU19" s="35">
        <f>VLOOKUP($AB19,[4]WI!$C$17:$K$23,9,FALSE)</f>
        <v>2.7974660179359043E-2</v>
      </c>
      <c r="AW19" s="23">
        <f>VLOOKUP($AB19,[5]WI!$C$17:$K$23,5,FALSE)</f>
        <v>414</v>
      </c>
      <c r="AX19" s="23">
        <f>VLOOKUP($AB19,[5]WI!$C$17:$K$23,6,FALSE)</f>
        <v>14643688.99</v>
      </c>
      <c r="AY19" s="35">
        <f>VLOOKUP($AB19,[5]WI!$C$17:$K$23,8,FALSE)</f>
        <v>2.9303510758776897E-2</v>
      </c>
      <c r="AZ19" s="35">
        <f>VLOOKUP($AB19,[5]WI!$C$17:$K$23,9,FALSE)</f>
        <v>3.186521038608682E-2</v>
      </c>
      <c r="BB19" s="36">
        <f t="shared" si="1"/>
        <v>0</v>
      </c>
      <c r="BC19" s="36">
        <f t="shared" si="0"/>
        <v>0</v>
      </c>
      <c r="BD19" s="35">
        <f t="shared" si="0"/>
        <v>3.5990621336461082E-5</v>
      </c>
      <c r="BE19" s="35">
        <f t="shared" si="0"/>
        <v>-2.438681869444681E-5</v>
      </c>
      <c r="BF19" s="23"/>
      <c r="BG19" s="36">
        <f t="shared" si="0"/>
        <v>0</v>
      </c>
      <c r="BH19" s="36">
        <f t="shared" si="0"/>
        <v>-0.3300000037997961</v>
      </c>
      <c r="BI19" s="35">
        <f t="shared" si="0"/>
        <v>-1.9139899123971071E-5</v>
      </c>
      <c r="BJ19" s="35">
        <f t="shared" si="0"/>
        <v>-5.4005262630614503E-5</v>
      </c>
      <c r="BK19" s="23"/>
      <c r="BL19" s="36">
        <f t="shared" si="0"/>
        <v>0</v>
      </c>
      <c r="BM19" s="36">
        <f t="shared" si="0"/>
        <v>0</v>
      </c>
      <c r="BN19" s="35">
        <f t="shared" si="0"/>
        <v>4.4730856709626621E-5</v>
      </c>
      <c r="BO19" s="35">
        <f t="shared" si="0"/>
        <v>-5.2472499346450929E-5</v>
      </c>
      <c r="BP19" s="23"/>
      <c r="BQ19" s="36">
        <f t="shared" si="0"/>
        <v>0</v>
      </c>
      <c r="BR19" s="36">
        <f t="shared" si="0"/>
        <v>0.21000000089406967</v>
      </c>
      <c r="BS19" s="35">
        <f t="shared" si="0"/>
        <v>-1.2802613990791495E-5</v>
      </c>
      <c r="BT19" s="35">
        <f t="shared" si="0"/>
        <v>-2.5339820640957189E-5</v>
      </c>
      <c r="BU19" s="23"/>
      <c r="BV19" s="36">
        <f t="shared" si="0"/>
        <v>0</v>
      </c>
      <c r="BW19" s="36">
        <f t="shared" si="0"/>
        <v>-9.9999997764825821E-3</v>
      </c>
      <c r="BX19" s="35">
        <f t="shared" si="0"/>
        <v>3.5107587768971882E-6</v>
      </c>
      <c r="BY19" s="35">
        <f t="shared" si="0"/>
        <v>-3.4789613913177586E-5</v>
      </c>
    </row>
    <row r="20" spans="1:77" x14ac:dyDescent="0.2">
      <c r="A20" s="1" t="s">
        <v>26</v>
      </c>
      <c r="B20" s="13" t="s">
        <v>12</v>
      </c>
      <c r="C20" s="23">
        <v>3</v>
      </c>
      <c r="D20" s="28">
        <v>178619.21</v>
      </c>
      <c r="E20" s="17">
        <v>8.9999999999999998E-4</v>
      </c>
      <c r="F20" s="17">
        <v>1.6000000000000001E-3</v>
      </c>
      <c r="G20" s="8"/>
      <c r="H20" s="23">
        <v>12</v>
      </c>
      <c r="I20" s="28">
        <v>983222</v>
      </c>
      <c r="J20" s="17">
        <v>1.1000000000000001E-3</v>
      </c>
      <c r="K20" s="17">
        <v>2.8999999999999998E-3</v>
      </c>
      <c r="L20" s="8"/>
      <c r="M20" s="23">
        <v>6</v>
      </c>
      <c r="N20" s="28">
        <v>721966</v>
      </c>
      <c r="O20" s="17">
        <v>1.1000000000000001E-3</v>
      </c>
      <c r="P20" s="17">
        <v>3.3999999999999998E-3</v>
      </c>
      <c r="Q20" s="8"/>
      <c r="R20" s="23">
        <v>28</v>
      </c>
      <c r="S20" s="28">
        <v>2098697</v>
      </c>
      <c r="T20" s="17">
        <v>2.0999999999999999E-3</v>
      </c>
      <c r="U20" s="17">
        <v>4.7999999999999996E-3</v>
      </c>
      <c r="V20" s="8"/>
      <c r="W20" s="23">
        <v>57</v>
      </c>
      <c r="X20" s="28">
        <v>4475303</v>
      </c>
      <c r="Y20" s="17">
        <v>4.0000000000000001E-3</v>
      </c>
      <c r="Z20" s="17">
        <v>9.7000000000000003E-3</v>
      </c>
      <c r="AA20" s="8"/>
      <c r="AB20" s="34" t="s">
        <v>12</v>
      </c>
      <c r="AC20" s="23">
        <f>VLOOKUP($AB20,[1]WI!$C$17:$K$24,5,FALSE)</f>
        <v>3</v>
      </c>
      <c r="AD20" s="23">
        <f>VLOOKUP($AB20,[1]WI!$C$17:$K$24,6,FALSE)</f>
        <v>178619.21</v>
      </c>
      <c r="AE20" s="35">
        <f>VLOOKUP($AB20,[1]WI!$C$17:$K$24,8,FALSE)</f>
        <v>8.7924970691676441E-4</v>
      </c>
      <c r="AF20" s="35">
        <f>VLOOKUP($AB20,[1]WI!$C$17:$K$24,9,FALSE)</f>
        <v>1.6473469577837074E-3</v>
      </c>
      <c r="AG20" s="8"/>
      <c r="AH20" s="23">
        <f>VLOOKUP($AB20,[2]WI!$C$17:$K$23,5,FALSE)</f>
        <v>12</v>
      </c>
      <c r="AI20" s="23">
        <f>VLOOKUP($AB20,[2]WI!$C$17:$K$23,6,FALSE)</f>
        <v>983221.86</v>
      </c>
      <c r="AJ20" s="35">
        <f>VLOOKUP($AB20,[2]WI!$C$17:$K$23,8,FALSE)</f>
        <v>1.0618529333687285E-3</v>
      </c>
      <c r="AK20" s="35">
        <f>VLOOKUP($AB20,[2]WI!$C$17:$K$23,9,FALSE)</f>
        <v>2.8895528161295972E-3</v>
      </c>
      <c r="AL20" s="8"/>
      <c r="AM20" s="23">
        <f>VLOOKUP($AB20,[3]WI!$C$17:$K$23,5,FALSE)</f>
        <v>6</v>
      </c>
      <c r="AN20" s="23">
        <f>VLOOKUP($AB20,[3]WI!$C$17:$K$23,6,FALSE)</f>
        <v>721966</v>
      </c>
      <c r="AO20" s="35">
        <f>VLOOKUP($AB20,[3]WI!$C$17:$K$23,8,FALSE)</f>
        <v>1.1372251705837756E-3</v>
      </c>
      <c r="AP20" s="35">
        <f>VLOOKUP($AB20,[3]WI!$C$17:$K$23,9,FALSE)</f>
        <v>3.373532375385074E-3</v>
      </c>
      <c r="AQ20" s="8"/>
      <c r="AR20" s="23">
        <f>VLOOKUP($AB20,[4]WI!$C$17:$K$23,5,FALSE)</f>
        <v>28</v>
      </c>
      <c r="AS20" s="23">
        <f>VLOOKUP($AB20,[4]WI!$C$17:$K$23,6,FALSE)</f>
        <v>2098696.54</v>
      </c>
      <c r="AT20" s="35">
        <f>VLOOKUP($AB20,[4]WI!$C$17:$K$23,8,FALSE)</f>
        <v>2.0793108569731175E-3</v>
      </c>
      <c r="AU20" s="35">
        <f>VLOOKUP($AB20,[4]WI!$C$17:$K$23,9,FALSE)</f>
        <v>4.8297147425232787E-3</v>
      </c>
      <c r="AV20" s="8"/>
      <c r="AW20" s="23">
        <f>VLOOKUP($AB20,[5]WI!$C$17:$K$23,5,FALSE)</f>
        <v>57</v>
      </c>
      <c r="AX20" s="23">
        <f>VLOOKUP($AB20,[5]WI!$C$17:$K$23,6,FALSE)</f>
        <v>4475303.32</v>
      </c>
      <c r="AY20" s="35">
        <f>VLOOKUP($AB20,[5]WI!$C$17:$K$23,8,FALSE)</f>
        <v>4.034541336353341E-3</v>
      </c>
      <c r="AZ20" s="35">
        <f>VLOOKUP($AB20,[5]WI!$C$17:$K$23,9,FALSE)</f>
        <v>9.7384260161996819E-3</v>
      </c>
      <c r="BB20" s="36">
        <f t="shared" si="1"/>
        <v>0</v>
      </c>
      <c r="BC20" s="36">
        <f t="shared" si="0"/>
        <v>0</v>
      </c>
      <c r="BD20" s="35">
        <f t="shared" si="0"/>
        <v>-2.0750293083235567E-5</v>
      </c>
      <c r="BE20" s="35">
        <f t="shared" si="0"/>
        <v>4.7346957783707356E-5</v>
      </c>
      <c r="BF20" s="23"/>
      <c r="BG20" s="36">
        <f t="shared" si="0"/>
        <v>0</v>
      </c>
      <c r="BH20" s="36">
        <f t="shared" si="0"/>
        <v>-0.14000000001396984</v>
      </c>
      <c r="BI20" s="35">
        <f t="shared" si="0"/>
        <v>-3.8147066631271558E-5</v>
      </c>
      <c r="BJ20" s="35">
        <f t="shared" si="0"/>
        <v>-1.0447183870402645E-5</v>
      </c>
      <c r="BK20" s="23"/>
      <c r="BL20" s="36">
        <f t="shared" si="0"/>
        <v>0</v>
      </c>
      <c r="BM20" s="36">
        <f t="shared" si="0"/>
        <v>0</v>
      </c>
      <c r="BN20" s="35">
        <f t="shared" si="0"/>
        <v>3.7225170583775509E-5</v>
      </c>
      <c r="BO20" s="35">
        <f t="shared" si="0"/>
        <v>-2.6467624614925824E-5</v>
      </c>
      <c r="BP20" s="23"/>
      <c r="BQ20" s="36">
        <f t="shared" si="0"/>
        <v>0</v>
      </c>
      <c r="BR20" s="36">
        <f t="shared" si="0"/>
        <v>-0.4599999999627471</v>
      </c>
      <c r="BS20" s="35">
        <f t="shared" si="0"/>
        <v>-2.0689143026882389E-5</v>
      </c>
      <c r="BT20" s="35">
        <f t="shared" si="0"/>
        <v>2.9714742523279103E-5</v>
      </c>
      <c r="BU20" s="23"/>
      <c r="BV20" s="36">
        <f t="shared" si="0"/>
        <v>0</v>
      </c>
      <c r="BW20" s="36">
        <f t="shared" si="0"/>
        <v>0.32000000029802322</v>
      </c>
      <c r="BX20" s="35">
        <f t="shared" si="0"/>
        <v>3.4541336353340925E-5</v>
      </c>
      <c r="BY20" s="35">
        <f t="shared" si="0"/>
        <v>3.8426016199681612E-5</v>
      </c>
    </row>
    <row r="21" spans="1:77" x14ac:dyDescent="0.2">
      <c r="A21" s="1" t="s">
        <v>27</v>
      </c>
      <c r="B21" s="13" t="s">
        <v>13</v>
      </c>
      <c r="C21" s="23">
        <v>3412</v>
      </c>
      <c r="D21" s="28">
        <v>108428409.18000001</v>
      </c>
      <c r="E21" s="17">
        <v>1</v>
      </c>
      <c r="F21" s="17">
        <v>1</v>
      </c>
      <c r="G21" s="8"/>
      <c r="H21" s="23">
        <v>11301</v>
      </c>
      <c r="I21" s="28">
        <v>340267828</v>
      </c>
      <c r="J21" s="17">
        <v>1</v>
      </c>
      <c r="K21" s="17">
        <v>1</v>
      </c>
      <c r="L21" s="8"/>
      <c r="M21" s="23">
        <v>5276</v>
      </c>
      <c r="N21" s="28">
        <v>214008914</v>
      </c>
      <c r="O21" s="17">
        <v>1</v>
      </c>
      <c r="P21" s="17">
        <v>1</v>
      </c>
      <c r="Q21" s="8"/>
      <c r="R21" s="23">
        <v>13466</v>
      </c>
      <c r="S21" s="28">
        <v>434538405</v>
      </c>
      <c r="T21" s="17">
        <v>1</v>
      </c>
      <c r="U21" s="17">
        <v>1</v>
      </c>
      <c r="V21" s="8"/>
      <c r="W21" s="23">
        <v>14128</v>
      </c>
      <c r="X21" s="28">
        <v>459550990</v>
      </c>
      <c r="Y21" s="17">
        <v>1</v>
      </c>
      <c r="Z21" s="17">
        <v>1</v>
      </c>
      <c r="AA21" s="8"/>
      <c r="AB21" s="34" t="s">
        <v>13</v>
      </c>
      <c r="AC21" s="23">
        <f>VLOOKUP($AB21,[1]WI!$C$17:$K$24,5,FALSE)</f>
        <v>3412</v>
      </c>
      <c r="AD21" s="23">
        <f>VLOOKUP($AB21,[1]WI!$C$17:$K$24,6,FALSE)</f>
        <v>108428409.17999999</v>
      </c>
      <c r="AE21" s="35">
        <f>VLOOKUP($AB21,[1]WI!$C$17:$K$24,8,FALSE)</f>
        <v>1</v>
      </c>
      <c r="AF21" s="35">
        <f>VLOOKUP($AB21,[1]WI!$C$17:$K$24,9,FALSE)</f>
        <v>1.0000000000000002</v>
      </c>
      <c r="AG21" s="8"/>
      <c r="AH21" s="23">
        <f>VLOOKUP($AB21,[2]WI!$C$17:$K$23,5,FALSE)</f>
        <v>11301</v>
      </c>
      <c r="AI21" s="23">
        <f>VLOOKUP($AB21,[2]WI!$C$17:$K$23,6,FALSE)</f>
        <v>340267827.78000009</v>
      </c>
      <c r="AJ21" s="35">
        <f>VLOOKUP($AB21,[2]WI!$C$17:$K$23,8,FALSE)</f>
        <v>0.99999999999999989</v>
      </c>
      <c r="AK21" s="35">
        <f>VLOOKUP($AB21,[2]WI!$C$17:$K$23,9,FALSE)</f>
        <v>0.99999999999999978</v>
      </c>
      <c r="AL21" s="8"/>
      <c r="AM21" s="23">
        <f>VLOOKUP($AB21,[3]WI!$C$17:$K$23,5,FALSE)</f>
        <v>5276</v>
      </c>
      <c r="AN21" s="23">
        <f>VLOOKUP($AB21,[3]WI!$C$17:$K$23,6,FALSE)</f>
        <v>214008914</v>
      </c>
      <c r="AO21" s="35">
        <f>VLOOKUP($AB21,[3]WI!$C$17:$K$23,8,FALSE)</f>
        <v>1</v>
      </c>
      <c r="AP21" s="35">
        <f>VLOOKUP($AB21,[3]WI!$C$17:$K$23,9,FALSE)</f>
        <v>1</v>
      </c>
      <c r="AQ21" s="8"/>
      <c r="AR21" s="23">
        <f>VLOOKUP($AB21,[4]WI!$C$17:$K$23,5,FALSE)</f>
        <v>13466</v>
      </c>
      <c r="AS21" s="23">
        <f>VLOOKUP($AB21,[4]WI!$C$17:$K$23,6,FALSE)</f>
        <v>434538404.83000004</v>
      </c>
      <c r="AT21" s="35">
        <f>VLOOKUP($AB21,[4]WI!$C$17:$K$23,8,FALSE)</f>
        <v>1</v>
      </c>
      <c r="AU21" s="35">
        <f>VLOOKUP($AB21,[4]WI!$C$17:$K$23,9,FALSE)</f>
        <v>0.99999999999999989</v>
      </c>
      <c r="AV21" s="8"/>
      <c r="AW21" s="23">
        <f>VLOOKUP($AB21,[5]WI!$C$17:$K$23,5,FALSE)</f>
        <v>14128</v>
      </c>
      <c r="AX21" s="23">
        <f>VLOOKUP($AB21,[5]WI!$C$17:$K$23,6,FALSE)</f>
        <v>459550990.32999998</v>
      </c>
      <c r="AY21" s="35">
        <f>VLOOKUP($AB21,[5]WI!$C$17:$K$23,8,FALSE)</f>
        <v>1</v>
      </c>
      <c r="AZ21" s="35">
        <f>VLOOKUP($AB21,[5]WI!$C$17:$K$23,9,FALSE)</f>
        <v>1</v>
      </c>
      <c r="BB21" s="36">
        <f t="shared" si="1"/>
        <v>0</v>
      </c>
      <c r="BC21" s="36">
        <f t="shared" si="0"/>
        <v>0</v>
      </c>
      <c r="BD21" s="35">
        <f t="shared" si="0"/>
        <v>0</v>
      </c>
      <c r="BE21" s="35">
        <f t="shared" si="0"/>
        <v>0</v>
      </c>
      <c r="BF21" s="23"/>
      <c r="BG21" s="36">
        <f t="shared" si="0"/>
        <v>0</v>
      </c>
      <c r="BH21" s="36">
        <f t="shared" si="0"/>
        <v>-0.21999990940093994</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-0.16999995708465576</v>
      </c>
      <c r="BS21" s="35">
        <f t="shared" si="3"/>
        <v>0</v>
      </c>
      <c r="BT21" s="35">
        <f t="shared" si="3"/>
        <v>0</v>
      </c>
      <c r="BU21" s="23"/>
      <c r="BV21" s="36">
        <f t="shared" ref="BV21:BY21" si="4">AW21-W21</f>
        <v>0</v>
      </c>
      <c r="BW21" s="36">
        <f t="shared" si="4"/>
        <v>0.32999998331069946</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H14" activePane="bottomRight" state="frozen"/>
      <selection pane="bottomRight" activeCell="B30" sqref="B30"/>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62" priority="21" operator="lessThan">
      <formula>-1</formula>
    </cfRule>
  </conditionalFormatting>
  <conditionalFormatting sqref="BD6:BE21">
    <cfRule type="cellIs" dxfId="61" priority="19" operator="lessThan">
      <formula>-0.01</formula>
    </cfRule>
    <cfRule type="cellIs" dxfId="60" priority="20" operator="greaterThan">
      <formula>0.01</formula>
    </cfRule>
  </conditionalFormatting>
  <conditionalFormatting sqref="BB6:BC21">
    <cfRule type="cellIs" dxfId="59" priority="17" operator="lessThan">
      <formula>-1</formula>
    </cfRule>
    <cfRule type="cellIs" dxfId="58" priority="18" operator="greaterThan">
      <formula>1</formula>
    </cfRule>
  </conditionalFormatting>
  <conditionalFormatting sqref="BI6:BJ21">
    <cfRule type="cellIs" dxfId="57" priority="15" operator="lessThan">
      <formula>-0.01</formula>
    </cfRule>
    <cfRule type="cellIs" dxfId="56" priority="16" operator="greaterThan">
      <formula>0.01</formula>
    </cfRule>
  </conditionalFormatting>
  <conditionalFormatting sqref="BG6:BH21">
    <cfRule type="cellIs" dxfId="55" priority="13" operator="lessThan">
      <formula>-1</formula>
    </cfRule>
    <cfRule type="cellIs" dxfId="54" priority="14" operator="greaterThan">
      <formula>1</formula>
    </cfRule>
  </conditionalFormatting>
  <conditionalFormatting sqref="BN6:BO21">
    <cfRule type="cellIs" dxfId="53" priority="11" operator="lessThan">
      <formula>-0.01</formula>
    </cfRule>
    <cfRule type="cellIs" dxfId="52" priority="12" operator="greaterThan">
      <formula>0.01</formula>
    </cfRule>
  </conditionalFormatting>
  <conditionalFormatting sqref="BL6:BM21">
    <cfRule type="cellIs" dxfId="51" priority="9" operator="lessThan">
      <formula>-1</formula>
    </cfRule>
    <cfRule type="cellIs" dxfId="50" priority="10" operator="greaterThan">
      <formula>1</formula>
    </cfRule>
  </conditionalFormatting>
  <conditionalFormatting sqref="BS6:BT21">
    <cfRule type="cellIs" dxfId="49" priority="7" operator="lessThan">
      <formula>-0.01</formula>
    </cfRule>
    <cfRule type="cellIs" dxfId="48" priority="8" operator="greaterThan">
      <formula>0.01</formula>
    </cfRule>
  </conditionalFormatting>
  <conditionalFormatting sqref="BQ6:BR21">
    <cfRule type="cellIs" dxfId="47" priority="5" operator="lessThan">
      <formula>-1</formula>
    </cfRule>
    <cfRule type="cellIs" dxfId="46" priority="6" operator="greaterThan">
      <formula>1</formula>
    </cfRule>
  </conditionalFormatting>
  <conditionalFormatting sqref="BX6:BY21">
    <cfRule type="cellIs" dxfId="45" priority="3" operator="lessThan">
      <formula>-0.01</formula>
    </cfRule>
    <cfRule type="cellIs" dxfId="44" priority="4" operator="greaterThan">
      <formula>0.01</formula>
    </cfRule>
  </conditionalFormatting>
  <conditionalFormatting sqref="BV6:BW21">
    <cfRule type="cellIs" dxfId="43" priority="1" operator="lessThan">
      <formula>-1</formula>
    </cfRule>
    <cfRule type="cellIs" dxfId="42" priority="2" operator="greaterThan">
      <formula>1</formula>
    </cfRule>
  </conditionalFormatting>
  <pageMargins left="0.7" right="0.7" top="0.75" bottom="0.75" header="0.3" footer="0.3"/>
  <pageSetup paperSize="5" scale="12"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Y37"/>
  <sheetViews>
    <sheetView zoomScale="80" zoomScaleNormal="80" workbookViewId="0">
      <pane xSplit="2" ySplit="3" topLeftCell="BT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33</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62576</v>
      </c>
      <c r="D6" s="28">
        <v>9657745277.9799995</v>
      </c>
      <c r="E6" s="17">
        <v>0.92190000000000005</v>
      </c>
      <c r="F6" s="17">
        <v>0.91369999999999996</v>
      </c>
      <c r="G6" s="8"/>
      <c r="H6" s="23">
        <v>196989</v>
      </c>
      <c r="I6" s="28">
        <v>29296692902</v>
      </c>
      <c r="J6" s="17">
        <v>0.89880000000000004</v>
      </c>
      <c r="K6" s="17">
        <v>0.87470000000000003</v>
      </c>
      <c r="L6" s="8"/>
      <c r="M6" s="23">
        <v>44763</v>
      </c>
      <c r="N6" s="28">
        <v>6428530832</v>
      </c>
      <c r="O6" s="17">
        <v>0.92179999999999995</v>
      </c>
      <c r="P6" s="17">
        <v>0.90990000000000004</v>
      </c>
      <c r="Q6" s="8"/>
      <c r="R6" s="23">
        <v>147120</v>
      </c>
      <c r="S6" s="28">
        <v>20217864512</v>
      </c>
      <c r="T6" s="17">
        <v>0.92010000000000003</v>
      </c>
      <c r="U6" s="17">
        <v>0.89529999999999998</v>
      </c>
      <c r="V6" s="8"/>
      <c r="W6" s="23">
        <v>281018</v>
      </c>
      <c r="X6" s="28">
        <v>41815547196</v>
      </c>
      <c r="Y6" s="17">
        <v>0.9476</v>
      </c>
      <c r="Z6" s="17">
        <v>0.94289999999999996</v>
      </c>
      <c r="AA6" s="8"/>
      <c r="AB6" s="34" t="s">
        <v>80</v>
      </c>
      <c r="AC6" s="23">
        <f>VLOOKUP($AB6,[1]AZ!$C$8:$K$14,5,FALSE)</f>
        <v>62576</v>
      </c>
      <c r="AD6" s="23">
        <f>VLOOKUP($AB6,[1]AZ!$C$8:$K$14,6,FALSE)</f>
        <v>9657745277.9799995</v>
      </c>
      <c r="AE6" s="35">
        <f>VLOOKUP($AB6,[1]AZ!$C$8:$K$14,8,FALSE)</f>
        <v>0.92186210960518566</v>
      </c>
      <c r="AF6" s="35">
        <f>VLOOKUP($AB6,[1]AZ!$C$8:$K$14,9,FALSE)</f>
        <v>0.91371794317220523</v>
      </c>
      <c r="AG6" s="8"/>
      <c r="AH6" s="23">
        <f>VLOOKUP($AB6,[2]AZ!$C$8:$K$23,5,FALSE)</f>
        <v>196989</v>
      </c>
      <c r="AI6" s="23">
        <f>VLOOKUP($AB6,[2]AZ!$C$8:$K$23,6,FALSE)</f>
        <v>29296692902.369999</v>
      </c>
      <c r="AJ6" s="35">
        <f>VLOOKUP($AB6,[2]AZ!$C$8:$K$23,8,FALSE)</f>
        <v>0.89875444839857654</v>
      </c>
      <c r="AK6" s="35">
        <f>VLOOKUP($AB6,[2]AZ!$C$8:$K$23,9,FALSE)</f>
        <v>0.87467902828823063</v>
      </c>
      <c r="AL6" s="8"/>
      <c r="AM6" s="23">
        <f>VLOOKUP($AB6,[3]AZ!$C$8:$K$14,5,FALSE)</f>
        <v>44763</v>
      </c>
      <c r="AN6" s="23">
        <f>VLOOKUP($AB6,[3]AZ!$C$8:$K$14,6,FALSE)</f>
        <v>6428530832</v>
      </c>
      <c r="AO6" s="35">
        <f>VLOOKUP($AB6,[3]AZ!$C$8:$K$14,8,FALSE)</f>
        <v>0.9217701083151435</v>
      </c>
      <c r="AP6" s="35">
        <f>VLOOKUP($AB6,[3]AZ!$C$8:$K$14,9,FALSE)</f>
        <v>0.9099218265937441</v>
      </c>
      <c r="AQ6" s="8"/>
      <c r="AR6" s="23">
        <f>VLOOKUP($AB6,[4]AZ!$C$8:$K$14,5,FALSE)</f>
        <v>147120</v>
      </c>
      <c r="AS6" s="23">
        <f>VLOOKUP($AB6,[4]AZ!$C$8:$K$14,6,FALSE)</f>
        <v>20217864512.290001</v>
      </c>
      <c r="AT6" s="35">
        <f>VLOOKUP($AB6,[4]AZ!$C$8:$K$14,8,FALSE)</f>
        <v>0.92011532712501487</v>
      </c>
      <c r="AU6" s="35">
        <f>VLOOKUP($AB6,[4]AZ!$C$8:$K$14,9,FALSE)</f>
        <v>0.89527497959534552</v>
      </c>
      <c r="AV6" s="8"/>
      <c r="AW6" s="23">
        <f>VLOOKUP($AB6,[5]AZ!$C$8:$K$14,5,FALSE)</f>
        <v>281018</v>
      </c>
      <c r="AX6" s="23">
        <f>VLOOKUP($AB6,[5]AZ!$C$8:$K$14,6,FALSE)</f>
        <v>41815547196.050003</v>
      </c>
      <c r="AY6" s="35">
        <f>VLOOKUP($AB6,[5]AZ!$C$8:$K$14,8,FALSE)</f>
        <v>0.94756363611840755</v>
      </c>
      <c r="AZ6" s="35">
        <f>VLOOKUP($AB6,[5]AZ!$C$8:$K$14,9,FALSE)</f>
        <v>0.9428598237529463</v>
      </c>
      <c r="BB6" s="36">
        <f>AC6-C6</f>
        <v>0</v>
      </c>
      <c r="BC6" s="36">
        <f t="shared" ref="BC6:BY21" si="0">AD6-D6</f>
        <v>0</v>
      </c>
      <c r="BD6" s="35">
        <f t="shared" si="0"/>
        <v>-3.7890394814388273E-5</v>
      </c>
      <c r="BE6" s="35">
        <f t="shared" si="0"/>
        <v>1.7943172205270308E-5</v>
      </c>
      <c r="BF6" s="23"/>
      <c r="BG6" s="36">
        <f t="shared" si="0"/>
        <v>0</v>
      </c>
      <c r="BH6" s="36">
        <f t="shared" si="0"/>
        <v>0.36999893188476563</v>
      </c>
      <c r="BI6" s="35">
        <f t="shared" si="0"/>
        <v>-4.5551601423499122E-5</v>
      </c>
      <c r="BJ6" s="35">
        <f t="shared" si="0"/>
        <v>-2.0971711769401935E-5</v>
      </c>
      <c r="BK6" s="23"/>
      <c r="BL6" s="36">
        <f t="shared" si="0"/>
        <v>0</v>
      </c>
      <c r="BM6" s="36">
        <f t="shared" si="0"/>
        <v>0</v>
      </c>
      <c r="BN6" s="35">
        <f t="shared" si="0"/>
        <v>-2.9891684856453438E-5</v>
      </c>
      <c r="BO6" s="35">
        <f t="shared" si="0"/>
        <v>2.1826593744056488E-5</v>
      </c>
      <c r="BP6" s="23"/>
      <c r="BQ6" s="36">
        <f t="shared" si="0"/>
        <v>0</v>
      </c>
      <c r="BR6" s="36">
        <f t="shared" si="0"/>
        <v>0.29000091552734375</v>
      </c>
      <c r="BS6" s="35">
        <f t="shared" si="0"/>
        <v>1.5327125014841236E-5</v>
      </c>
      <c r="BT6" s="35">
        <f t="shared" si="0"/>
        <v>-2.5020404654463313E-5</v>
      </c>
      <c r="BU6" s="23"/>
      <c r="BV6" s="36">
        <f t="shared" si="0"/>
        <v>0</v>
      </c>
      <c r="BW6" s="36">
        <f t="shared" si="0"/>
        <v>5.00030517578125E-2</v>
      </c>
      <c r="BX6" s="35">
        <f t="shared" si="0"/>
        <v>-3.636388159244941E-5</v>
      </c>
      <c r="BY6" s="35">
        <f t="shared" si="0"/>
        <v>-4.0176247053658187E-5</v>
      </c>
    </row>
    <row r="7" spans="1:77" x14ac:dyDescent="0.2">
      <c r="A7" s="1" t="s">
        <v>22</v>
      </c>
      <c r="B7" s="2" t="s">
        <v>8</v>
      </c>
      <c r="C7" s="23">
        <v>1662</v>
      </c>
      <c r="D7" s="28">
        <v>248182534.47999999</v>
      </c>
      <c r="E7" s="17">
        <v>2.4500000000000001E-2</v>
      </c>
      <c r="F7" s="17">
        <v>2.35E-2</v>
      </c>
      <c r="G7" s="8"/>
      <c r="H7" s="23">
        <v>4903</v>
      </c>
      <c r="I7" s="28">
        <v>758511648</v>
      </c>
      <c r="J7" s="17">
        <v>2.24E-2</v>
      </c>
      <c r="K7" s="17">
        <v>2.2700000000000001E-2</v>
      </c>
      <c r="L7" s="8"/>
      <c r="M7" s="23">
        <v>1094</v>
      </c>
      <c r="N7" s="28">
        <v>149729518</v>
      </c>
      <c r="O7" s="17">
        <v>2.2499999999999999E-2</v>
      </c>
      <c r="P7" s="17">
        <v>2.12E-2</v>
      </c>
      <c r="Q7" s="8"/>
      <c r="R7" s="23">
        <v>3856</v>
      </c>
      <c r="S7" s="28">
        <v>591566701</v>
      </c>
      <c r="T7" s="17">
        <v>2.41E-2</v>
      </c>
      <c r="U7" s="17">
        <v>2.6200000000000001E-2</v>
      </c>
      <c r="V7" s="8"/>
      <c r="W7" s="23">
        <v>5205</v>
      </c>
      <c r="X7" s="28">
        <v>737249583</v>
      </c>
      <c r="Y7" s="17">
        <v>1.7600000000000001E-2</v>
      </c>
      <c r="Z7" s="17">
        <v>1.66E-2</v>
      </c>
      <c r="AA7" s="8"/>
      <c r="AB7" s="34" t="s">
        <v>8</v>
      </c>
      <c r="AC7" s="23">
        <f>VLOOKUP($AB7,[1]AZ!$C$8:$K$14,5,FALSE)</f>
        <v>1662</v>
      </c>
      <c r="AD7" s="23">
        <f>VLOOKUP($AB7,[1]AZ!$C$8:$K$14,6,FALSE)</f>
        <v>248182534.47999999</v>
      </c>
      <c r="AE7" s="35">
        <f>VLOOKUP($AB7,[1]AZ!$C$8:$K$14,8,FALSE)</f>
        <v>2.4484384207424867E-2</v>
      </c>
      <c r="AF7" s="35">
        <f>VLOOKUP($AB7,[1]AZ!$C$8:$K$14,9,FALSE)</f>
        <v>2.3480515214391855E-2</v>
      </c>
      <c r="AG7" s="8"/>
      <c r="AH7" s="23">
        <f>VLOOKUP($AB7,[2]AZ!$C$8:$K$23,5,FALSE)</f>
        <v>4903</v>
      </c>
      <c r="AI7" s="23">
        <f>VLOOKUP($AB7,[2]AZ!$C$8:$K$23,6,FALSE)</f>
        <v>758511648.04000008</v>
      </c>
      <c r="AJ7" s="35">
        <f>VLOOKUP($AB7,[2]AZ!$C$8:$K$23,8,FALSE)</f>
        <v>2.236974176475956E-2</v>
      </c>
      <c r="AK7" s="35">
        <f>VLOOKUP($AB7,[2]AZ!$C$8:$K$23,9,FALSE)</f>
        <v>2.26460451855049E-2</v>
      </c>
      <c r="AL7" s="8"/>
      <c r="AM7" s="23">
        <f>VLOOKUP($AB7,[3]AZ!$C$8:$K$14,5,FALSE)</f>
        <v>1094</v>
      </c>
      <c r="AN7" s="23">
        <f>VLOOKUP($AB7,[3]AZ!$C$8:$K$14,6,FALSE)</f>
        <v>149729518</v>
      </c>
      <c r="AO7" s="35">
        <f>VLOOKUP($AB7,[3]AZ!$C$8:$K$14,8,FALSE)</f>
        <v>2.2527902475186361E-2</v>
      </c>
      <c r="AP7" s="35">
        <f>VLOOKUP($AB7,[3]AZ!$C$8:$K$14,9,FALSE)</f>
        <v>2.1193358183081806E-2</v>
      </c>
      <c r="AQ7" s="8"/>
      <c r="AR7" s="23">
        <f>VLOOKUP($AB7,[4]AZ!$C$8:$K$14,5,FALSE)</f>
        <v>3856</v>
      </c>
      <c r="AS7" s="23">
        <f>VLOOKUP($AB7,[4]AZ!$C$8:$K$14,6,FALSE)</f>
        <v>591566701.34000003</v>
      </c>
      <c r="AT7" s="35">
        <f>VLOOKUP($AB7,[4]AZ!$C$8:$K$14,8,FALSE)</f>
        <v>2.4116127660372876E-2</v>
      </c>
      <c r="AU7" s="35">
        <f>VLOOKUP($AB7,[4]AZ!$C$8:$K$14,9,FALSE)</f>
        <v>2.6195391019141166E-2</v>
      </c>
      <c r="AV7" s="8"/>
      <c r="AW7" s="23">
        <f>VLOOKUP($AB7,[5]AZ!$C$8:$K$14,5,FALSE)</f>
        <v>5205</v>
      </c>
      <c r="AX7" s="23">
        <f>VLOOKUP($AB7,[5]AZ!$C$8:$K$14,6,FALSE)</f>
        <v>737249582.92999995</v>
      </c>
      <c r="AY7" s="35">
        <f>VLOOKUP($AB7,[5]AZ!$C$8:$K$14,8,FALSE)</f>
        <v>1.7550721754465235E-2</v>
      </c>
      <c r="AZ7" s="35">
        <f>VLOOKUP($AB7,[5]AZ!$C$8:$K$14,9,FALSE)</f>
        <v>1.6623554118860746E-2</v>
      </c>
      <c r="BB7" s="36">
        <f t="shared" ref="BB7:BB21" si="1">AC7-C7</f>
        <v>0</v>
      </c>
      <c r="BC7" s="36">
        <f t="shared" si="0"/>
        <v>0</v>
      </c>
      <c r="BD7" s="35">
        <f t="shared" si="0"/>
        <v>-1.5615792575134069E-5</v>
      </c>
      <c r="BE7" s="35">
        <f t="shared" si="0"/>
        <v>-1.9484785608144678E-5</v>
      </c>
      <c r="BF7" s="23"/>
      <c r="BG7" s="36">
        <f t="shared" si="0"/>
        <v>0</v>
      </c>
      <c r="BH7" s="36">
        <f t="shared" si="0"/>
        <v>4.0000081062316895E-2</v>
      </c>
      <c r="BI7" s="35">
        <f t="shared" si="0"/>
        <v>-3.0258235240439996E-5</v>
      </c>
      <c r="BJ7" s="35">
        <f t="shared" si="0"/>
        <v>-5.3954814495101727E-5</v>
      </c>
      <c r="BK7" s="23"/>
      <c r="BL7" s="36">
        <f t="shared" si="0"/>
        <v>0</v>
      </c>
      <c r="BM7" s="36">
        <f t="shared" si="0"/>
        <v>0</v>
      </c>
      <c r="BN7" s="35">
        <f t="shared" si="0"/>
        <v>2.7902475186362269E-5</v>
      </c>
      <c r="BO7" s="35">
        <f t="shared" si="0"/>
        <v>-6.6418169181944875E-6</v>
      </c>
      <c r="BP7" s="23"/>
      <c r="BQ7" s="36">
        <f t="shared" si="0"/>
        <v>0</v>
      </c>
      <c r="BR7" s="36">
        <f t="shared" si="0"/>
        <v>0.34000003337860107</v>
      </c>
      <c r="BS7" s="35">
        <f t="shared" si="0"/>
        <v>1.6127660372875635E-5</v>
      </c>
      <c r="BT7" s="35">
        <f t="shared" si="0"/>
        <v>-4.6089808588348213E-6</v>
      </c>
      <c r="BU7" s="23"/>
      <c r="BV7" s="36">
        <f t="shared" si="0"/>
        <v>0</v>
      </c>
      <c r="BW7" s="36">
        <f t="shared" si="0"/>
        <v>-7.0000052452087402E-2</v>
      </c>
      <c r="BX7" s="35">
        <f t="shared" si="0"/>
        <v>-4.9278245534765952E-5</v>
      </c>
      <c r="BY7" s="35">
        <f t="shared" si="0"/>
        <v>2.3554118860746182E-5</v>
      </c>
    </row>
    <row r="8" spans="1:77" x14ac:dyDescent="0.2">
      <c r="A8" s="1" t="s">
        <v>23</v>
      </c>
      <c r="B8" s="2" t="s">
        <v>9</v>
      </c>
      <c r="C8" s="23">
        <v>1537</v>
      </c>
      <c r="D8" s="28">
        <v>259535747</v>
      </c>
      <c r="E8" s="17">
        <v>2.2599999999999999E-2</v>
      </c>
      <c r="F8" s="17">
        <v>2.46E-2</v>
      </c>
      <c r="G8" s="8"/>
      <c r="H8" s="23">
        <v>3762</v>
      </c>
      <c r="I8" s="28">
        <v>632320464</v>
      </c>
      <c r="J8" s="17">
        <v>1.72E-2</v>
      </c>
      <c r="K8" s="17">
        <v>1.89E-2</v>
      </c>
      <c r="L8" s="8"/>
      <c r="M8" s="23">
        <v>993</v>
      </c>
      <c r="N8" s="28">
        <v>165834753</v>
      </c>
      <c r="O8" s="17">
        <v>2.0500000000000001E-2</v>
      </c>
      <c r="P8" s="17">
        <v>2.35E-2</v>
      </c>
      <c r="Q8" s="8"/>
      <c r="R8" s="23">
        <v>2861</v>
      </c>
      <c r="S8" s="28">
        <v>503148713</v>
      </c>
      <c r="T8" s="17">
        <v>1.7899999999999999E-2</v>
      </c>
      <c r="U8" s="17">
        <v>2.23E-2</v>
      </c>
      <c r="V8" s="8"/>
      <c r="W8" s="23">
        <v>4069</v>
      </c>
      <c r="X8" s="28">
        <v>648703951</v>
      </c>
      <c r="Y8" s="17">
        <v>1.37E-2</v>
      </c>
      <c r="Z8" s="17">
        <v>1.46E-2</v>
      </c>
      <c r="AA8" s="8"/>
      <c r="AB8" s="34" t="s">
        <v>9</v>
      </c>
      <c r="AC8" s="23">
        <f>VLOOKUP($AB8,[1]AZ!$C$8:$K$14,5,FALSE)</f>
        <v>1537</v>
      </c>
      <c r="AD8" s="23">
        <f>VLOOKUP($AB8,[1]AZ!$C$8:$K$14,6,FALSE)</f>
        <v>259535747</v>
      </c>
      <c r="AE8" s="35">
        <f>VLOOKUP($AB8,[1]AZ!$C$8:$K$14,8,FALSE)</f>
        <v>2.2642899233942252E-2</v>
      </c>
      <c r="AF8" s="35">
        <f>VLOOKUP($AB8,[1]AZ!$C$8:$K$14,9,FALSE)</f>
        <v>2.4554641078512913E-2</v>
      </c>
      <c r="AG8" s="8"/>
      <c r="AH8" s="23">
        <f>VLOOKUP($AB8,[2]AZ!$C$8:$K$23,5,FALSE)</f>
        <v>3762</v>
      </c>
      <c r="AI8" s="23">
        <f>VLOOKUP($AB8,[2]AZ!$C$8:$K$23,6,FALSE)</f>
        <v>632320463.78999996</v>
      </c>
      <c r="AJ8" s="35">
        <f>VLOOKUP($AB8,[2]AZ!$C$8:$K$23,8,FALSE)</f>
        <v>1.7163974815220365E-2</v>
      </c>
      <c r="AK8" s="35">
        <f>VLOOKUP($AB8,[2]AZ!$C$8:$K$23,9,FALSE)</f>
        <v>1.8878494261373047E-2</v>
      </c>
      <c r="AL8" s="8"/>
      <c r="AM8" s="23">
        <f>VLOOKUP($AB8,[3]AZ!$C$8:$K$14,5,FALSE)</f>
        <v>993</v>
      </c>
      <c r="AN8" s="23">
        <f>VLOOKUP($AB8,[3]AZ!$C$8:$K$14,6,FALSE)</f>
        <v>165834753</v>
      </c>
      <c r="AO8" s="35">
        <f>VLOOKUP($AB8,[3]AZ!$C$8:$K$14,8,FALSE)</f>
        <v>2.0448086981590546E-2</v>
      </c>
      <c r="AP8" s="35">
        <f>VLOOKUP($AB8,[3]AZ!$C$8:$K$14,9,FALSE)</f>
        <v>2.3472962221997535E-2</v>
      </c>
      <c r="AQ8" s="8"/>
      <c r="AR8" s="23">
        <f>VLOOKUP($AB8,[4]AZ!$C$8:$K$14,5,FALSE)</f>
        <v>2861</v>
      </c>
      <c r="AS8" s="23">
        <f>VLOOKUP($AB8,[4]AZ!$C$8:$K$14,6,FALSE)</f>
        <v>503148712.52999997</v>
      </c>
      <c r="AT8" s="35">
        <f>VLOOKUP($AB8,[4]AZ!$C$8:$K$14,8,FALSE)</f>
        <v>1.7893216088259022E-2</v>
      </c>
      <c r="AU8" s="35">
        <f>VLOOKUP($AB8,[4]AZ!$C$8:$K$14,9,FALSE)</f>
        <v>2.2280120290147233E-2</v>
      </c>
      <c r="AV8" s="8"/>
      <c r="AW8" s="23">
        <f>VLOOKUP($AB8,[5]AZ!$C$8:$K$14,5,FALSE)</f>
        <v>4069</v>
      </c>
      <c r="AX8" s="23">
        <f>VLOOKUP($AB8,[5]AZ!$C$8:$K$14,6,FALSE)</f>
        <v>648703950.69000006</v>
      </c>
      <c r="AY8" s="35">
        <f>VLOOKUP($AB8,[5]AZ!$C$8:$K$14,8,FALSE)</f>
        <v>1.3720247227458028E-2</v>
      </c>
      <c r="AZ8" s="35">
        <f>VLOOKUP($AB8,[5]AZ!$C$8:$K$14,9,FALSE)</f>
        <v>1.4627021135172186E-2</v>
      </c>
      <c r="BB8" s="36">
        <f t="shared" si="1"/>
        <v>0</v>
      </c>
      <c r="BC8" s="36">
        <f t="shared" si="0"/>
        <v>0</v>
      </c>
      <c r="BD8" s="35">
        <f t="shared" si="0"/>
        <v>4.2899233942253479E-5</v>
      </c>
      <c r="BE8" s="35">
        <f t="shared" si="0"/>
        <v>-4.535892148708684E-5</v>
      </c>
      <c r="BF8" s="23"/>
      <c r="BG8" s="36">
        <f t="shared" si="0"/>
        <v>0</v>
      </c>
      <c r="BH8" s="36">
        <f t="shared" si="0"/>
        <v>-0.21000003814697266</v>
      </c>
      <c r="BI8" s="35">
        <f t="shared" si="0"/>
        <v>-3.6025184779634595E-5</v>
      </c>
      <c r="BJ8" s="35">
        <f t="shared" si="0"/>
        <v>-2.1505738626952792E-5</v>
      </c>
      <c r="BK8" s="23"/>
      <c r="BL8" s="36">
        <f t="shared" si="0"/>
        <v>0</v>
      </c>
      <c r="BM8" s="36">
        <f t="shared" si="0"/>
        <v>0</v>
      </c>
      <c r="BN8" s="35">
        <f t="shared" si="0"/>
        <v>-5.1913018409455169E-5</v>
      </c>
      <c r="BO8" s="35">
        <f t="shared" si="0"/>
        <v>-2.7037778002465124E-5</v>
      </c>
      <c r="BP8" s="23"/>
      <c r="BQ8" s="36">
        <f t="shared" si="0"/>
        <v>0</v>
      </c>
      <c r="BR8" s="36">
        <f t="shared" si="0"/>
        <v>-0.47000002861022949</v>
      </c>
      <c r="BS8" s="35">
        <f t="shared" si="0"/>
        <v>-6.7839117409776439E-6</v>
      </c>
      <c r="BT8" s="35">
        <f t="shared" si="0"/>
        <v>-1.9879709852767269E-5</v>
      </c>
      <c r="BU8" s="23"/>
      <c r="BV8" s="36">
        <f t="shared" si="0"/>
        <v>0</v>
      </c>
      <c r="BW8" s="36">
        <f t="shared" si="0"/>
        <v>-0.30999994277954102</v>
      </c>
      <c r="BX8" s="35">
        <f t="shared" si="0"/>
        <v>2.0247227458027386E-5</v>
      </c>
      <c r="BY8" s="35">
        <f t="shared" si="0"/>
        <v>2.7021135172186281E-5</v>
      </c>
    </row>
    <row r="9" spans="1:77" x14ac:dyDescent="0.2">
      <c r="A9" s="1" t="s">
        <v>24</v>
      </c>
      <c r="B9" s="2" t="s">
        <v>10</v>
      </c>
      <c r="C9" s="23">
        <v>197</v>
      </c>
      <c r="D9" s="28">
        <v>40767861.850000001</v>
      </c>
      <c r="E9" s="17">
        <v>2.8999999999999998E-3</v>
      </c>
      <c r="F9" s="17">
        <v>3.8999999999999998E-3</v>
      </c>
      <c r="G9" s="8"/>
      <c r="H9" s="23">
        <v>5261</v>
      </c>
      <c r="I9" s="28">
        <v>1067959863</v>
      </c>
      <c r="J9" s="17">
        <v>2.4E-2</v>
      </c>
      <c r="K9" s="17">
        <v>3.1899999999999998E-2</v>
      </c>
      <c r="L9" s="8"/>
      <c r="M9" s="23">
        <v>396</v>
      </c>
      <c r="N9" s="28">
        <v>77616126</v>
      </c>
      <c r="O9" s="17">
        <v>8.2000000000000007E-3</v>
      </c>
      <c r="P9" s="17">
        <v>1.0999999999999999E-2</v>
      </c>
      <c r="Q9" s="8"/>
      <c r="R9" s="23">
        <v>541</v>
      </c>
      <c r="S9" s="28">
        <v>112492452</v>
      </c>
      <c r="T9" s="17">
        <v>3.3999999999999998E-3</v>
      </c>
      <c r="U9" s="17">
        <v>5.0000000000000001E-3</v>
      </c>
      <c r="V9" s="8"/>
      <c r="W9" s="23">
        <v>1393</v>
      </c>
      <c r="X9" s="28">
        <v>243877924</v>
      </c>
      <c r="Y9" s="17">
        <v>4.7000000000000002E-3</v>
      </c>
      <c r="Z9" s="17">
        <v>5.4999999999999997E-3</v>
      </c>
      <c r="AA9" s="8"/>
      <c r="AB9" s="34" t="s">
        <v>10</v>
      </c>
      <c r="AC9" s="23">
        <f>VLOOKUP($AB9,[1]AZ!$C$8:$K$14,5,FALSE)</f>
        <v>197</v>
      </c>
      <c r="AD9" s="23">
        <f>VLOOKUP($AB9,[1]AZ!$C$8:$K$14,6,FALSE)</f>
        <v>40767861.850000001</v>
      </c>
      <c r="AE9" s="35">
        <f>VLOOKUP($AB9,[1]AZ!$C$8:$K$14,8,FALSE)</f>
        <v>2.9021803182086034E-3</v>
      </c>
      <c r="AF9" s="35">
        <f>VLOOKUP($AB9,[1]AZ!$C$8:$K$14,9,FALSE)</f>
        <v>3.8570417633650659E-3</v>
      </c>
      <c r="AG9" s="8"/>
      <c r="AH9" s="23">
        <f>VLOOKUP($AB9,[2]AZ!$C$8:$K$23,5,FALSE)</f>
        <v>5261</v>
      </c>
      <c r="AI9" s="23">
        <f>VLOOKUP($AB9,[2]AZ!$C$8:$K$23,6,FALSE)</f>
        <v>1067959862.6200001</v>
      </c>
      <c r="AJ9" s="35">
        <f>VLOOKUP($AB9,[2]AZ!$C$8:$K$23,8,FALSE)</f>
        <v>2.4003102472853362E-2</v>
      </c>
      <c r="AK9" s="35">
        <f>VLOOKUP($AB9,[2]AZ!$C$8:$K$23,9,FALSE)</f>
        <v>3.1884899022569434E-2</v>
      </c>
      <c r="AL9" s="8"/>
      <c r="AM9" s="23">
        <f>VLOOKUP($AB9,[3]AZ!$C$8:$K$14,5,FALSE)</f>
        <v>396</v>
      </c>
      <c r="AN9" s="23">
        <f>VLOOKUP($AB9,[3]AZ!$C$8:$K$14,6,FALSE)</f>
        <v>77616126</v>
      </c>
      <c r="AO9" s="35">
        <f>VLOOKUP($AB9,[3]AZ!$C$8:$K$14,8,FALSE)</f>
        <v>8.1545241135043862E-3</v>
      </c>
      <c r="AP9" s="35">
        <f>VLOOKUP($AB9,[3]AZ!$C$8:$K$14,9,FALSE)</f>
        <v>1.0986119377618035E-2</v>
      </c>
      <c r="AQ9" s="8"/>
      <c r="AR9" s="23">
        <f>VLOOKUP($AB9,[4]AZ!$C$8:$K$14,5,FALSE)</f>
        <v>541</v>
      </c>
      <c r="AS9" s="23">
        <f>VLOOKUP($AB9,[4]AZ!$C$8:$K$14,6,FALSE)</f>
        <v>112492452.22</v>
      </c>
      <c r="AT9" s="35">
        <f>VLOOKUP($AB9,[4]AZ!$C$8:$K$14,8,FALSE)</f>
        <v>3.3835127241342647E-3</v>
      </c>
      <c r="AU9" s="35">
        <f>VLOOKUP($AB9,[4]AZ!$C$8:$K$14,9,FALSE)</f>
        <v>4.9813212371994306E-3</v>
      </c>
      <c r="AV9" s="8"/>
      <c r="AW9" s="23">
        <f>VLOOKUP($AB9,[5]AZ!$C$8:$K$14,5,FALSE)</f>
        <v>1393</v>
      </c>
      <c r="AX9" s="23">
        <f>VLOOKUP($AB9,[5]AZ!$C$8:$K$14,6,FALSE)</f>
        <v>243877923.53</v>
      </c>
      <c r="AY9" s="35">
        <f>VLOOKUP($AB9,[5]AZ!$C$8:$K$14,8,FALSE)</f>
        <v>4.6970519508107728E-3</v>
      </c>
      <c r="AZ9" s="35">
        <f>VLOOKUP($AB9,[5]AZ!$C$8:$K$14,9,FALSE)</f>
        <v>5.4989761324575294E-3</v>
      </c>
      <c r="BB9" s="36">
        <f t="shared" si="1"/>
        <v>0</v>
      </c>
      <c r="BC9" s="36">
        <f t="shared" si="0"/>
        <v>0</v>
      </c>
      <c r="BD9" s="35">
        <f t="shared" si="0"/>
        <v>2.180318208603628E-6</v>
      </c>
      <c r="BE9" s="35">
        <f t="shared" si="0"/>
        <v>-4.2958236634933929E-5</v>
      </c>
      <c r="BF9" s="23"/>
      <c r="BG9" s="36">
        <f t="shared" si="0"/>
        <v>0</v>
      </c>
      <c r="BH9" s="36">
        <f t="shared" si="0"/>
        <v>-0.37999987602233887</v>
      </c>
      <c r="BI9" s="35">
        <f t="shared" si="0"/>
        <v>3.1024728533619872E-6</v>
      </c>
      <c r="BJ9" s="35">
        <f t="shared" si="0"/>
        <v>-1.51009774305641E-5</v>
      </c>
      <c r="BK9" s="23"/>
      <c r="BL9" s="36">
        <f t="shared" si="0"/>
        <v>0</v>
      </c>
      <c r="BM9" s="36">
        <f t="shared" si="0"/>
        <v>0</v>
      </c>
      <c r="BN9" s="35">
        <f t="shared" si="0"/>
        <v>-4.5475886495614445E-5</v>
      </c>
      <c r="BO9" s="35">
        <f t="shared" si="0"/>
        <v>-1.3880622381964511E-5</v>
      </c>
      <c r="BP9" s="23"/>
      <c r="BQ9" s="36">
        <f t="shared" si="0"/>
        <v>0</v>
      </c>
      <c r="BR9" s="36">
        <f t="shared" si="0"/>
        <v>0.2199999988079071</v>
      </c>
      <c r="BS9" s="35">
        <f t="shared" si="0"/>
        <v>-1.6487275865735129E-5</v>
      </c>
      <c r="BT9" s="35">
        <f t="shared" si="0"/>
        <v>-1.8678762800569508E-5</v>
      </c>
      <c r="BU9" s="23"/>
      <c r="BV9" s="36">
        <f t="shared" si="0"/>
        <v>0</v>
      </c>
      <c r="BW9" s="36">
        <f t="shared" si="0"/>
        <v>-0.4699999988079071</v>
      </c>
      <c r="BX9" s="35">
        <f t="shared" si="0"/>
        <v>-2.9480491892273572E-6</v>
      </c>
      <c r="BY9" s="35">
        <f t="shared" si="0"/>
        <v>-1.0238675424703234E-6</v>
      </c>
    </row>
    <row r="10" spans="1:77" x14ac:dyDescent="0.2">
      <c r="A10" s="1" t="s">
        <v>25</v>
      </c>
      <c r="B10" s="2" t="s">
        <v>11</v>
      </c>
      <c r="C10" s="23">
        <v>999</v>
      </c>
      <c r="D10" s="28">
        <v>183069774.65000001</v>
      </c>
      <c r="E10" s="17">
        <v>1.47E-2</v>
      </c>
      <c r="F10" s="17">
        <v>1.7299999999999999E-2</v>
      </c>
      <c r="G10" s="8"/>
      <c r="H10" s="23">
        <v>4401</v>
      </c>
      <c r="I10" s="28">
        <v>879606413</v>
      </c>
      <c r="J10" s="17">
        <v>2.01E-2</v>
      </c>
      <c r="K10" s="17">
        <v>2.63E-2</v>
      </c>
      <c r="L10" s="8"/>
      <c r="M10" s="23">
        <v>777</v>
      </c>
      <c r="N10" s="28">
        <v>142961209</v>
      </c>
      <c r="O10" s="17">
        <v>1.6E-2</v>
      </c>
      <c r="P10" s="17">
        <v>2.0199999999999999E-2</v>
      </c>
      <c r="Q10" s="8"/>
      <c r="R10" s="23">
        <v>2127</v>
      </c>
      <c r="S10" s="28">
        <v>429023715</v>
      </c>
      <c r="T10" s="17">
        <v>1.3299999999999999E-2</v>
      </c>
      <c r="U10" s="17">
        <v>1.9E-2</v>
      </c>
      <c r="V10" s="8"/>
      <c r="W10" s="23">
        <v>1672</v>
      </c>
      <c r="X10" s="28">
        <v>302142548</v>
      </c>
      <c r="Y10" s="17">
        <v>5.5999999999999999E-3</v>
      </c>
      <c r="Z10" s="17">
        <v>6.7999999999999996E-3</v>
      </c>
      <c r="AA10" s="8"/>
      <c r="AB10" s="34" t="s">
        <v>11</v>
      </c>
      <c r="AC10" s="23">
        <f>VLOOKUP($AB10,[1]AZ!$C$8:$K$14,5,FALSE)</f>
        <v>999</v>
      </c>
      <c r="AD10" s="23">
        <f>VLOOKUP($AB10,[1]AZ!$C$8:$K$14,6,FALSE)</f>
        <v>183069774.65000001</v>
      </c>
      <c r="AE10" s="35">
        <f>VLOOKUP($AB10,[1]AZ!$C$8:$K$14,8,FALSE)</f>
        <v>1.471714790807307E-2</v>
      </c>
      <c r="AF10" s="35">
        <f>VLOOKUP($AB10,[1]AZ!$C$8:$K$14,9,FALSE)</f>
        <v>1.7320206024856347E-2</v>
      </c>
      <c r="AG10" s="8"/>
      <c r="AH10" s="23">
        <f>VLOOKUP($AB10,[2]AZ!$C$8:$K$23,5,FALSE)</f>
        <v>4401</v>
      </c>
      <c r="AI10" s="23">
        <f>VLOOKUP($AB10,[2]AZ!$C$8:$K$23,6,FALSE)</f>
        <v>879606413.3499999</v>
      </c>
      <c r="AJ10" s="35">
        <f>VLOOKUP($AB10,[2]AZ!$C$8:$K$23,8,FALSE)</f>
        <v>2.0079386805365453E-2</v>
      </c>
      <c r="AK10" s="35">
        <f>VLOOKUP($AB10,[2]AZ!$C$8:$K$23,9,FALSE)</f>
        <v>2.6261437953730066E-2</v>
      </c>
      <c r="AL10" s="8"/>
      <c r="AM10" s="23">
        <f>VLOOKUP($AB10,[3]AZ!$C$8:$K$14,5,FALSE)</f>
        <v>777</v>
      </c>
      <c r="AN10" s="23">
        <f>VLOOKUP($AB10,[3]AZ!$C$8:$K$14,6,FALSE)</f>
        <v>142961209</v>
      </c>
      <c r="AO10" s="35">
        <f>VLOOKUP($AB10,[3]AZ!$C$8:$K$14,8,FALSE)</f>
        <v>1.6000164737860877E-2</v>
      </c>
      <c r="AP10" s="35">
        <f>VLOOKUP($AB10,[3]AZ!$C$8:$K$14,9,FALSE)</f>
        <v>2.0235342697245699E-2</v>
      </c>
      <c r="AQ10" s="8"/>
      <c r="AR10" s="23">
        <f>VLOOKUP($AB10,[4]AZ!$C$8:$K$14,5,FALSE)</f>
        <v>2127</v>
      </c>
      <c r="AS10" s="23">
        <f>VLOOKUP($AB10,[4]AZ!$C$8:$K$14,6,FALSE)</f>
        <v>429023714.99000001</v>
      </c>
      <c r="AT10" s="35">
        <f>VLOOKUP($AB10,[4]AZ!$C$8:$K$14,8,FALSE)</f>
        <v>1.3302646144609208E-2</v>
      </c>
      <c r="AU10" s="35">
        <f>VLOOKUP($AB10,[4]AZ!$C$8:$K$14,9,FALSE)</f>
        <v>1.8997762966019932E-2</v>
      </c>
      <c r="AV10" s="8"/>
      <c r="AW10" s="23">
        <f>VLOOKUP($AB10,[5]AZ!$C$8:$K$14,5,FALSE)</f>
        <v>1672</v>
      </c>
      <c r="AX10" s="23">
        <f>VLOOKUP($AB10,[5]AZ!$C$8:$K$14,6,FALSE)</f>
        <v>302142547.62</v>
      </c>
      <c r="AY10" s="35">
        <f>VLOOKUP($AB10,[5]AZ!$C$8:$K$14,8,FALSE)</f>
        <v>5.6378110996091971E-3</v>
      </c>
      <c r="AZ10" s="35">
        <f>VLOOKUP($AB10,[5]AZ!$C$8:$K$14,9,FALSE)</f>
        <v>6.8127308692535696E-3</v>
      </c>
      <c r="BB10" s="36">
        <f t="shared" si="1"/>
        <v>0</v>
      </c>
      <c r="BC10" s="36">
        <f t="shared" si="0"/>
        <v>0</v>
      </c>
      <c r="BD10" s="35">
        <f t="shared" si="0"/>
        <v>1.7147908073070206E-5</v>
      </c>
      <c r="BE10" s="35">
        <f t="shared" si="0"/>
        <v>2.0206024856347926E-5</v>
      </c>
      <c r="BF10" s="23"/>
      <c r="BG10" s="36">
        <f t="shared" si="0"/>
        <v>0</v>
      </c>
      <c r="BH10" s="36">
        <f t="shared" si="0"/>
        <v>0.34999990463256836</v>
      </c>
      <c r="BI10" s="35">
        <f t="shared" si="0"/>
        <v>-2.0613194634547249E-5</v>
      </c>
      <c r="BJ10" s="35">
        <f t="shared" si="0"/>
        <v>-3.856204626993473E-5</v>
      </c>
      <c r="BK10" s="23"/>
      <c r="BL10" s="36">
        <f t="shared" si="0"/>
        <v>0</v>
      </c>
      <c r="BM10" s="36">
        <f t="shared" si="0"/>
        <v>0</v>
      </c>
      <c r="BN10" s="35">
        <f t="shared" si="0"/>
        <v>1.6473786087697895E-7</v>
      </c>
      <c r="BO10" s="35">
        <f t="shared" si="0"/>
        <v>3.5342697245699384E-5</v>
      </c>
      <c r="BP10" s="23"/>
      <c r="BQ10" s="36">
        <f t="shared" si="0"/>
        <v>0</v>
      </c>
      <c r="BR10" s="36">
        <f t="shared" si="0"/>
        <v>-9.9999904632568359E-3</v>
      </c>
      <c r="BS10" s="35">
        <f t="shared" si="0"/>
        <v>2.6461446092085339E-6</v>
      </c>
      <c r="BT10" s="35">
        <f t="shared" si="0"/>
        <v>-2.2370339800674433E-6</v>
      </c>
      <c r="BU10" s="23"/>
      <c r="BV10" s="36">
        <f t="shared" si="0"/>
        <v>0</v>
      </c>
      <c r="BW10" s="36">
        <f t="shared" si="0"/>
        <v>-0.37999999523162842</v>
      </c>
      <c r="BX10" s="35">
        <f t="shared" si="0"/>
        <v>3.78110996091972E-5</v>
      </c>
      <c r="BY10" s="35">
        <f t="shared" si="0"/>
        <v>1.2730869253570025E-5</v>
      </c>
    </row>
    <row r="11" spans="1:77" x14ac:dyDescent="0.2">
      <c r="A11" s="1" t="s">
        <v>26</v>
      </c>
      <c r="B11" s="13" t="s">
        <v>12</v>
      </c>
      <c r="C11" s="23">
        <v>909</v>
      </c>
      <c r="D11" s="28">
        <v>180421495.97999999</v>
      </c>
      <c r="E11" s="17">
        <v>1.34E-2</v>
      </c>
      <c r="F11" s="17">
        <v>1.7100000000000001E-2</v>
      </c>
      <c r="G11" s="8"/>
      <c r="H11" s="23">
        <v>3864</v>
      </c>
      <c r="I11" s="28">
        <v>859129967</v>
      </c>
      <c r="J11" s="17">
        <v>1.7600000000000001E-2</v>
      </c>
      <c r="K11" s="17">
        <v>2.5700000000000001E-2</v>
      </c>
      <c r="L11" s="8"/>
      <c r="M11" s="23">
        <v>539</v>
      </c>
      <c r="N11" s="28">
        <v>100254070</v>
      </c>
      <c r="O11" s="17">
        <v>1.11E-2</v>
      </c>
      <c r="P11" s="17">
        <v>1.4200000000000001E-2</v>
      </c>
      <c r="Q11" s="8"/>
      <c r="R11" s="23">
        <v>3388</v>
      </c>
      <c r="S11" s="28">
        <v>728758307</v>
      </c>
      <c r="T11" s="17">
        <v>2.12E-2</v>
      </c>
      <c r="U11" s="17">
        <v>3.2300000000000002E-2</v>
      </c>
      <c r="V11" s="8"/>
      <c r="W11" s="23">
        <v>3212</v>
      </c>
      <c r="X11" s="28">
        <v>602175480</v>
      </c>
      <c r="Y11" s="17">
        <v>1.0800000000000001E-2</v>
      </c>
      <c r="Z11" s="17">
        <v>1.3599999999999999E-2</v>
      </c>
      <c r="AA11" s="8"/>
      <c r="AB11" s="34" t="s">
        <v>12</v>
      </c>
      <c r="AC11" s="23">
        <f>VLOOKUP($AB11,[1]AZ!$C$8:$K$14,5,FALSE)</f>
        <v>909</v>
      </c>
      <c r="AD11" s="23">
        <f>VLOOKUP($AB11,[1]AZ!$C$8:$K$14,6,FALSE)</f>
        <v>180421495.97999999</v>
      </c>
      <c r="AE11" s="35">
        <f>VLOOKUP($AB11,[1]AZ!$C$8:$K$14,8,FALSE)</f>
        <v>1.3391278727165586E-2</v>
      </c>
      <c r="AF11" s="35">
        <f>VLOOKUP($AB11,[1]AZ!$C$8:$K$14,9,FALSE)</f>
        <v>1.706965274666869E-2</v>
      </c>
      <c r="AG11" s="8"/>
      <c r="AH11" s="23">
        <f>VLOOKUP($AB11,[2]AZ!$C$8:$K$23,5,FALSE)</f>
        <v>3864</v>
      </c>
      <c r="AI11" s="23">
        <f>VLOOKUP($AB11,[2]AZ!$C$8:$K$23,6,FALSE)</f>
        <v>859129966.8599999</v>
      </c>
      <c r="AJ11" s="35">
        <f>VLOOKUP($AB11,[2]AZ!$C$8:$K$23,8,FALSE)</f>
        <v>1.7629345743224747E-2</v>
      </c>
      <c r="AK11" s="35">
        <f>VLOOKUP($AB11,[2]AZ!$C$8:$K$23,9,FALSE)</f>
        <v>2.5650095288591902E-2</v>
      </c>
      <c r="AL11" s="8"/>
      <c r="AM11" s="23">
        <f>VLOOKUP($AB11,[3]AZ!$C$8:$K$14,5,FALSE)</f>
        <v>539</v>
      </c>
      <c r="AN11" s="23">
        <f>VLOOKUP($AB11,[3]AZ!$C$8:$K$14,6,FALSE)</f>
        <v>100254070</v>
      </c>
      <c r="AO11" s="35">
        <f>VLOOKUP($AB11,[3]AZ!$C$8:$K$14,8,FALSE)</f>
        <v>1.1099213376714304E-2</v>
      </c>
      <c r="AP11" s="35">
        <f>VLOOKUP($AB11,[3]AZ!$C$8:$K$14,9,FALSE)</f>
        <v>1.4190391067857147E-2</v>
      </c>
      <c r="AQ11" s="8"/>
      <c r="AR11" s="23">
        <f>VLOOKUP($AB11,[4]AZ!$C$8:$K$14,5,FALSE)</f>
        <v>3388</v>
      </c>
      <c r="AS11" s="23">
        <f>VLOOKUP($AB11,[4]AZ!$C$8:$K$14,6,FALSE)</f>
        <v>728758306.76999998</v>
      </c>
      <c r="AT11" s="35">
        <f>VLOOKUP($AB11,[4]AZ!$C$8:$K$14,8,FALSE)</f>
        <v>2.1189170257609777E-2</v>
      </c>
      <c r="AU11" s="35">
        <f>VLOOKUP($AB11,[4]AZ!$C$8:$K$14,9,FALSE)</f>
        <v>3.2270424892146585E-2</v>
      </c>
      <c r="AV11" s="8"/>
      <c r="AW11" s="23">
        <f>VLOOKUP($AB11,[5]AZ!$C$8:$K$14,5,FALSE)</f>
        <v>3212</v>
      </c>
      <c r="AX11" s="23">
        <f>VLOOKUP($AB11,[5]AZ!$C$8:$K$14,6,FALSE)</f>
        <v>602175480.08000004</v>
      </c>
      <c r="AY11" s="35">
        <f>VLOOKUP($AB11,[5]AZ!$C$8:$K$14,8,FALSE)</f>
        <v>1.0830531849249246E-2</v>
      </c>
      <c r="AZ11" s="35">
        <f>VLOOKUP($AB11,[5]AZ!$C$8:$K$14,9,FALSE)</f>
        <v>1.3577893991309703E-2</v>
      </c>
      <c r="BB11" s="36">
        <f t="shared" si="1"/>
        <v>0</v>
      </c>
      <c r="BC11" s="36">
        <f t="shared" si="0"/>
        <v>0</v>
      </c>
      <c r="BD11" s="35">
        <f t="shared" si="0"/>
        <v>-8.7212728344145118E-6</v>
      </c>
      <c r="BE11" s="35">
        <f t="shared" si="0"/>
        <v>-3.0347253331310803E-5</v>
      </c>
      <c r="BF11" s="23"/>
      <c r="BG11" s="36">
        <f t="shared" si="0"/>
        <v>0</v>
      </c>
      <c r="BH11" s="36">
        <f t="shared" si="0"/>
        <v>-0.1400001049041748</v>
      </c>
      <c r="BI11" s="35">
        <f t="shared" si="0"/>
        <v>2.9345743224745702E-5</v>
      </c>
      <c r="BJ11" s="35">
        <f t="shared" si="0"/>
        <v>-4.9904711408099017E-5</v>
      </c>
      <c r="BK11" s="23"/>
      <c r="BL11" s="36">
        <f t="shared" si="0"/>
        <v>0</v>
      </c>
      <c r="BM11" s="36">
        <f t="shared" si="0"/>
        <v>0</v>
      </c>
      <c r="BN11" s="35">
        <f t="shared" si="0"/>
        <v>-7.866232856965083E-7</v>
      </c>
      <c r="BO11" s="35">
        <f t="shared" si="0"/>
        <v>-9.6089321428537156E-6</v>
      </c>
      <c r="BP11" s="23"/>
      <c r="BQ11" s="36">
        <f t="shared" si="0"/>
        <v>0</v>
      </c>
      <c r="BR11" s="36">
        <f t="shared" si="0"/>
        <v>-0.23000001907348633</v>
      </c>
      <c r="BS11" s="35">
        <f t="shared" si="0"/>
        <v>-1.0829742390222608E-5</v>
      </c>
      <c r="BT11" s="35">
        <f t="shared" si="0"/>
        <v>-2.9575107853417604E-5</v>
      </c>
      <c r="BU11" s="23"/>
      <c r="BV11" s="36">
        <f t="shared" si="0"/>
        <v>0</v>
      </c>
      <c r="BW11" s="36">
        <f t="shared" si="0"/>
        <v>8.0000042915344238E-2</v>
      </c>
      <c r="BX11" s="35">
        <f t="shared" si="0"/>
        <v>3.0531849249245888E-5</v>
      </c>
      <c r="BY11" s="35">
        <f t="shared" si="0"/>
        <v>-2.2106008690295914E-5</v>
      </c>
    </row>
    <row r="12" spans="1:77" x14ac:dyDescent="0.2">
      <c r="A12" s="1" t="s">
        <v>27</v>
      </c>
      <c r="B12" s="13" t="s">
        <v>13</v>
      </c>
      <c r="C12" s="23">
        <v>67880</v>
      </c>
      <c r="D12" s="28">
        <v>10569722691.940001</v>
      </c>
      <c r="E12" s="17">
        <v>1</v>
      </c>
      <c r="F12" s="17">
        <v>1</v>
      </c>
      <c r="G12" s="8"/>
      <c r="H12" s="23">
        <v>219180</v>
      </c>
      <c r="I12" s="28">
        <v>33494221257</v>
      </c>
      <c r="J12" s="17">
        <v>1</v>
      </c>
      <c r="K12" s="17">
        <v>1</v>
      </c>
      <c r="L12" s="8"/>
      <c r="M12" s="23">
        <v>48562</v>
      </c>
      <c r="N12" s="28">
        <v>7064926507</v>
      </c>
      <c r="O12" s="17">
        <v>1</v>
      </c>
      <c r="P12" s="17">
        <v>1</v>
      </c>
      <c r="Q12" s="8"/>
      <c r="R12" s="23">
        <v>159893</v>
      </c>
      <c r="S12" s="28">
        <v>22582854400</v>
      </c>
      <c r="T12" s="17">
        <v>1</v>
      </c>
      <c r="U12" s="17">
        <v>1</v>
      </c>
      <c r="V12" s="8"/>
      <c r="W12" s="23">
        <v>296569</v>
      </c>
      <c r="X12" s="28">
        <v>44349696681</v>
      </c>
      <c r="Y12" s="17">
        <v>1</v>
      </c>
      <c r="Z12" s="17">
        <v>1</v>
      </c>
      <c r="AA12" s="8"/>
      <c r="AB12" s="34" t="s">
        <v>13</v>
      </c>
      <c r="AC12" s="23">
        <f>VLOOKUP($AB12,[1]AZ!$C$8:$K$14,5,FALSE)</f>
        <v>67880</v>
      </c>
      <c r="AD12" s="23">
        <f>VLOOKUP($AB12,[1]AZ!$C$8:$K$14,6,FALSE)</f>
        <v>10569722691.939999</v>
      </c>
      <c r="AE12" s="35">
        <f>VLOOKUP($AB12,[1]AZ!$C$8:$K$14,8,FALSE)</f>
        <v>1</v>
      </c>
      <c r="AF12" s="35">
        <f>VLOOKUP($AB12,[1]AZ!$C$8:$K$14,9,FALSE)</f>
        <v>1.0000000000000002</v>
      </c>
      <c r="AG12" s="8"/>
      <c r="AH12" s="23">
        <f>VLOOKUP($AB12,[2]AZ!$C$8:$K$23,5,FALSE)</f>
        <v>219180</v>
      </c>
      <c r="AI12" s="23">
        <f>VLOOKUP($AB12,[2]AZ!$C$8:$K$23,6,FALSE)</f>
        <v>33494221257.029999</v>
      </c>
      <c r="AJ12" s="35">
        <f>VLOOKUP($AB12,[2]AZ!$C$8:$K$23,8,FALSE)</f>
        <v>1</v>
      </c>
      <c r="AK12" s="35">
        <f>VLOOKUP($AB12,[2]AZ!$C$8:$K$23,9,FALSE)</f>
        <v>0.99999999999999989</v>
      </c>
      <c r="AL12" s="8"/>
      <c r="AM12" s="23">
        <f>VLOOKUP($AB12,[3]AZ!$C$8:$K$14,5,FALSE)</f>
        <v>48562</v>
      </c>
      <c r="AN12" s="23">
        <f>VLOOKUP($AB12,[3]AZ!$C$8:$K$14,6,FALSE)</f>
        <v>7064926507</v>
      </c>
      <c r="AO12" s="35">
        <f>VLOOKUP($AB12,[3]AZ!$C$8:$K$14,8,FALSE)</f>
        <v>1</v>
      </c>
      <c r="AP12" s="35">
        <f>VLOOKUP($AB12,[3]AZ!$C$8:$K$14,9,FALSE)</f>
        <v>1</v>
      </c>
      <c r="AQ12" s="8"/>
      <c r="AR12" s="23">
        <f>VLOOKUP($AB12,[4]AZ!$C$8:$K$14,5,FALSE)</f>
        <v>159893</v>
      </c>
      <c r="AS12" s="23">
        <f>VLOOKUP($AB12,[4]AZ!$C$8:$K$14,6,FALSE)</f>
        <v>22582854400.140003</v>
      </c>
      <c r="AT12" s="35">
        <f>VLOOKUP($AB12,[4]AZ!$C$8:$K$14,8,FALSE)</f>
        <v>1</v>
      </c>
      <c r="AU12" s="35">
        <f>VLOOKUP($AB12,[4]AZ!$C$8:$K$14,9,FALSE)</f>
        <v>0.99999999999999989</v>
      </c>
      <c r="AV12" s="8"/>
      <c r="AW12" s="23">
        <f>VLOOKUP($AB12,[5]AZ!$C$8:$K$14,5,FALSE)</f>
        <v>296569</v>
      </c>
      <c r="AX12" s="23">
        <f>VLOOKUP($AB12,[5]AZ!$C$8:$K$14,6,FALSE)</f>
        <v>44349696680.900002</v>
      </c>
      <c r="AY12" s="35">
        <f>VLOOKUP($AB12,[5]AZ!$C$8:$K$14,8,FALSE)</f>
        <v>1</v>
      </c>
      <c r="AZ12" s="35">
        <f>VLOOKUP($AB12,[5]AZ!$C$8:$K$14,9,FALSE)</f>
        <v>1</v>
      </c>
      <c r="BB12" s="36">
        <f t="shared" si="1"/>
        <v>0</v>
      </c>
      <c r="BC12" s="36">
        <f t="shared" si="0"/>
        <v>0</v>
      </c>
      <c r="BD12" s="35">
        <f t="shared" si="0"/>
        <v>0</v>
      </c>
      <c r="BE12" s="35">
        <f t="shared" si="0"/>
        <v>0</v>
      </c>
      <c r="BF12" s="23"/>
      <c r="BG12" s="36">
        <f t="shared" si="0"/>
        <v>0</v>
      </c>
      <c r="BH12" s="36">
        <f t="shared" si="0"/>
        <v>2.9998779296875E-2</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0.14000320434570313</v>
      </c>
      <c r="BS12" s="35">
        <f t="shared" si="0"/>
        <v>0</v>
      </c>
      <c r="BT12" s="35">
        <f t="shared" si="0"/>
        <v>0</v>
      </c>
      <c r="BU12" s="23"/>
      <c r="BV12" s="36">
        <f t="shared" si="0"/>
        <v>0</v>
      </c>
      <c r="BW12" s="36">
        <f t="shared" si="0"/>
        <v>-9.999847412109375E-2</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6302</v>
      </c>
      <c r="D15" s="30">
        <v>309580608.14999998</v>
      </c>
      <c r="E15" s="19">
        <v>0.94530000000000003</v>
      </c>
      <c r="F15" s="19">
        <v>0.94110000000000005</v>
      </c>
      <c r="H15" s="25">
        <v>57675</v>
      </c>
      <c r="I15" s="30">
        <v>2755389603</v>
      </c>
      <c r="J15" s="19">
        <v>0.94310000000000005</v>
      </c>
      <c r="K15" s="19">
        <v>0.93049999999999999</v>
      </c>
      <c r="M15" s="25">
        <v>9053</v>
      </c>
      <c r="N15" s="30">
        <v>511515737</v>
      </c>
      <c r="O15" s="19">
        <v>0.92779999999999996</v>
      </c>
      <c r="P15" s="19">
        <v>0.91749999999999998</v>
      </c>
      <c r="R15" s="25">
        <v>50359</v>
      </c>
      <c r="S15" s="30">
        <v>2404306695</v>
      </c>
      <c r="T15" s="19">
        <v>0.95340000000000003</v>
      </c>
      <c r="U15" s="19">
        <v>0.9355</v>
      </c>
      <c r="W15" s="25">
        <v>38156</v>
      </c>
      <c r="X15" s="30">
        <v>2073420974</v>
      </c>
      <c r="Y15" s="19">
        <v>0.95020000000000004</v>
      </c>
      <c r="Z15" s="19">
        <v>0.93479999999999996</v>
      </c>
      <c r="AB15" s="34" t="s">
        <v>80</v>
      </c>
      <c r="AC15" s="23">
        <f>VLOOKUP($AB15,[1]AZ!$C$17:$K$24,5,FALSE)</f>
        <v>6302</v>
      </c>
      <c r="AD15" s="23">
        <f>VLOOKUP($AB15,[1]AZ!$C$17:$K$24,6,FALSE)</f>
        <v>309580608.15000004</v>
      </c>
      <c r="AE15" s="35">
        <f>VLOOKUP($AB15,[1]AZ!$C$17:$K$24,8,FALSE)</f>
        <v>0.94525273736313187</v>
      </c>
      <c r="AF15" s="35">
        <f>VLOOKUP($AB15,[1]AZ!$C$17:$K$24,9,FALSE)</f>
        <v>0.94111969990336319</v>
      </c>
      <c r="AH15" s="23">
        <f>VLOOKUP($AB15,[2]AZ!$C$17:$K$23,5,FALSE)</f>
        <v>57675</v>
      </c>
      <c r="AI15" s="23">
        <f>VLOOKUP($AB15,[2]AZ!$C$17:$K$23,6,FALSE)</f>
        <v>2755389603.4499998</v>
      </c>
      <c r="AJ15" s="35">
        <f>VLOOKUP($AB15,[2]AZ!$C$17:$K$23,8,FALSE)</f>
        <v>0.9430645715126641</v>
      </c>
      <c r="AK15" s="35">
        <f>VLOOKUP($AB15,[2]AZ!$C$17:$K$23,9,FALSE)</f>
        <v>0.93053979911747509</v>
      </c>
      <c r="AM15" s="23">
        <f>VLOOKUP($AB15,[3]AZ!$C$17:$K$23,5,FALSE)</f>
        <v>9053</v>
      </c>
      <c r="AN15" s="23">
        <f>VLOOKUP($AB15,[3]AZ!$C$17:$K$23,6,FALSE)</f>
        <v>511515737</v>
      </c>
      <c r="AO15" s="35">
        <f>VLOOKUP($AB15,[3]AZ!$C$17:$K$23,8,FALSE)</f>
        <v>0.92784667418263811</v>
      </c>
      <c r="AP15" s="35">
        <f>VLOOKUP($AB15,[3]AZ!$C$17:$K$23,9,FALSE)</f>
        <v>0.91746719404609911</v>
      </c>
      <c r="AQ15" s="23"/>
      <c r="AR15" s="23">
        <f>VLOOKUP($AB15,[4]AZ!$C$17:$K$23,5,FALSE)</f>
        <v>50359</v>
      </c>
      <c r="AS15" s="23">
        <f>VLOOKUP($AB15,[4]AZ!$C$17:$K$23,6,FALSE)</f>
        <v>2404306695.3000002</v>
      </c>
      <c r="AT15" s="35">
        <f>VLOOKUP($AB15,[4]AZ!$C$17:$K$23,8,FALSE)</f>
        <v>0.9534078000757289</v>
      </c>
      <c r="AU15" s="35">
        <f>VLOOKUP($AB15,[4]AZ!$C$17:$K$23,9,FALSE)</f>
        <v>0.93545330406298222</v>
      </c>
      <c r="AW15" s="23">
        <f>VLOOKUP($AB15,[5]AZ!$C$17:$K$23,5,FALSE)</f>
        <v>38156</v>
      </c>
      <c r="AX15" s="23">
        <f>VLOOKUP($AB15,[5]AZ!$C$17:$K$23,6,FALSE)</f>
        <v>2073420974.03</v>
      </c>
      <c r="AY15" s="35">
        <f>VLOOKUP($AB15,[5]AZ!$C$17:$K$23,8,FALSE)</f>
        <v>0.95024156995567066</v>
      </c>
      <c r="AZ15" s="35">
        <f>VLOOKUP($AB15,[5]AZ!$C$17:$K$23,9,FALSE)</f>
        <v>0.93481347845946938</v>
      </c>
      <c r="BB15" s="36">
        <f t="shared" si="1"/>
        <v>0</v>
      </c>
      <c r="BC15" s="36">
        <f t="shared" si="0"/>
        <v>0</v>
      </c>
      <c r="BD15" s="35">
        <f t="shared" si="0"/>
        <v>-4.7262636868161678E-5</v>
      </c>
      <c r="BE15" s="35">
        <f t="shared" si="0"/>
        <v>1.9699903363146198E-5</v>
      </c>
      <c r="BF15" s="23"/>
      <c r="BG15" s="36">
        <f t="shared" si="0"/>
        <v>0</v>
      </c>
      <c r="BH15" s="36">
        <f t="shared" si="0"/>
        <v>0.44999980926513672</v>
      </c>
      <c r="BI15" s="35">
        <f t="shared" si="0"/>
        <v>-3.5428487335953385E-5</v>
      </c>
      <c r="BJ15" s="35">
        <f t="shared" si="0"/>
        <v>3.9799117475092238E-5</v>
      </c>
      <c r="BK15" s="23"/>
      <c r="BL15" s="36">
        <f t="shared" si="0"/>
        <v>0</v>
      </c>
      <c r="BM15" s="36">
        <f t="shared" si="0"/>
        <v>0</v>
      </c>
      <c r="BN15" s="35">
        <f t="shared" si="0"/>
        <v>4.6674182638151152E-5</v>
      </c>
      <c r="BO15" s="35">
        <f t="shared" si="0"/>
        <v>-3.280595390087182E-5</v>
      </c>
      <c r="BP15" s="23"/>
      <c r="BQ15" s="36">
        <f t="shared" si="0"/>
        <v>0</v>
      </c>
      <c r="BR15" s="36">
        <f t="shared" si="0"/>
        <v>0.30000019073486328</v>
      </c>
      <c r="BS15" s="35">
        <f t="shared" si="0"/>
        <v>7.8000757288698708E-6</v>
      </c>
      <c r="BT15" s="35">
        <f t="shared" si="0"/>
        <v>-4.6695937017782185E-5</v>
      </c>
      <c r="BU15" s="23"/>
      <c r="BV15" s="36">
        <f t="shared" si="0"/>
        <v>0</v>
      </c>
      <c r="BW15" s="36">
        <f t="shared" si="0"/>
        <v>2.9999971389770508E-2</v>
      </c>
      <c r="BX15" s="35">
        <f t="shared" si="0"/>
        <v>4.1569955670617276E-5</v>
      </c>
      <c r="BY15" s="35">
        <f t="shared" si="0"/>
        <v>1.3478459469418169E-5</v>
      </c>
    </row>
    <row r="16" spans="1:77" x14ac:dyDescent="0.2">
      <c r="A16" s="1" t="s">
        <v>22</v>
      </c>
      <c r="B16" s="13" t="s">
        <v>8</v>
      </c>
      <c r="C16" s="25">
        <v>83</v>
      </c>
      <c r="D16" s="30">
        <v>3620043.31</v>
      </c>
      <c r="E16" s="19">
        <v>1.2500000000000001E-2</v>
      </c>
      <c r="F16" s="19">
        <v>1.0999999999999999E-2</v>
      </c>
      <c r="H16" s="25">
        <v>674</v>
      </c>
      <c r="I16" s="30">
        <v>34198483</v>
      </c>
      <c r="J16" s="19">
        <v>1.0999999999999999E-2</v>
      </c>
      <c r="K16" s="19">
        <v>1.1599999999999999E-2</v>
      </c>
      <c r="M16" s="25">
        <v>153</v>
      </c>
      <c r="N16" s="30">
        <v>9181878</v>
      </c>
      <c r="O16" s="19">
        <v>1.5699999999999999E-2</v>
      </c>
      <c r="P16" s="19">
        <v>1.6500000000000001E-2</v>
      </c>
      <c r="R16" s="25">
        <v>527</v>
      </c>
      <c r="S16" s="30">
        <v>30488386</v>
      </c>
      <c r="T16" s="19">
        <v>0.01</v>
      </c>
      <c r="U16" s="19">
        <v>1.1900000000000001E-2</v>
      </c>
      <c r="W16" s="25">
        <v>261</v>
      </c>
      <c r="X16" s="30">
        <v>21909098</v>
      </c>
      <c r="Y16" s="19">
        <v>6.4999999999999997E-3</v>
      </c>
      <c r="Z16" s="19">
        <v>9.9000000000000008E-3</v>
      </c>
      <c r="AB16" s="34" t="s">
        <v>8</v>
      </c>
      <c r="AC16" s="23">
        <f>VLOOKUP($AB16,[1]AZ!$C$17:$K$24,5,FALSE)</f>
        <v>83</v>
      </c>
      <c r="AD16" s="23">
        <f>VLOOKUP($AB16,[1]AZ!$C$17:$K$24,6,FALSE)</f>
        <v>3620043.31</v>
      </c>
      <c r="AE16" s="35">
        <f>VLOOKUP($AB16,[1]AZ!$C$17:$K$24,8,FALSE)</f>
        <v>1.2449377531123443E-2</v>
      </c>
      <c r="AF16" s="35">
        <f>VLOOKUP($AB16,[1]AZ!$C$17:$K$24,9,FALSE)</f>
        <v>1.100486911600628E-2</v>
      </c>
      <c r="AH16" s="23">
        <f>VLOOKUP($AB16,[2]AZ!$C$17:$K$23,5,FALSE)</f>
        <v>674</v>
      </c>
      <c r="AI16" s="23">
        <f>VLOOKUP($AB16,[2]AZ!$C$17:$K$23,6,FALSE)</f>
        <v>34198482.57</v>
      </c>
      <c r="AJ16" s="35">
        <f>VLOOKUP($AB16,[2]AZ!$C$17:$K$23,8,FALSE)</f>
        <v>1.1020815278708896E-2</v>
      </c>
      <c r="AK16" s="35">
        <f>VLOOKUP($AB16,[2]AZ!$C$17:$K$23,9,FALSE)</f>
        <v>1.1549382730110073E-2</v>
      </c>
      <c r="AM16" s="23">
        <f>VLOOKUP($AB16,[3]AZ!$C$17:$K$23,5,FALSE)</f>
        <v>153</v>
      </c>
      <c r="AN16" s="23">
        <f>VLOOKUP($AB16,[3]AZ!$C$17:$K$23,6,FALSE)</f>
        <v>9181878</v>
      </c>
      <c r="AO16" s="35">
        <f>VLOOKUP($AB16,[3]AZ!$C$17:$K$23,8,FALSE)</f>
        <v>1.5681049502920978E-2</v>
      </c>
      <c r="AP16" s="35">
        <f>VLOOKUP($AB16,[3]AZ!$C$17:$K$23,9,FALSE)</f>
        <v>1.646884198351381E-2</v>
      </c>
      <c r="AR16" s="23">
        <f>VLOOKUP($AB16,[4]AZ!$C$17:$K$23,5,FALSE)</f>
        <v>527</v>
      </c>
      <c r="AS16" s="23">
        <f>VLOOKUP($AB16,[4]AZ!$C$17:$K$23,6,FALSE)</f>
        <v>30488385.949999999</v>
      </c>
      <c r="AT16" s="35">
        <f>VLOOKUP($AB16,[4]AZ!$C$17:$K$23,8,FALSE)</f>
        <v>9.9772813328284742E-3</v>
      </c>
      <c r="AU16" s="35">
        <f>VLOOKUP($AB16,[4]AZ!$C$17:$K$23,9,FALSE)</f>
        <v>1.1862239300929214E-2</v>
      </c>
      <c r="AW16" s="23">
        <f>VLOOKUP($AB16,[5]AZ!$C$17:$K$23,5,FALSE)</f>
        <v>261</v>
      </c>
      <c r="AX16" s="23">
        <f>VLOOKUP($AB16,[5]AZ!$C$17:$K$23,6,FALSE)</f>
        <v>21909098.039999999</v>
      </c>
      <c r="AY16" s="35">
        <f>VLOOKUP($AB16,[5]AZ!$C$17:$K$23,8,FALSE)</f>
        <v>6.4999750958808587E-3</v>
      </c>
      <c r="AZ16" s="35">
        <f>VLOOKUP($AB16,[5]AZ!$C$17:$K$23,9,FALSE)</f>
        <v>9.8778397658794044E-3</v>
      </c>
      <c r="BB16" s="36">
        <f t="shared" si="1"/>
        <v>0</v>
      </c>
      <c r="BC16" s="36">
        <f t="shared" si="0"/>
        <v>0</v>
      </c>
      <c r="BD16" s="35">
        <f t="shared" si="0"/>
        <v>-5.0622468876557539E-5</v>
      </c>
      <c r="BE16" s="35">
        <f t="shared" si="0"/>
        <v>4.8691160062803301E-6</v>
      </c>
      <c r="BF16" s="23"/>
      <c r="BG16" s="36">
        <f t="shared" si="0"/>
        <v>0</v>
      </c>
      <c r="BH16" s="36">
        <f t="shared" si="0"/>
        <v>-0.42999999970197678</v>
      </c>
      <c r="BI16" s="35">
        <f t="shared" si="0"/>
        <v>2.0815278708896656E-5</v>
      </c>
      <c r="BJ16" s="35">
        <f t="shared" si="0"/>
        <v>-5.0617269889925709E-5</v>
      </c>
      <c r="BK16" s="23"/>
      <c r="BL16" s="36">
        <f t="shared" si="0"/>
        <v>0</v>
      </c>
      <c r="BM16" s="36">
        <f t="shared" si="0"/>
        <v>0</v>
      </c>
      <c r="BN16" s="35">
        <f t="shared" si="0"/>
        <v>-1.8950497079020523E-5</v>
      </c>
      <c r="BO16" s="35">
        <f t="shared" si="0"/>
        <v>-3.1158016486190765E-5</v>
      </c>
      <c r="BP16" s="23"/>
      <c r="BQ16" s="36">
        <f t="shared" si="0"/>
        <v>0</v>
      </c>
      <c r="BR16" s="36">
        <f t="shared" si="0"/>
        <v>-5.000000074505806E-2</v>
      </c>
      <c r="BS16" s="35">
        <f t="shared" si="0"/>
        <v>-2.2718667171526055E-5</v>
      </c>
      <c r="BT16" s="35">
        <f t="shared" si="0"/>
        <v>-3.7760699070786899E-5</v>
      </c>
      <c r="BU16" s="23"/>
      <c r="BV16" s="36">
        <f t="shared" si="0"/>
        <v>0</v>
      </c>
      <c r="BW16" s="36">
        <f t="shared" si="0"/>
        <v>3.9999999105930328E-2</v>
      </c>
      <c r="BX16" s="35">
        <f t="shared" si="0"/>
        <v>-2.4904119141043457E-8</v>
      </c>
      <c r="BY16" s="35">
        <f t="shared" si="0"/>
        <v>-2.2160234120596409E-5</v>
      </c>
    </row>
    <row r="17" spans="1:77" x14ac:dyDescent="0.2">
      <c r="A17" s="1" t="s">
        <v>23</v>
      </c>
      <c r="B17" s="13" t="s">
        <v>9</v>
      </c>
      <c r="C17" s="25">
        <v>153</v>
      </c>
      <c r="D17" s="30">
        <v>6433797.5599999996</v>
      </c>
      <c r="E17" s="19">
        <v>2.3E-2</v>
      </c>
      <c r="F17" s="19">
        <v>1.9599999999999999E-2</v>
      </c>
      <c r="H17" s="25">
        <v>945</v>
      </c>
      <c r="I17" s="30">
        <v>51530342</v>
      </c>
      <c r="J17" s="19">
        <v>1.55E-2</v>
      </c>
      <c r="K17" s="19">
        <v>1.7399999999999999E-2</v>
      </c>
      <c r="M17" s="25">
        <v>258</v>
      </c>
      <c r="N17" s="30">
        <v>15405609</v>
      </c>
      <c r="O17" s="19">
        <v>2.64E-2</v>
      </c>
      <c r="P17" s="19">
        <v>2.76E-2</v>
      </c>
      <c r="R17" s="25">
        <v>680</v>
      </c>
      <c r="S17" s="30">
        <v>43606734</v>
      </c>
      <c r="T17" s="19">
        <v>1.29E-2</v>
      </c>
      <c r="U17" s="19">
        <v>1.7000000000000001E-2</v>
      </c>
      <c r="W17" s="25">
        <v>467</v>
      </c>
      <c r="X17" s="30">
        <v>35257079</v>
      </c>
      <c r="Y17" s="19">
        <v>1.1599999999999999E-2</v>
      </c>
      <c r="Z17" s="19">
        <v>1.5900000000000001E-2</v>
      </c>
      <c r="AB17" s="34" t="s">
        <v>9</v>
      </c>
      <c r="AC17" s="23">
        <f>VLOOKUP($AB17,[1]AZ!$C$17:$K$24,5,FALSE)</f>
        <v>153</v>
      </c>
      <c r="AD17" s="23">
        <f>VLOOKUP($AB17,[1]AZ!$C$17:$K$24,6,FALSE)</f>
        <v>6433797.5600000005</v>
      </c>
      <c r="AE17" s="35">
        <f>VLOOKUP($AB17,[1]AZ!$C$17:$K$24,8,FALSE)</f>
        <v>2.294885255737213E-2</v>
      </c>
      <c r="AF17" s="35">
        <f>VLOOKUP($AB17,[1]AZ!$C$17:$K$24,9,FALSE)</f>
        <v>1.9558633420515781E-2</v>
      </c>
      <c r="AH17" s="23">
        <f>VLOOKUP($AB17,[2]AZ!$C$17:$K$23,5,FALSE)</f>
        <v>945</v>
      </c>
      <c r="AI17" s="23">
        <f>VLOOKUP($AB17,[2]AZ!$C$17:$K$23,6,FALSE)</f>
        <v>51530342.329999998</v>
      </c>
      <c r="AJ17" s="35">
        <f>VLOOKUP($AB17,[2]AZ!$C$17:$K$23,8,FALSE)</f>
        <v>1.5452033291364848E-2</v>
      </c>
      <c r="AK17" s="35">
        <f>VLOOKUP($AB17,[2]AZ!$C$17:$K$23,9,FALSE)</f>
        <v>1.7402633130419683E-2</v>
      </c>
      <c r="AM17" s="23">
        <f>VLOOKUP($AB17,[3]AZ!$C$17:$K$23,5,FALSE)</f>
        <v>258</v>
      </c>
      <c r="AN17" s="23">
        <f>VLOOKUP($AB17,[3]AZ!$C$17:$K$23,6,FALSE)</f>
        <v>15405609</v>
      </c>
      <c r="AO17" s="35">
        <f>VLOOKUP($AB17,[3]AZ!$C$17:$K$23,8,FALSE)</f>
        <v>2.6442554063749103E-2</v>
      </c>
      <c r="AP17" s="35">
        <f>VLOOKUP($AB17,[3]AZ!$C$17:$K$23,9,FALSE)</f>
        <v>2.7631878824876371E-2</v>
      </c>
      <c r="AR17" s="23">
        <f>VLOOKUP($AB17,[4]AZ!$C$17:$K$23,5,FALSE)</f>
        <v>680</v>
      </c>
      <c r="AS17" s="23">
        <f>VLOOKUP($AB17,[4]AZ!$C$17:$K$23,6,FALSE)</f>
        <v>43606734.020000003</v>
      </c>
      <c r="AT17" s="35">
        <f>VLOOKUP($AB17,[4]AZ!$C$17:$K$23,8,FALSE)</f>
        <v>1.2873911397198031E-2</v>
      </c>
      <c r="AU17" s="35">
        <f>VLOOKUP($AB17,[4]AZ!$C$17:$K$23,9,FALSE)</f>
        <v>1.6966247899299212E-2</v>
      </c>
      <c r="AW17" s="23">
        <f>VLOOKUP($AB17,[5]AZ!$C$17:$K$23,5,FALSE)</f>
        <v>467</v>
      </c>
      <c r="AX17" s="23">
        <f>VLOOKUP($AB17,[5]AZ!$C$17:$K$23,6,FALSE)</f>
        <v>35257078.549999997</v>
      </c>
      <c r="AY17" s="35">
        <f>VLOOKUP($AB17,[5]AZ!$C$17:$K$23,8,FALSE)</f>
        <v>1.1630223638989889E-2</v>
      </c>
      <c r="AZ17" s="35">
        <f>VLOOKUP($AB17,[5]AZ!$C$17:$K$23,9,FALSE)</f>
        <v>1.5895851663728453E-2</v>
      </c>
      <c r="BB17" s="36">
        <f t="shared" si="1"/>
        <v>0</v>
      </c>
      <c r="BC17" s="36">
        <f t="shared" si="0"/>
        <v>0</v>
      </c>
      <c r="BD17" s="35">
        <f t="shared" si="0"/>
        <v>-5.1147442627869771E-5</v>
      </c>
      <c r="BE17" s="35">
        <f t="shared" si="0"/>
        <v>-4.1366579484218569E-5</v>
      </c>
      <c r="BF17" s="23"/>
      <c r="BG17" s="36">
        <f t="shared" si="0"/>
        <v>0</v>
      </c>
      <c r="BH17" s="36">
        <f t="shared" si="0"/>
        <v>0.32999999821186066</v>
      </c>
      <c r="BI17" s="35">
        <f t="shared" si="0"/>
        <v>-4.7966708635152275E-5</v>
      </c>
      <c r="BJ17" s="35">
        <f t="shared" si="0"/>
        <v>2.6331304196838823E-6</v>
      </c>
      <c r="BK17" s="23"/>
      <c r="BL17" s="36">
        <f t="shared" si="0"/>
        <v>0</v>
      </c>
      <c r="BM17" s="36">
        <f t="shared" si="0"/>
        <v>0</v>
      </c>
      <c r="BN17" s="35">
        <f t="shared" si="0"/>
        <v>4.2554063749103421E-5</v>
      </c>
      <c r="BO17" s="35">
        <f t="shared" si="0"/>
        <v>3.1878824876371142E-5</v>
      </c>
      <c r="BP17" s="23"/>
      <c r="BQ17" s="36">
        <f t="shared" si="0"/>
        <v>0</v>
      </c>
      <c r="BR17" s="36">
        <f t="shared" si="0"/>
        <v>2.0000003278255463E-2</v>
      </c>
      <c r="BS17" s="35">
        <f t="shared" si="0"/>
        <v>-2.6088602801968563E-5</v>
      </c>
      <c r="BT17" s="35">
        <f t="shared" si="0"/>
        <v>-3.3752100700789461E-5</v>
      </c>
      <c r="BU17" s="23"/>
      <c r="BV17" s="36">
        <f t="shared" si="0"/>
        <v>0</v>
      </c>
      <c r="BW17" s="36">
        <f t="shared" si="0"/>
        <v>-0.45000000298023224</v>
      </c>
      <c r="BX17" s="35">
        <f t="shared" si="0"/>
        <v>3.0223638989889876E-5</v>
      </c>
      <c r="BY17" s="35">
        <f t="shared" si="0"/>
        <v>-4.148336271547759E-6</v>
      </c>
    </row>
    <row r="18" spans="1:77" x14ac:dyDescent="0.2">
      <c r="A18" s="1" t="s">
        <v>24</v>
      </c>
      <c r="B18" s="13" t="s">
        <v>10</v>
      </c>
      <c r="C18" s="25">
        <v>33</v>
      </c>
      <c r="D18" s="30">
        <v>1342838.73</v>
      </c>
      <c r="E18" s="19">
        <v>5.0000000000000001E-3</v>
      </c>
      <c r="F18" s="19">
        <v>4.1000000000000003E-3</v>
      </c>
      <c r="H18" s="25">
        <v>659</v>
      </c>
      <c r="I18" s="30">
        <v>41731212</v>
      </c>
      <c r="J18" s="19">
        <v>1.0800000000000001E-2</v>
      </c>
      <c r="K18" s="19">
        <v>1.41E-2</v>
      </c>
      <c r="M18" s="25">
        <v>91</v>
      </c>
      <c r="N18" s="30">
        <v>6286860</v>
      </c>
      <c r="O18" s="19">
        <v>9.2999999999999992E-3</v>
      </c>
      <c r="P18" s="19">
        <v>1.1299999999999999E-2</v>
      </c>
      <c r="R18" s="25">
        <v>138</v>
      </c>
      <c r="S18" s="30">
        <v>10124031</v>
      </c>
      <c r="T18" s="19">
        <v>2.5999999999999999E-3</v>
      </c>
      <c r="U18" s="19">
        <v>3.8999999999999998E-3</v>
      </c>
      <c r="W18" s="25">
        <v>158</v>
      </c>
      <c r="X18" s="30">
        <v>9117812</v>
      </c>
      <c r="Y18" s="19">
        <v>3.8999999999999998E-3</v>
      </c>
      <c r="Z18" s="19">
        <v>4.1000000000000003E-3</v>
      </c>
      <c r="AB18" s="34" t="s">
        <v>10</v>
      </c>
      <c r="AC18" s="23">
        <f>VLOOKUP($AB18,[1]AZ!$C$17:$K$24,5,FALSE)</f>
        <v>33</v>
      </c>
      <c r="AD18" s="23">
        <f>VLOOKUP($AB18,[1]AZ!$C$17:$K$24,6,FALSE)</f>
        <v>1342838.73</v>
      </c>
      <c r="AE18" s="35">
        <f>VLOOKUP($AB18,[1]AZ!$C$17:$K$24,8,FALSE)</f>
        <v>4.9497525123743816E-3</v>
      </c>
      <c r="AF18" s="35">
        <f>VLOOKUP($AB18,[1]AZ!$C$17:$K$24,9,FALSE)</f>
        <v>4.0822065378974971E-3</v>
      </c>
      <c r="AH18" s="23">
        <f>VLOOKUP($AB18,[2]AZ!$C$17:$K$23,5,FALSE)</f>
        <v>659</v>
      </c>
      <c r="AI18" s="23">
        <f>VLOOKUP($AB18,[2]AZ!$C$17:$K$23,6,FALSE)</f>
        <v>41731211.609999999</v>
      </c>
      <c r="AJ18" s="35">
        <f>VLOOKUP($AB18,[2]AZ!$C$17:$K$23,8,FALSE)</f>
        <v>1.0775544909004692E-2</v>
      </c>
      <c r="AK18" s="35">
        <f>VLOOKUP($AB18,[2]AZ!$C$17:$K$23,9,FALSE)</f>
        <v>1.4093307610610251E-2</v>
      </c>
      <c r="AM18" s="23">
        <f>VLOOKUP($AB18,[3]AZ!$C$17:$K$23,5,FALSE)</f>
        <v>91</v>
      </c>
      <c r="AN18" s="23">
        <f>VLOOKUP($AB18,[3]AZ!$C$17:$K$23,6,FALSE)</f>
        <v>6286860</v>
      </c>
      <c r="AO18" s="35">
        <f>VLOOKUP($AB18,[3]AZ!$C$17:$K$23,8,FALSE)</f>
        <v>9.326637286051041E-3</v>
      </c>
      <c r="AP18" s="35">
        <f>VLOOKUP($AB18,[3]AZ!$C$17:$K$23,9,FALSE)</f>
        <v>1.1276266566869395E-2</v>
      </c>
      <c r="AR18" s="23">
        <f>VLOOKUP($AB18,[4]AZ!$C$17:$K$23,5,FALSE)</f>
        <v>138</v>
      </c>
      <c r="AS18" s="23">
        <f>VLOOKUP($AB18,[4]AZ!$C$17:$K$23,6,FALSE)</f>
        <v>10124031.439999999</v>
      </c>
      <c r="AT18" s="35">
        <f>VLOOKUP($AB18,[4]AZ!$C$17:$K$23,8,FALSE)</f>
        <v>2.6126467247254829E-3</v>
      </c>
      <c r="AU18" s="35">
        <f>VLOOKUP($AB18,[4]AZ!$C$17:$K$23,9,FALSE)</f>
        <v>3.9389977491219403E-3</v>
      </c>
      <c r="AW18" s="23">
        <f>VLOOKUP($AB18,[5]AZ!$C$17:$K$23,5,FALSE)</f>
        <v>158</v>
      </c>
      <c r="AX18" s="23">
        <f>VLOOKUP($AB18,[5]AZ!$C$17:$K$23,6,FALSE)</f>
        <v>9117811.5</v>
      </c>
      <c r="AY18" s="35">
        <f>VLOOKUP($AB18,[5]AZ!$C$17:$K$23,8,FALSE)</f>
        <v>3.9348508243263434E-3</v>
      </c>
      <c r="AZ18" s="35">
        <f>VLOOKUP($AB18,[5]AZ!$C$17:$K$23,9,FALSE)</f>
        <v>4.1108164675725074E-3</v>
      </c>
      <c r="BB18" s="36">
        <f t="shared" si="1"/>
        <v>0</v>
      </c>
      <c r="BC18" s="36">
        <f t="shared" si="0"/>
        <v>0</v>
      </c>
      <c r="BD18" s="35">
        <f t="shared" si="0"/>
        <v>-5.0247487625618495E-5</v>
      </c>
      <c r="BE18" s="35">
        <f t="shared" si="0"/>
        <v>-1.7793462102503287E-5</v>
      </c>
      <c r="BF18" s="23"/>
      <c r="BG18" s="36">
        <f t="shared" si="0"/>
        <v>0</v>
      </c>
      <c r="BH18" s="36">
        <f t="shared" si="0"/>
        <v>-0.39000000059604645</v>
      </c>
      <c r="BI18" s="35">
        <f t="shared" si="0"/>
        <v>-2.4455090995308126E-5</v>
      </c>
      <c r="BJ18" s="35">
        <f t="shared" si="0"/>
        <v>-6.6923893897487263E-6</v>
      </c>
      <c r="BK18" s="23"/>
      <c r="BL18" s="36">
        <f t="shared" si="0"/>
        <v>0</v>
      </c>
      <c r="BM18" s="36">
        <f t="shared" si="0"/>
        <v>0</v>
      </c>
      <c r="BN18" s="35">
        <f t="shared" si="0"/>
        <v>2.6637286051041723E-5</v>
      </c>
      <c r="BO18" s="35">
        <f t="shared" si="0"/>
        <v>-2.373343313060404E-5</v>
      </c>
      <c r="BP18" s="23"/>
      <c r="BQ18" s="36">
        <f t="shared" si="0"/>
        <v>0</v>
      </c>
      <c r="BR18" s="36">
        <f t="shared" si="0"/>
        <v>0.43999999947845936</v>
      </c>
      <c r="BS18" s="35">
        <f t="shared" si="0"/>
        <v>1.2646724725483022E-5</v>
      </c>
      <c r="BT18" s="35">
        <f t="shared" si="0"/>
        <v>3.8997749121940511E-5</v>
      </c>
      <c r="BU18" s="23"/>
      <c r="BV18" s="36">
        <f t="shared" si="0"/>
        <v>0</v>
      </c>
      <c r="BW18" s="36">
        <f t="shared" si="0"/>
        <v>-0.5</v>
      </c>
      <c r="BX18" s="35">
        <f t="shared" si="0"/>
        <v>3.4850824326343628E-5</v>
      </c>
      <c r="BY18" s="35">
        <f t="shared" si="0"/>
        <v>1.0816467572507052E-5</v>
      </c>
    </row>
    <row r="19" spans="1:77" x14ac:dyDescent="0.2">
      <c r="A19" s="1" t="s">
        <v>25</v>
      </c>
      <c r="B19" s="13" t="s">
        <v>11</v>
      </c>
      <c r="C19" s="25">
        <v>92</v>
      </c>
      <c r="D19" s="30">
        <v>7189500.1699999999</v>
      </c>
      <c r="E19" s="19">
        <v>1.38E-2</v>
      </c>
      <c r="F19" s="19">
        <v>2.1899999999999999E-2</v>
      </c>
      <c r="H19" s="25">
        <v>1116</v>
      </c>
      <c r="I19" s="30">
        <v>69298715</v>
      </c>
      <c r="J19" s="19">
        <v>1.83E-2</v>
      </c>
      <c r="K19" s="19">
        <v>2.3400000000000001E-2</v>
      </c>
      <c r="M19" s="25">
        <v>192</v>
      </c>
      <c r="N19" s="30">
        <v>13442839</v>
      </c>
      <c r="O19" s="19">
        <v>1.9699999999999999E-2</v>
      </c>
      <c r="P19" s="19">
        <v>2.41E-2</v>
      </c>
      <c r="R19" s="25">
        <v>939</v>
      </c>
      <c r="S19" s="30">
        <v>64803512</v>
      </c>
      <c r="T19" s="19">
        <v>1.78E-2</v>
      </c>
      <c r="U19" s="19">
        <v>2.52E-2</v>
      </c>
      <c r="W19" s="25">
        <v>924</v>
      </c>
      <c r="X19" s="30">
        <v>54909411</v>
      </c>
      <c r="Y19" s="19">
        <v>2.3E-2</v>
      </c>
      <c r="Z19" s="19">
        <v>2.4799999999999999E-2</v>
      </c>
      <c r="AB19" s="34" t="s">
        <v>11</v>
      </c>
      <c r="AC19" s="23">
        <f>VLOOKUP($AB19,[1]AZ!$C$17:$K$24,5,FALSE)</f>
        <v>92</v>
      </c>
      <c r="AD19" s="23">
        <f>VLOOKUP($AB19,[1]AZ!$C$17:$K$24,6,FALSE)</f>
        <v>7189500.1700000009</v>
      </c>
      <c r="AE19" s="35">
        <f>VLOOKUP($AB19,[1]AZ!$C$17:$K$24,8,FALSE)</f>
        <v>1.3799310034498274E-2</v>
      </c>
      <c r="AF19" s="35">
        <f>VLOOKUP($AB19,[1]AZ!$C$17:$K$24,9,FALSE)</f>
        <v>2.1855956298035259E-2</v>
      </c>
      <c r="AH19" s="23">
        <f>VLOOKUP($AB19,[2]AZ!$C$17:$K$23,5,FALSE)</f>
        <v>1116</v>
      </c>
      <c r="AI19" s="23">
        <f>VLOOKUP($AB19,[2]AZ!$C$17:$K$23,6,FALSE)</f>
        <v>69298715.390000001</v>
      </c>
      <c r="AJ19" s="35">
        <f>VLOOKUP($AB19,[2]AZ!$C$17:$K$23,8,FALSE)</f>
        <v>1.8248115505992774E-2</v>
      </c>
      <c r="AK19" s="35">
        <f>VLOOKUP($AB19,[2]AZ!$C$17:$K$23,9,FALSE)</f>
        <v>2.3403301158343739E-2</v>
      </c>
      <c r="AM19" s="23">
        <f>VLOOKUP($AB19,[3]AZ!$C$17:$K$23,5,FALSE)</f>
        <v>192</v>
      </c>
      <c r="AN19" s="23">
        <f>VLOOKUP($AB19,[3]AZ!$C$17:$K$23,6,FALSE)</f>
        <v>13442839</v>
      </c>
      <c r="AO19" s="35">
        <f>VLOOKUP($AB19,[3]AZ!$C$17:$K$23,8,FALSE)</f>
        <v>1.9678179768371426E-2</v>
      </c>
      <c r="AP19" s="35">
        <f>VLOOKUP($AB19,[3]AZ!$C$17:$K$23,9,FALSE)</f>
        <v>2.4111406326768534E-2</v>
      </c>
      <c r="AR19" s="23">
        <f>VLOOKUP($AB19,[4]AZ!$C$17:$K$23,5,FALSE)</f>
        <v>939</v>
      </c>
      <c r="AS19" s="23">
        <f>VLOOKUP($AB19,[4]AZ!$C$17:$K$23,6,FALSE)</f>
        <v>64803512.329999998</v>
      </c>
      <c r="AT19" s="35">
        <f>VLOOKUP($AB19,[4]AZ!$C$17:$K$23,8,FALSE)</f>
        <v>1.7777357061719047E-2</v>
      </c>
      <c r="AU19" s="35">
        <f>VLOOKUP($AB19,[4]AZ!$C$17:$K$23,9,FALSE)</f>
        <v>2.5213363936675597E-2</v>
      </c>
      <c r="AW19" s="23">
        <f>VLOOKUP($AB19,[5]AZ!$C$17:$K$23,5,FALSE)</f>
        <v>924</v>
      </c>
      <c r="AX19" s="23">
        <f>VLOOKUP($AB19,[5]AZ!$C$17:$K$23,6,FALSE)</f>
        <v>54909410.979999997</v>
      </c>
      <c r="AY19" s="35">
        <f>VLOOKUP($AB19,[5]AZ!$C$17:$K$23,8,FALSE)</f>
        <v>2.3011406086566717E-2</v>
      </c>
      <c r="AZ19" s="35">
        <f>VLOOKUP($AB19,[5]AZ!$C$17:$K$23,9,FALSE)</f>
        <v>2.4756215993420202E-2</v>
      </c>
      <c r="BB19" s="36">
        <f t="shared" si="1"/>
        <v>0</v>
      </c>
      <c r="BC19" s="36">
        <f t="shared" si="0"/>
        <v>0</v>
      </c>
      <c r="BD19" s="35">
        <f t="shared" si="0"/>
        <v>-6.8996550172534254E-7</v>
      </c>
      <c r="BE19" s="35">
        <f t="shared" si="0"/>
        <v>-4.4043701964740362E-5</v>
      </c>
      <c r="BF19" s="23"/>
      <c r="BG19" s="36">
        <f t="shared" si="0"/>
        <v>0</v>
      </c>
      <c r="BH19" s="36">
        <f t="shared" si="0"/>
        <v>0.39000000059604645</v>
      </c>
      <c r="BI19" s="35">
        <f t="shared" si="0"/>
        <v>-5.1884494007226056E-5</v>
      </c>
      <c r="BJ19" s="35">
        <f t="shared" si="0"/>
        <v>3.3011583437381198E-6</v>
      </c>
      <c r="BK19" s="23"/>
      <c r="BL19" s="36">
        <f t="shared" si="0"/>
        <v>0</v>
      </c>
      <c r="BM19" s="36">
        <f t="shared" si="0"/>
        <v>0</v>
      </c>
      <c r="BN19" s="35">
        <f t="shared" si="0"/>
        <v>-2.1820231628572745E-5</v>
      </c>
      <c r="BO19" s="35">
        <f t="shared" si="0"/>
        <v>1.1406326768534369E-5</v>
      </c>
      <c r="BP19" s="23"/>
      <c r="BQ19" s="36">
        <f t="shared" si="0"/>
        <v>0</v>
      </c>
      <c r="BR19" s="36">
        <f t="shared" si="0"/>
        <v>0.32999999821186066</v>
      </c>
      <c r="BS19" s="35">
        <f t="shared" si="0"/>
        <v>-2.2642938280952735E-5</v>
      </c>
      <c r="BT19" s="35">
        <f t="shared" si="0"/>
        <v>1.3363936675597071E-5</v>
      </c>
      <c r="BU19" s="23"/>
      <c r="BV19" s="36">
        <f t="shared" si="0"/>
        <v>0</v>
      </c>
      <c r="BW19" s="36">
        <f t="shared" si="0"/>
        <v>-2.0000003278255463E-2</v>
      </c>
      <c r="BX19" s="35">
        <f t="shared" si="0"/>
        <v>1.1406086566717599E-5</v>
      </c>
      <c r="BY19" s="35">
        <f t="shared" si="0"/>
        <v>-4.3784006579797308E-5</v>
      </c>
    </row>
    <row r="20" spans="1:77" x14ac:dyDescent="0.2">
      <c r="A20" s="1" t="s">
        <v>26</v>
      </c>
      <c r="B20" s="13" t="s">
        <v>12</v>
      </c>
      <c r="C20" s="23">
        <v>4</v>
      </c>
      <c r="D20" s="28">
        <v>782450.08</v>
      </c>
      <c r="E20" s="17">
        <v>5.9999999999999995E-4</v>
      </c>
      <c r="F20" s="17">
        <v>2.3999999999999998E-3</v>
      </c>
      <c r="G20" s="8"/>
      <c r="H20" s="23">
        <v>88</v>
      </c>
      <c r="I20" s="28">
        <v>8917476</v>
      </c>
      <c r="J20" s="17">
        <v>1.4E-3</v>
      </c>
      <c r="K20" s="17">
        <v>3.0000000000000001E-3</v>
      </c>
      <c r="L20" s="8"/>
      <c r="M20" s="23">
        <v>10</v>
      </c>
      <c r="N20" s="28">
        <v>1697352</v>
      </c>
      <c r="O20" s="17">
        <v>1E-3</v>
      </c>
      <c r="P20" s="17">
        <v>3.0000000000000001E-3</v>
      </c>
      <c r="Q20" s="8"/>
      <c r="R20" s="23">
        <v>177</v>
      </c>
      <c r="S20" s="28">
        <v>16875572</v>
      </c>
      <c r="T20" s="17">
        <v>3.3999999999999998E-3</v>
      </c>
      <c r="U20" s="17">
        <v>6.6E-3</v>
      </c>
      <c r="V20" s="8"/>
      <c r="W20" s="23">
        <v>188</v>
      </c>
      <c r="X20" s="28">
        <v>23390632</v>
      </c>
      <c r="Y20" s="17">
        <v>4.7000000000000002E-3</v>
      </c>
      <c r="Z20" s="17">
        <v>1.06E-2</v>
      </c>
      <c r="AA20" s="8"/>
      <c r="AB20" s="34" t="s">
        <v>12</v>
      </c>
      <c r="AC20" s="23">
        <f>VLOOKUP($AB20,[1]AZ!$C$17:$K$24,5,FALSE)</f>
        <v>4</v>
      </c>
      <c r="AD20" s="23">
        <f>VLOOKUP($AB20,[1]AZ!$C$17:$K$24,6,FALSE)</f>
        <v>782450.08</v>
      </c>
      <c r="AE20" s="35">
        <f>VLOOKUP($AB20,[1]AZ!$C$17:$K$24,8,FALSE)</f>
        <v>5.9997000149992498E-4</v>
      </c>
      <c r="AF20" s="35">
        <f>VLOOKUP($AB20,[1]AZ!$C$17:$K$24,9,FALSE)</f>
        <v>2.3786347241819719E-3</v>
      </c>
      <c r="AG20" s="8"/>
      <c r="AH20" s="23">
        <f>VLOOKUP($AB20,[2]AZ!$C$17:$K$23,5,FALSE)</f>
        <v>88</v>
      </c>
      <c r="AI20" s="23">
        <f>VLOOKUP($AB20,[2]AZ!$C$17:$K$23,6,FALSE)</f>
        <v>8917475.5399999991</v>
      </c>
      <c r="AJ20" s="35">
        <f>VLOOKUP($AB20,[2]AZ!$C$17:$K$23,8,FALSE)</f>
        <v>1.4389195022646631E-3</v>
      </c>
      <c r="AK20" s="35">
        <f>VLOOKUP($AB20,[2]AZ!$C$17:$K$23,9,FALSE)</f>
        <v>3.0115762530411884E-3</v>
      </c>
      <c r="AL20" s="8"/>
      <c r="AM20" s="23">
        <f>VLOOKUP($AB20,[3]AZ!$C$17:$K$23,5,FALSE)</f>
        <v>10</v>
      </c>
      <c r="AN20" s="23">
        <f>VLOOKUP($AB20,[3]AZ!$C$17:$K$23,6,FALSE)</f>
        <v>1697352</v>
      </c>
      <c r="AO20" s="35">
        <f>VLOOKUP($AB20,[3]AZ!$C$17:$K$23,8,FALSE)</f>
        <v>1.0249051962693452E-3</v>
      </c>
      <c r="AP20" s="35">
        <f>VLOOKUP($AB20,[3]AZ!$C$17:$K$23,9,FALSE)</f>
        <v>3.0444122518727794E-3</v>
      </c>
      <c r="AQ20" s="8"/>
      <c r="AR20" s="23">
        <f>VLOOKUP($AB20,[4]AZ!$C$17:$K$23,5,FALSE)</f>
        <v>177</v>
      </c>
      <c r="AS20" s="23">
        <f>VLOOKUP($AB20,[4]AZ!$C$17:$K$23,6,FALSE)</f>
        <v>16875572.469999999</v>
      </c>
      <c r="AT20" s="35">
        <f>VLOOKUP($AB20,[4]AZ!$C$17:$K$23,8,FALSE)</f>
        <v>3.3510034078000758E-3</v>
      </c>
      <c r="AU20" s="35">
        <f>VLOOKUP($AB20,[4]AZ!$C$17:$K$23,9,FALSE)</f>
        <v>6.5658470509919889E-3</v>
      </c>
      <c r="AV20" s="8"/>
      <c r="AW20" s="23">
        <f>VLOOKUP($AB20,[5]AZ!$C$17:$K$23,5,FALSE)</f>
        <v>188</v>
      </c>
      <c r="AX20" s="23">
        <f>VLOOKUP($AB20,[5]AZ!$C$17:$K$23,6,FALSE)</f>
        <v>23390631.969999999</v>
      </c>
      <c r="AY20" s="35">
        <f>VLOOKUP($AB20,[5]AZ!$C$17:$K$23,8,FALSE)</f>
        <v>4.6819743985655228E-3</v>
      </c>
      <c r="AZ20" s="35">
        <f>VLOOKUP($AB20,[5]AZ!$C$17:$K$23,9,FALSE)</f>
        <v>1.0545797649929916E-2</v>
      </c>
      <c r="BB20" s="36">
        <f t="shared" si="1"/>
        <v>0</v>
      </c>
      <c r="BC20" s="36">
        <f t="shared" si="0"/>
        <v>0</v>
      </c>
      <c r="BD20" s="35">
        <f t="shared" si="0"/>
        <v>-2.999850007496304E-8</v>
      </c>
      <c r="BE20" s="35">
        <f t="shared" si="0"/>
        <v>-2.1365275818027891E-5</v>
      </c>
      <c r="BF20" s="23"/>
      <c r="BG20" s="36">
        <f t="shared" si="0"/>
        <v>0</v>
      </c>
      <c r="BH20" s="36">
        <f t="shared" si="0"/>
        <v>-0.46000000089406967</v>
      </c>
      <c r="BI20" s="35">
        <f t="shared" si="0"/>
        <v>3.8919502264663126E-5</v>
      </c>
      <c r="BJ20" s="35">
        <f t="shared" si="0"/>
        <v>1.1576253041188384E-5</v>
      </c>
      <c r="BK20" s="23"/>
      <c r="BL20" s="36">
        <f t="shared" si="0"/>
        <v>0</v>
      </c>
      <c r="BM20" s="36">
        <f t="shared" si="0"/>
        <v>0</v>
      </c>
      <c r="BN20" s="35">
        <f t="shared" si="0"/>
        <v>2.4905196269345157E-5</v>
      </c>
      <c r="BO20" s="35">
        <f t="shared" si="0"/>
        <v>4.4412251872779328E-5</v>
      </c>
      <c r="BP20" s="23"/>
      <c r="BQ20" s="36">
        <f t="shared" si="0"/>
        <v>0</v>
      </c>
      <c r="BR20" s="36">
        <f t="shared" si="0"/>
        <v>0.4699999988079071</v>
      </c>
      <c r="BS20" s="35">
        <f t="shared" si="0"/>
        <v>-4.8996592199924017E-5</v>
      </c>
      <c r="BT20" s="35">
        <f t="shared" si="0"/>
        <v>-3.4152949008011031E-5</v>
      </c>
      <c r="BU20" s="23"/>
      <c r="BV20" s="36">
        <f t="shared" si="0"/>
        <v>0</v>
      </c>
      <c r="BW20" s="36">
        <f t="shared" si="0"/>
        <v>-3.0000001192092896E-2</v>
      </c>
      <c r="BX20" s="35">
        <f t="shared" si="0"/>
        <v>-1.802560143447738E-5</v>
      </c>
      <c r="BY20" s="35">
        <f t="shared" si="0"/>
        <v>-5.4202350070083755E-5</v>
      </c>
    </row>
    <row r="21" spans="1:77" x14ac:dyDescent="0.2">
      <c r="A21" s="1" t="s">
        <v>27</v>
      </c>
      <c r="B21" s="13" t="s">
        <v>13</v>
      </c>
      <c r="C21" s="23">
        <v>6667</v>
      </c>
      <c r="D21" s="28">
        <v>328949238</v>
      </c>
      <c r="E21" s="17">
        <v>1</v>
      </c>
      <c r="F21" s="17">
        <v>1</v>
      </c>
      <c r="G21" s="8"/>
      <c r="H21" s="23">
        <v>61157</v>
      </c>
      <c r="I21" s="28">
        <v>2961065831</v>
      </c>
      <c r="J21" s="17">
        <v>1</v>
      </c>
      <c r="K21" s="17">
        <v>1</v>
      </c>
      <c r="L21" s="8"/>
      <c r="M21" s="23">
        <v>9757</v>
      </c>
      <c r="N21" s="28">
        <v>557530275</v>
      </c>
      <c r="O21" s="17">
        <v>1</v>
      </c>
      <c r="P21" s="17">
        <v>1</v>
      </c>
      <c r="Q21" s="8"/>
      <c r="R21" s="23">
        <v>52820</v>
      </c>
      <c r="S21" s="28">
        <v>2570204932</v>
      </c>
      <c r="T21" s="17">
        <v>1</v>
      </c>
      <c r="U21" s="17">
        <v>1</v>
      </c>
      <c r="V21" s="8"/>
      <c r="W21" s="23">
        <v>40154</v>
      </c>
      <c r="X21" s="28">
        <v>2218005005</v>
      </c>
      <c r="Y21" s="17">
        <v>1</v>
      </c>
      <c r="Z21" s="17">
        <v>1</v>
      </c>
      <c r="AA21" s="8"/>
      <c r="AB21" s="34" t="s">
        <v>13</v>
      </c>
      <c r="AC21" s="23">
        <f>VLOOKUP($AB21,[1]AZ!$C$17:$K$24,5,FALSE)</f>
        <v>6667</v>
      </c>
      <c r="AD21" s="23">
        <f>VLOOKUP($AB21,[1]AZ!$C$17:$K$24,6,FALSE)</f>
        <v>328949238.00000006</v>
      </c>
      <c r="AE21" s="35">
        <f>VLOOKUP($AB21,[1]AZ!$C$17:$K$24,8,FALSE)</f>
        <v>1</v>
      </c>
      <c r="AF21" s="35">
        <f>VLOOKUP($AB21,[1]AZ!$C$17:$K$24,9,FALSE)</f>
        <v>1</v>
      </c>
      <c r="AG21" s="8"/>
      <c r="AH21" s="23">
        <f>VLOOKUP($AB21,[2]AZ!$C$17:$K$23,5,FALSE)</f>
        <v>61157</v>
      </c>
      <c r="AI21" s="23">
        <f>VLOOKUP($AB21,[2]AZ!$C$17:$K$23,6,FALSE)</f>
        <v>2961065830.8899999</v>
      </c>
      <c r="AJ21" s="35">
        <f>VLOOKUP($AB21,[2]AZ!$C$17:$K$23,8,FALSE)</f>
        <v>1</v>
      </c>
      <c r="AK21" s="35">
        <f>VLOOKUP($AB21,[2]AZ!$C$17:$K$23,9,FALSE)</f>
        <v>1</v>
      </c>
      <c r="AL21" s="8"/>
      <c r="AM21" s="23">
        <f>VLOOKUP($AB21,[3]AZ!$C$17:$K$23,5,FALSE)</f>
        <v>9757</v>
      </c>
      <c r="AN21" s="23">
        <f>VLOOKUP($AB21,[3]AZ!$C$17:$K$23,6,FALSE)</f>
        <v>557530275</v>
      </c>
      <c r="AO21" s="35">
        <f>VLOOKUP($AB21,[3]AZ!$C$17:$K$23,8,FALSE)</f>
        <v>1</v>
      </c>
      <c r="AP21" s="35">
        <f>VLOOKUP($AB21,[3]AZ!$C$17:$K$23,9,FALSE)</f>
        <v>1</v>
      </c>
      <c r="AQ21" s="8"/>
      <c r="AR21" s="23">
        <f>VLOOKUP($AB21,[4]AZ!$C$17:$K$23,5,FALSE)</f>
        <v>52820</v>
      </c>
      <c r="AS21" s="23">
        <f>VLOOKUP($AB21,[4]AZ!$C$17:$K$23,6,FALSE)</f>
        <v>2570204931.5099998</v>
      </c>
      <c r="AT21" s="35">
        <f>VLOOKUP($AB21,[4]AZ!$C$17:$K$23,8,FALSE)</f>
        <v>1</v>
      </c>
      <c r="AU21" s="35">
        <f>VLOOKUP($AB21,[4]AZ!$C$17:$K$23,9,FALSE)</f>
        <v>1.0000000000000002</v>
      </c>
      <c r="AV21" s="8"/>
      <c r="AW21" s="23">
        <f>VLOOKUP($AB21,[5]AZ!$C$17:$K$23,5,FALSE)</f>
        <v>40154</v>
      </c>
      <c r="AX21" s="23">
        <f>VLOOKUP($AB21,[5]AZ!$C$17:$K$23,6,FALSE)</f>
        <v>2218005005.0700002</v>
      </c>
      <c r="AY21" s="35">
        <f>VLOOKUP($AB21,[5]AZ!$C$17:$K$23,8,FALSE)</f>
        <v>1</v>
      </c>
      <c r="AZ21" s="35">
        <f>VLOOKUP($AB21,[5]AZ!$C$17:$K$23,9,FALSE)</f>
        <v>1</v>
      </c>
      <c r="BB21" s="36">
        <f t="shared" si="1"/>
        <v>0</v>
      </c>
      <c r="BC21" s="36">
        <f t="shared" si="0"/>
        <v>0</v>
      </c>
      <c r="BD21" s="35">
        <f t="shared" si="0"/>
        <v>0</v>
      </c>
      <c r="BE21" s="35">
        <f t="shared" si="0"/>
        <v>0</v>
      </c>
      <c r="BF21" s="23"/>
      <c r="BG21" s="36">
        <f t="shared" si="0"/>
        <v>0</v>
      </c>
      <c r="BH21" s="36">
        <f t="shared" si="0"/>
        <v>-0.1100001335144043</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-0.49000024795532227</v>
      </c>
      <c r="BS21" s="35">
        <f t="shared" si="3"/>
        <v>0</v>
      </c>
      <c r="BT21" s="35">
        <f t="shared" si="3"/>
        <v>0</v>
      </c>
      <c r="BU21" s="23"/>
      <c r="BV21" s="36">
        <f t="shared" ref="BV21:BY21" si="4">AW21-W21</f>
        <v>0</v>
      </c>
      <c r="BW21" s="36">
        <f t="shared" si="4"/>
        <v>7.0000171661376953E-2</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pane xSplit="7" ySplit="13" topLeftCell="N14" activePane="bottomRight" state="frozen"/>
      <selection pane="bottomRight" activeCell="S25" sqref="S25"/>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986" priority="21" operator="lessThan">
      <formula>-1</formula>
    </cfRule>
  </conditionalFormatting>
  <conditionalFormatting sqref="BD6:BE21">
    <cfRule type="cellIs" dxfId="985" priority="19" operator="lessThan">
      <formula>-0.01</formula>
    </cfRule>
    <cfRule type="cellIs" dxfId="984" priority="20" operator="greaterThan">
      <formula>0.01</formula>
    </cfRule>
  </conditionalFormatting>
  <conditionalFormatting sqref="BB6:BC21">
    <cfRule type="cellIs" dxfId="983" priority="17" operator="lessThan">
      <formula>-1</formula>
    </cfRule>
    <cfRule type="cellIs" dxfId="982" priority="18" operator="greaterThan">
      <formula>1</formula>
    </cfRule>
  </conditionalFormatting>
  <conditionalFormatting sqref="BI6:BJ21">
    <cfRule type="cellIs" dxfId="981" priority="15" operator="lessThan">
      <formula>-0.01</formula>
    </cfRule>
    <cfRule type="cellIs" dxfId="980" priority="16" operator="greaterThan">
      <formula>0.01</formula>
    </cfRule>
  </conditionalFormatting>
  <conditionalFormatting sqref="BG6:BH21">
    <cfRule type="cellIs" dxfId="979" priority="13" operator="lessThan">
      <formula>-1</formula>
    </cfRule>
    <cfRule type="cellIs" dxfId="978" priority="14" operator="greaterThan">
      <formula>1</formula>
    </cfRule>
  </conditionalFormatting>
  <conditionalFormatting sqref="BN6:BO21">
    <cfRule type="cellIs" dxfId="977" priority="11" operator="lessThan">
      <formula>-0.01</formula>
    </cfRule>
    <cfRule type="cellIs" dxfId="976" priority="12" operator="greaterThan">
      <formula>0.01</formula>
    </cfRule>
  </conditionalFormatting>
  <conditionalFormatting sqref="BL6:BM21">
    <cfRule type="cellIs" dxfId="975" priority="9" operator="lessThan">
      <formula>-1</formula>
    </cfRule>
    <cfRule type="cellIs" dxfId="974" priority="10" operator="greaterThan">
      <formula>1</formula>
    </cfRule>
  </conditionalFormatting>
  <conditionalFormatting sqref="BS6:BT21">
    <cfRule type="cellIs" dxfId="973" priority="7" operator="lessThan">
      <formula>-0.01</formula>
    </cfRule>
    <cfRule type="cellIs" dxfId="972" priority="8" operator="greaterThan">
      <formula>0.01</formula>
    </cfRule>
  </conditionalFormatting>
  <conditionalFormatting sqref="BQ6:BR21">
    <cfRule type="cellIs" dxfId="971" priority="5" operator="lessThan">
      <formula>-1</formula>
    </cfRule>
    <cfRule type="cellIs" dxfId="970" priority="6" operator="greaterThan">
      <formula>1</formula>
    </cfRule>
  </conditionalFormatting>
  <conditionalFormatting sqref="BX6:BY21">
    <cfRule type="cellIs" dxfId="969" priority="3" operator="lessThan">
      <formula>-0.01</formula>
    </cfRule>
    <cfRule type="cellIs" dxfId="968" priority="4" operator="greaterThan">
      <formula>0.01</formula>
    </cfRule>
  </conditionalFormatting>
  <conditionalFormatting sqref="BV6:BW21">
    <cfRule type="cellIs" dxfId="967" priority="1" operator="lessThan">
      <formula>-1</formula>
    </cfRule>
    <cfRule type="cellIs" dxfId="966" priority="2" operator="greaterThan">
      <formula>1</formula>
    </cfRule>
  </conditionalFormatting>
  <pageMargins left="0.7" right="0.7" top="0.75" bottom="0.75" header="0.3" footer="0.3"/>
  <pageSetup paperSize="5" scale="12"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pageSetUpPr fitToPage="1"/>
  </sheetPr>
  <dimension ref="A1:BY37"/>
  <sheetViews>
    <sheetView zoomScale="80" zoomScaleNormal="80" workbookViewId="0">
      <pane xSplit="2" ySplit="3" topLeftCell="AY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78</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5244</v>
      </c>
      <c r="D6" s="28">
        <v>584276348.57000005</v>
      </c>
      <c r="E6" s="17">
        <v>0.89529999999999998</v>
      </c>
      <c r="F6" s="17">
        <v>0.8992</v>
      </c>
      <c r="G6" s="8"/>
      <c r="H6" s="23">
        <v>13841</v>
      </c>
      <c r="I6" s="28">
        <v>1501749945</v>
      </c>
      <c r="J6" s="17">
        <v>0.84619999999999995</v>
      </c>
      <c r="K6" s="17">
        <v>0.83789999999999998</v>
      </c>
      <c r="L6" s="8"/>
      <c r="M6" s="23">
        <v>7445</v>
      </c>
      <c r="N6" s="28">
        <v>565523207</v>
      </c>
      <c r="O6" s="17">
        <v>0.86060000000000003</v>
      </c>
      <c r="P6" s="17">
        <v>0.85680000000000001</v>
      </c>
      <c r="Q6" s="8"/>
      <c r="R6" s="23">
        <v>20522</v>
      </c>
      <c r="S6" s="28">
        <v>1765620982</v>
      </c>
      <c r="T6" s="17">
        <v>0.89459999999999995</v>
      </c>
      <c r="U6" s="17">
        <v>0.88519999999999999</v>
      </c>
      <c r="V6" s="8"/>
      <c r="W6" s="23">
        <v>19356</v>
      </c>
      <c r="X6" s="28">
        <v>2372081617</v>
      </c>
      <c r="Y6" s="17">
        <v>0.90069999999999995</v>
      </c>
      <c r="Z6" s="17">
        <v>0.90790000000000004</v>
      </c>
      <c r="AA6" s="8"/>
      <c r="AB6" s="34" t="s">
        <v>80</v>
      </c>
      <c r="AC6" s="23">
        <f>VLOOKUP($AB6,[1]WV!$C$8:$K$14,5,FALSE)</f>
        <v>5244</v>
      </c>
      <c r="AD6" s="23">
        <f>VLOOKUP($AB6,[1]WV!$C$8:$K$14,6,FALSE)</f>
        <v>584276348.57000005</v>
      </c>
      <c r="AE6" s="35">
        <f>VLOOKUP($AB6,[1]WV!$C$8:$K$14,8,FALSE)</f>
        <v>0.89533891070513916</v>
      </c>
      <c r="AF6" s="35">
        <f>VLOOKUP($AB6,[1]WV!$C$8:$K$14,9,FALSE)</f>
        <v>0.89920842194233408</v>
      </c>
      <c r="AG6" s="8"/>
      <c r="AH6" s="23">
        <f>VLOOKUP($AB6,[2]WV!$C$8:$K$23,5,FALSE)</f>
        <v>13841</v>
      </c>
      <c r="AI6" s="23">
        <f>VLOOKUP($AB6,[2]WV!$C$8:$K$23,6,FALSE)</f>
        <v>1501749944.8599999</v>
      </c>
      <c r="AJ6" s="35">
        <f>VLOOKUP($AB6,[2]WV!$C$8:$K$23,8,FALSE)</f>
        <v>0.84623379799461973</v>
      </c>
      <c r="AK6" s="35">
        <f>VLOOKUP($AB6,[2]WV!$C$8:$K$23,9,FALSE)</f>
        <v>0.83792602436232</v>
      </c>
      <c r="AL6" s="8"/>
      <c r="AM6" s="23">
        <f>VLOOKUP($AB6,[3]WV!$C$8:$K$14,5,FALSE)</f>
        <v>7445</v>
      </c>
      <c r="AN6" s="23">
        <f>VLOOKUP($AB6,[3]WV!$C$8:$K$14,6,FALSE)</f>
        <v>565523207</v>
      </c>
      <c r="AO6" s="35">
        <f>VLOOKUP($AB6,[3]WV!$C$8:$K$14,8,FALSE)</f>
        <v>0.86059415096520631</v>
      </c>
      <c r="AP6" s="35">
        <f>VLOOKUP($AB6,[3]WV!$C$8:$K$14,9,FALSE)</f>
        <v>0.85676038803353594</v>
      </c>
      <c r="AQ6" s="8"/>
      <c r="AR6" s="23">
        <f>VLOOKUP($AB6,[4]WV!$C$8:$K$14,5,FALSE)</f>
        <v>20522</v>
      </c>
      <c r="AS6" s="23">
        <f>VLOOKUP($AB6,[4]WV!$C$8:$K$14,6,FALSE)</f>
        <v>1765620982.29</v>
      </c>
      <c r="AT6" s="35">
        <f>VLOOKUP($AB6,[4]WV!$C$8:$K$14,8,FALSE)</f>
        <v>0.89455559914563443</v>
      </c>
      <c r="AU6" s="35">
        <f>VLOOKUP($AB6,[4]WV!$C$8:$K$14,9,FALSE)</f>
        <v>0.885173507675728</v>
      </c>
      <c r="AV6" s="8"/>
      <c r="AW6" s="23">
        <f>VLOOKUP($AB6,[5]WV!$C$8:$K$14,5,FALSE)</f>
        <v>19356</v>
      </c>
      <c r="AX6" s="23">
        <f>VLOOKUP($AB6,[5]WV!$C$8:$K$14,6,FALSE)</f>
        <v>2372081617.4899998</v>
      </c>
      <c r="AY6" s="35">
        <f>VLOOKUP($AB6,[5]WV!$C$8:$K$14,8,FALSE)</f>
        <v>0.90073991344408766</v>
      </c>
      <c r="AZ6" s="35">
        <f>VLOOKUP($AB6,[5]WV!$C$8:$K$14,9,FALSE)</f>
        <v>0.90791855320340931</v>
      </c>
      <c r="BB6" s="36">
        <f>AC6-C6</f>
        <v>0</v>
      </c>
      <c r="BC6" s="36">
        <f t="shared" ref="BC6:BY21" si="0">AD6-D6</f>
        <v>0</v>
      </c>
      <c r="BD6" s="35">
        <f t="shared" si="0"/>
        <v>3.8910705139172386E-5</v>
      </c>
      <c r="BE6" s="35">
        <f t="shared" si="0"/>
        <v>8.4219423340803345E-6</v>
      </c>
      <c r="BF6" s="23"/>
      <c r="BG6" s="36">
        <f t="shared" si="0"/>
        <v>0</v>
      </c>
      <c r="BH6" s="36">
        <f t="shared" si="0"/>
        <v>-0.1400001049041748</v>
      </c>
      <c r="BI6" s="35">
        <f t="shared" si="0"/>
        <v>3.3797994619777505E-5</v>
      </c>
      <c r="BJ6" s="35">
        <f t="shared" si="0"/>
        <v>2.60243623200207E-5</v>
      </c>
      <c r="BK6" s="23"/>
      <c r="BL6" s="36">
        <f t="shared" si="0"/>
        <v>0</v>
      </c>
      <c r="BM6" s="36">
        <f t="shared" si="0"/>
        <v>0</v>
      </c>
      <c r="BN6" s="35">
        <f t="shared" si="0"/>
        <v>-5.8490347937256715E-6</v>
      </c>
      <c r="BO6" s="35">
        <f t="shared" si="0"/>
        <v>-3.9611966464070392E-5</v>
      </c>
      <c r="BP6" s="23"/>
      <c r="BQ6" s="36">
        <f t="shared" si="0"/>
        <v>0</v>
      </c>
      <c r="BR6" s="36">
        <f t="shared" si="0"/>
        <v>0.28999996185302734</v>
      </c>
      <c r="BS6" s="35">
        <f t="shared" si="0"/>
        <v>-4.4400854365522768E-5</v>
      </c>
      <c r="BT6" s="35">
        <f t="shared" si="0"/>
        <v>-2.6492324271987222E-5</v>
      </c>
      <c r="BU6" s="23"/>
      <c r="BV6" s="36">
        <f t="shared" si="0"/>
        <v>0</v>
      </c>
      <c r="BW6" s="36">
        <f t="shared" si="0"/>
        <v>0.48999977111816406</v>
      </c>
      <c r="BX6" s="35">
        <f t="shared" si="0"/>
        <v>3.9913444087713579E-5</v>
      </c>
      <c r="BY6" s="35">
        <f t="shared" si="0"/>
        <v>1.8553203409266139E-5</v>
      </c>
    </row>
    <row r="7" spans="1:77" x14ac:dyDescent="0.2">
      <c r="A7" s="1" t="s">
        <v>22</v>
      </c>
      <c r="B7" s="2" t="s">
        <v>8</v>
      </c>
      <c r="C7" s="23">
        <v>299</v>
      </c>
      <c r="D7" s="28">
        <v>30917460.66</v>
      </c>
      <c r="E7" s="17">
        <v>5.11E-2</v>
      </c>
      <c r="F7" s="17">
        <v>4.7600000000000003E-2</v>
      </c>
      <c r="G7" s="8"/>
      <c r="H7" s="23">
        <v>963</v>
      </c>
      <c r="I7" s="28">
        <v>95970799</v>
      </c>
      <c r="J7" s="17">
        <v>5.8900000000000001E-2</v>
      </c>
      <c r="K7" s="17">
        <v>5.3600000000000002E-2</v>
      </c>
      <c r="L7" s="8"/>
      <c r="M7" s="23">
        <v>527</v>
      </c>
      <c r="N7" s="28">
        <v>37449419</v>
      </c>
      <c r="O7" s="17">
        <v>6.0900000000000003E-2</v>
      </c>
      <c r="P7" s="17">
        <v>5.67E-2</v>
      </c>
      <c r="Q7" s="8"/>
      <c r="R7" s="23">
        <v>1054</v>
      </c>
      <c r="S7" s="28">
        <v>94527573</v>
      </c>
      <c r="T7" s="17">
        <v>4.5900000000000003E-2</v>
      </c>
      <c r="U7" s="17">
        <v>4.7399999999999998E-2</v>
      </c>
      <c r="V7" s="8"/>
      <c r="W7" s="23">
        <v>888</v>
      </c>
      <c r="X7" s="28">
        <v>96438218</v>
      </c>
      <c r="Y7" s="17">
        <v>4.1300000000000003E-2</v>
      </c>
      <c r="Z7" s="17">
        <v>3.6900000000000002E-2</v>
      </c>
      <c r="AA7" s="8"/>
      <c r="AB7" s="34" t="s">
        <v>8</v>
      </c>
      <c r="AC7" s="23">
        <f>VLOOKUP($AB7,[1]WV!$C$8:$K$14,5,FALSE)</f>
        <v>299</v>
      </c>
      <c r="AD7" s="23">
        <f>VLOOKUP($AB7,[1]WV!$C$8:$K$14,6,FALSE)</f>
        <v>30917460.66</v>
      </c>
      <c r="AE7" s="35">
        <f>VLOOKUP($AB7,[1]WV!$C$8:$K$14,8,FALSE)</f>
        <v>5.1050025610380738E-2</v>
      </c>
      <c r="AF7" s="35">
        <f>VLOOKUP($AB7,[1]WV!$C$8:$K$14,9,FALSE)</f>
        <v>4.758234879536978E-2</v>
      </c>
      <c r="AG7" s="8"/>
      <c r="AH7" s="23">
        <f>VLOOKUP($AB7,[2]WV!$C$8:$K$23,5,FALSE)</f>
        <v>963</v>
      </c>
      <c r="AI7" s="23">
        <f>VLOOKUP($AB7,[2]WV!$C$8:$K$23,6,FALSE)</f>
        <v>95970799.260000005</v>
      </c>
      <c r="AJ7" s="35">
        <f>VLOOKUP($AB7,[2]WV!$C$8:$K$23,8,FALSE)</f>
        <v>5.8877476155539253E-2</v>
      </c>
      <c r="AK7" s="35">
        <f>VLOOKUP($AB7,[2]WV!$C$8:$K$23,9,FALSE)</f>
        <v>5.3548482258344868E-2</v>
      </c>
      <c r="AL7" s="8"/>
      <c r="AM7" s="23">
        <f>VLOOKUP($AB7,[3]WV!$C$8:$K$14,5,FALSE)</f>
        <v>527</v>
      </c>
      <c r="AN7" s="23">
        <f>VLOOKUP($AB7,[3]WV!$C$8:$K$14,6,FALSE)</f>
        <v>37449419</v>
      </c>
      <c r="AO7" s="35">
        <f>VLOOKUP($AB7,[3]WV!$C$8:$K$14,8,FALSE)</f>
        <v>6.0917812969598889E-2</v>
      </c>
      <c r="AP7" s="35">
        <f>VLOOKUP($AB7,[3]WV!$C$8:$K$14,9,FALSE)</f>
        <v>5.6735388321686453E-2</v>
      </c>
      <c r="AQ7" s="8"/>
      <c r="AR7" s="23">
        <f>VLOOKUP($AB7,[4]WV!$C$8:$K$14,5,FALSE)</f>
        <v>1054</v>
      </c>
      <c r="AS7" s="23">
        <f>VLOOKUP($AB7,[4]WV!$C$8:$K$14,6,FALSE)</f>
        <v>94527573.400000006</v>
      </c>
      <c r="AT7" s="35">
        <f>VLOOKUP($AB7,[4]WV!$C$8:$K$14,8,FALSE)</f>
        <v>4.5943943158537115E-2</v>
      </c>
      <c r="AU7" s="35">
        <f>VLOOKUP($AB7,[4]WV!$C$8:$K$14,9,FALSE)</f>
        <v>4.7390297554138185E-2</v>
      </c>
      <c r="AV7" s="8"/>
      <c r="AW7" s="23">
        <f>VLOOKUP($AB7,[5]WV!$C$8:$K$14,5,FALSE)</f>
        <v>888</v>
      </c>
      <c r="AX7" s="23">
        <f>VLOOKUP($AB7,[5]WV!$C$8:$K$14,6,FALSE)</f>
        <v>96438218.189999998</v>
      </c>
      <c r="AY7" s="35">
        <f>VLOOKUP($AB7,[5]WV!$C$8:$K$14,8,FALSE)</f>
        <v>4.1323467820745495E-2</v>
      </c>
      <c r="AZ7" s="35">
        <f>VLOOKUP($AB7,[5]WV!$C$8:$K$14,9,FALSE)</f>
        <v>3.6911903404583689E-2</v>
      </c>
      <c r="BB7" s="36">
        <f t="shared" ref="BB7:BB21" si="1">AC7-C7</f>
        <v>0</v>
      </c>
      <c r="BC7" s="36">
        <f t="shared" si="0"/>
        <v>0</v>
      </c>
      <c r="BD7" s="35">
        <f t="shared" si="0"/>
        <v>-4.9974389619261705E-5</v>
      </c>
      <c r="BE7" s="35">
        <f t="shared" si="0"/>
        <v>-1.7651204630222961E-5</v>
      </c>
      <c r="BF7" s="23"/>
      <c r="BG7" s="36">
        <f t="shared" si="0"/>
        <v>0</v>
      </c>
      <c r="BH7" s="36">
        <f t="shared" si="0"/>
        <v>0.26000000536441803</v>
      </c>
      <c r="BI7" s="35">
        <f t="shared" si="0"/>
        <v>-2.2523844460747844E-5</v>
      </c>
      <c r="BJ7" s="35">
        <f t="shared" si="0"/>
        <v>-5.1517741655134064E-5</v>
      </c>
      <c r="BK7" s="23"/>
      <c r="BL7" s="36">
        <f t="shared" si="0"/>
        <v>0</v>
      </c>
      <c r="BM7" s="36">
        <f t="shared" si="0"/>
        <v>0</v>
      </c>
      <c r="BN7" s="35">
        <f t="shared" si="0"/>
        <v>1.7812969598886286E-5</v>
      </c>
      <c r="BO7" s="35">
        <f t="shared" si="0"/>
        <v>3.5388321686452562E-5</v>
      </c>
      <c r="BP7" s="23"/>
      <c r="BQ7" s="36">
        <f t="shared" si="0"/>
        <v>0</v>
      </c>
      <c r="BR7" s="36">
        <f t="shared" si="0"/>
        <v>0.40000000596046448</v>
      </c>
      <c r="BS7" s="35">
        <f t="shared" si="0"/>
        <v>4.3943158537111671E-5</v>
      </c>
      <c r="BT7" s="35">
        <f t="shared" si="0"/>
        <v>-9.7024458618130693E-6</v>
      </c>
      <c r="BU7" s="23"/>
      <c r="BV7" s="36">
        <f t="shared" si="0"/>
        <v>0</v>
      </c>
      <c r="BW7" s="36">
        <f t="shared" si="0"/>
        <v>0.18999999761581421</v>
      </c>
      <c r="BX7" s="35">
        <f t="shared" si="0"/>
        <v>2.3467820745491641E-5</v>
      </c>
      <c r="BY7" s="35">
        <f t="shared" si="0"/>
        <v>1.1903404583686605E-5</v>
      </c>
    </row>
    <row r="8" spans="1:77" x14ac:dyDescent="0.2">
      <c r="A8" s="1" t="s">
        <v>23</v>
      </c>
      <c r="B8" s="2" t="s">
        <v>9</v>
      </c>
      <c r="C8" s="23">
        <v>165</v>
      </c>
      <c r="D8" s="28">
        <v>16869643.91</v>
      </c>
      <c r="E8" s="17">
        <v>2.8199999999999999E-2</v>
      </c>
      <c r="F8" s="17">
        <v>2.5999999999999999E-2</v>
      </c>
      <c r="G8" s="8"/>
      <c r="H8" s="23">
        <v>566</v>
      </c>
      <c r="I8" s="28">
        <v>61624091</v>
      </c>
      <c r="J8" s="17">
        <v>3.4599999999999999E-2</v>
      </c>
      <c r="K8" s="17">
        <v>3.44E-2</v>
      </c>
      <c r="L8" s="8"/>
      <c r="M8" s="23">
        <v>304</v>
      </c>
      <c r="N8" s="28">
        <v>23506339</v>
      </c>
      <c r="O8" s="17">
        <v>3.5099999999999999E-2</v>
      </c>
      <c r="P8" s="17">
        <v>3.56E-2</v>
      </c>
      <c r="Q8" s="8"/>
      <c r="R8" s="23">
        <v>623</v>
      </c>
      <c r="S8" s="28">
        <v>62727044</v>
      </c>
      <c r="T8" s="17">
        <v>2.7199999999999998E-2</v>
      </c>
      <c r="U8" s="17">
        <v>3.15E-2</v>
      </c>
      <c r="V8" s="8"/>
      <c r="W8" s="23">
        <v>547</v>
      </c>
      <c r="X8" s="28">
        <v>63769948</v>
      </c>
      <c r="Y8" s="17">
        <v>2.5499999999999998E-2</v>
      </c>
      <c r="Z8" s="17">
        <v>2.4400000000000002E-2</v>
      </c>
      <c r="AA8" s="8"/>
      <c r="AB8" s="34" t="s">
        <v>9</v>
      </c>
      <c r="AC8" s="23">
        <f>VLOOKUP($AB8,[1]WV!$C$8:$K$14,5,FALSE)</f>
        <v>165</v>
      </c>
      <c r="AD8" s="23">
        <f>VLOOKUP($AB8,[1]WV!$C$8:$K$14,6,FALSE)</f>
        <v>16869643.91</v>
      </c>
      <c r="AE8" s="35">
        <f>VLOOKUP($AB8,[1]WV!$C$8:$K$14,8,FALSE)</f>
        <v>2.8171418815093052E-2</v>
      </c>
      <c r="AF8" s="35">
        <f>VLOOKUP($AB8,[1]WV!$C$8:$K$14,9,FALSE)</f>
        <v>2.5962587594323655E-2</v>
      </c>
      <c r="AG8" s="8"/>
      <c r="AH8" s="23">
        <f>VLOOKUP($AB8,[2]WV!$C$8:$K$23,5,FALSE)</f>
        <v>566</v>
      </c>
      <c r="AI8" s="23">
        <f>VLOOKUP($AB8,[2]WV!$C$8:$K$23,6,FALSE)</f>
        <v>61624091.18</v>
      </c>
      <c r="AJ8" s="35">
        <f>VLOOKUP($AB8,[2]WV!$C$8:$K$23,8,FALSE)</f>
        <v>3.4605037906578623E-2</v>
      </c>
      <c r="AK8" s="35">
        <f>VLOOKUP($AB8,[2]WV!$C$8:$K$23,9,FALSE)</f>
        <v>3.4384172880533914E-2</v>
      </c>
      <c r="AL8" s="8"/>
      <c r="AM8" s="23">
        <f>VLOOKUP($AB8,[3]WV!$C$8:$K$14,5,FALSE)</f>
        <v>304</v>
      </c>
      <c r="AN8" s="23">
        <f>VLOOKUP($AB8,[3]WV!$C$8:$K$14,6,FALSE)</f>
        <v>23506339</v>
      </c>
      <c r="AO8" s="35">
        <f>VLOOKUP($AB8,[3]WV!$C$8:$K$14,8,FALSE)</f>
        <v>3.514044619119177E-2</v>
      </c>
      <c r="AP8" s="35">
        <f>VLOOKUP($AB8,[3]WV!$C$8:$K$14,9,FALSE)</f>
        <v>3.5611801378980082E-2</v>
      </c>
      <c r="AQ8" s="8"/>
      <c r="AR8" s="23">
        <f>VLOOKUP($AB8,[4]WV!$C$8:$K$14,5,FALSE)</f>
        <v>623</v>
      </c>
      <c r="AS8" s="23">
        <f>VLOOKUP($AB8,[4]WV!$C$8:$K$14,6,FALSE)</f>
        <v>62727044.009999998</v>
      </c>
      <c r="AT8" s="35">
        <f>VLOOKUP($AB8,[4]WV!$C$8:$K$14,8,FALSE)</f>
        <v>2.7156619153480669E-2</v>
      </c>
      <c r="AU8" s="35">
        <f>VLOOKUP($AB8,[4]WV!$C$8:$K$14,9,FALSE)</f>
        <v>3.144747266225096E-2</v>
      </c>
      <c r="AV8" s="8"/>
      <c r="AW8" s="23">
        <f>VLOOKUP($AB8,[5]WV!$C$8:$K$14,5,FALSE)</f>
        <v>547</v>
      </c>
      <c r="AX8" s="23">
        <f>VLOOKUP($AB8,[5]WV!$C$8:$K$14,6,FALSE)</f>
        <v>63769947.920000002</v>
      </c>
      <c r="AY8" s="35">
        <f>VLOOKUP($AB8,[5]WV!$C$8:$K$14,8,FALSE)</f>
        <v>2.5454883894085345E-2</v>
      </c>
      <c r="AZ8" s="35">
        <f>VLOOKUP($AB8,[5]WV!$C$8:$K$14,9,FALSE)</f>
        <v>2.4408063544899185E-2</v>
      </c>
      <c r="BB8" s="36">
        <f t="shared" si="1"/>
        <v>0</v>
      </c>
      <c r="BC8" s="36">
        <f t="shared" si="0"/>
        <v>0</v>
      </c>
      <c r="BD8" s="35">
        <f t="shared" si="0"/>
        <v>-2.8581184906947138E-5</v>
      </c>
      <c r="BE8" s="35">
        <f t="shared" si="0"/>
        <v>-3.7412405676343768E-5</v>
      </c>
      <c r="BF8" s="23"/>
      <c r="BG8" s="36">
        <f t="shared" si="0"/>
        <v>0</v>
      </c>
      <c r="BH8" s="36">
        <f t="shared" si="0"/>
        <v>0.17999999970197678</v>
      </c>
      <c r="BI8" s="35">
        <f t="shared" si="0"/>
        <v>5.037906578624074E-6</v>
      </c>
      <c r="BJ8" s="35">
        <f t="shared" si="0"/>
        <v>-1.5827119466085837E-5</v>
      </c>
      <c r="BK8" s="23"/>
      <c r="BL8" s="36">
        <f t="shared" si="0"/>
        <v>0</v>
      </c>
      <c r="BM8" s="36">
        <f t="shared" si="0"/>
        <v>0</v>
      </c>
      <c r="BN8" s="35">
        <f t="shared" si="0"/>
        <v>4.0446191191770287E-5</v>
      </c>
      <c r="BO8" s="35">
        <f t="shared" si="0"/>
        <v>1.1801378980082211E-5</v>
      </c>
      <c r="BP8" s="23"/>
      <c r="BQ8" s="36">
        <f t="shared" si="0"/>
        <v>0</v>
      </c>
      <c r="BR8" s="36">
        <f t="shared" si="0"/>
        <v>9.9999979138374329E-3</v>
      </c>
      <c r="BS8" s="35">
        <f t="shared" si="0"/>
        <v>-4.3380846519329441E-5</v>
      </c>
      <c r="BT8" s="35">
        <f t="shared" si="0"/>
        <v>-5.252733774904067E-5</v>
      </c>
      <c r="BU8" s="23"/>
      <c r="BV8" s="36">
        <f t="shared" si="0"/>
        <v>0</v>
      </c>
      <c r="BW8" s="36">
        <f t="shared" si="0"/>
        <v>-7.9999998211860657E-2</v>
      </c>
      <c r="BX8" s="35">
        <f t="shared" si="0"/>
        <v>-4.5116105914653343E-5</v>
      </c>
      <c r="BY8" s="35">
        <f t="shared" si="0"/>
        <v>8.0635448991839276E-6</v>
      </c>
    </row>
    <row r="9" spans="1:77" x14ac:dyDescent="0.2">
      <c r="A9" s="1" t="s">
        <v>24</v>
      </c>
      <c r="B9" s="2" t="s">
        <v>10</v>
      </c>
      <c r="C9" s="23">
        <v>14</v>
      </c>
      <c r="D9" s="28">
        <v>1542612.8</v>
      </c>
      <c r="E9" s="17">
        <v>2.3999999999999998E-3</v>
      </c>
      <c r="F9" s="17">
        <v>2.3999999999999998E-3</v>
      </c>
      <c r="G9" s="8"/>
      <c r="H9" s="23">
        <v>352</v>
      </c>
      <c r="I9" s="28">
        <v>48926315</v>
      </c>
      <c r="J9" s="17">
        <v>2.1499999999999998E-2</v>
      </c>
      <c r="K9" s="17">
        <v>2.7300000000000001E-2</v>
      </c>
      <c r="L9" s="8"/>
      <c r="M9" s="23">
        <v>138</v>
      </c>
      <c r="N9" s="28">
        <v>12923682</v>
      </c>
      <c r="O9" s="17">
        <v>1.6E-2</v>
      </c>
      <c r="P9" s="17">
        <v>1.9599999999999999E-2</v>
      </c>
      <c r="Q9" s="8"/>
      <c r="R9" s="23">
        <v>86</v>
      </c>
      <c r="S9" s="28">
        <v>8773047</v>
      </c>
      <c r="T9" s="17">
        <v>3.7000000000000002E-3</v>
      </c>
      <c r="U9" s="17">
        <v>4.4000000000000003E-3</v>
      </c>
      <c r="V9" s="8"/>
      <c r="W9" s="23">
        <v>220</v>
      </c>
      <c r="X9" s="28">
        <v>24858827</v>
      </c>
      <c r="Y9" s="17">
        <v>1.0200000000000001E-2</v>
      </c>
      <c r="Z9" s="17">
        <v>9.4999999999999998E-3</v>
      </c>
      <c r="AA9" s="8"/>
      <c r="AB9" s="34" t="s">
        <v>10</v>
      </c>
      <c r="AC9" s="23">
        <f>VLOOKUP($AB9,[1]WV!$C$8:$K$14,5,FALSE)</f>
        <v>14</v>
      </c>
      <c r="AD9" s="23">
        <f>VLOOKUP($AB9,[1]WV!$C$8:$K$14,6,FALSE)</f>
        <v>1542612.8</v>
      </c>
      <c r="AE9" s="35">
        <f>VLOOKUP($AB9,[1]WV!$C$8:$K$14,8,FALSE)</f>
        <v>2.3903022024927439E-3</v>
      </c>
      <c r="AF9" s="35">
        <f>VLOOKUP($AB9,[1]WV!$C$8:$K$14,9,FALSE)</f>
        <v>2.3740999014439114E-3</v>
      </c>
      <c r="AG9" s="8"/>
      <c r="AH9" s="23">
        <f>VLOOKUP($AB9,[2]WV!$C$8:$K$23,5,FALSE)</f>
        <v>352</v>
      </c>
      <c r="AI9" s="23">
        <f>VLOOKUP($AB9,[2]WV!$C$8:$K$23,6,FALSE)</f>
        <v>48926314.690000005</v>
      </c>
      <c r="AJ9" s="35">
        <f>VLOOKUP($AB9,[2]WV!$C$8:$K$23,8,FALSE)</f>
        <v>2.152115431645879E-2</v>
      </c>
      <c r="AK9" s="35">
        <f>VLOOKUP($AB9,[2]WV!$C$8:$K$23,9,FALSE)</f>
        <v>2.7299240126633317E-2</v>
      </c>
      <c r="AL9" s="8"/>
      <c r="AM9" s="23">
        <f>VLOOKUP($AB9,[3]WV!$C$8:$K$14,5,FALSE)</f>
        <v>138</v>
      </c>
      <c r="AN9" s="23">
        <f>VLOOKUP($AB9,[3]WV!$C$8:$K$14,6,FALSE)</f>
        <v>12923682</v>
      </c>
      <c r="AO9" s="35">
        <f>VLOOKUP($AB9,[3]WV!$C$8:$K$14,8,FALSE)</f>
        <v>1.5951913073633105E-2</v>
      </c>
      <c r="AP9" s="35">
        <f>VLOOKUP($AB9,[3]WV!$C$8:$K$14,9,FALSE)</f>
        <v>1.9579212078456795E-2</v>
      </c>
      <c r="AQ9" s="8"/>
      <c r="AR9" s="23">
        <f>VLOOKUP($AB9,[4]WV!$C$8:$K$14,5,FALSE)</f>
        <v>86</v>
      </c>
      <c r="AS9" s="23">
        <f>VLOOKUP($AB9,[4]WV!$C$8:$K$14,6,FALSE)</f>
        <v>8773046.5600000005</v>
      </c>
      <c r="AT9" s="35">
        <f>VLOOKUP($AB9,[4]WV!$C$8:$K$14,8,FALSE)</f>
        <v>3.7487467852316812E-3</v>
      </c>
      <c r="AU9" s="35">
        <f>VLOOKUP($AB9,[4]WV!$C$8:$K$14,9,FALSE)</f>
        <v>4.39826467538104E-3</v>
      </c>
      <c r="AV9" s="8"/>
      <c r="AW9" s="23">
        <f>VLOOKUP($AB9,[5]WV!$C$8:$K$14,5,FALSE)</f>
        <v>220</v>
      </c>
      <c r="AX9" s="23">
        <f>VLOOKUP($AB9,[5]WV!$C$8:$K$14,6,FALSE)</f>
        <v>24858826.550000001</v>
      </c>
      <c r="AY9" s="35">
        <f>VLOOKUP($AB9,[5]WV!$C$8:$K$14,8,FALSE)</f>
        <v>1.0237796081716226E-2</v>
      </c>
      <c r="AZ9" s="35">
        <f>VLOOKUP($AB9,[5]WV!$C$8:$K$14,9,FALSE)</f>
        <v>9.5147610728051387E-3</v>
      </c>
      <c r="BB9" s="36">
        <f t="shared" si="1"/>
        <v>0</v>
      </c>
      <c r="BC9" s="36">
        <f t="shared" si="0"/>
        <v>0</v>
      </c>
      <c r="BD9" s="35">
        <f t="shared" si="0"/>
        <v>-9.6977975072558981E-6</v>
      </c>
      <c r="BE9" s="35">
        <f t="shared" si="0"/>
        <v>-2.5900098556088345E-5</v>
      </c>
      <c r="BF9" s="23"/>
      <c r="BG9" s="36">
        <f t="shared" si="0"/>
        <v>0</v>
      </c>
      <c r="BH9" s="36">
        <f t="shared" si="0"/>
        <v>-0.30999999493360519</v>
      </c>
      <c r="BI9" s="35">
        <f t="shared" si="0"/>
        <v>2.1154316458792122E-5</v>
      </c>
      <c r="BJ9" s="35">
        <f t="shared" si="0"/>
        <v>-7.5987336668401073E-7</v>
      </c>
      <c r="BK9" s="23"/>
      <c r="BL9" s="36">
        <f t="shared" si="0"/>
        <v>0</v>
      </c>
      <c r="BM9" s="36">
        <f t="shared" si="0"/>
        <v>0</v>
      </c>
      <c r="BN9" s="35">
        <f t="shared" si="0"/>
        <v>-4.8086926366895655E-5</v>
      </c>
      <c r="BO9" s="35">
        <f t="shared" si="0"/>
        <v>-2.0787921543204135E-5</v>
      </c>
      <c r="BP9" s="23"/>
      <c r="BQ9" s="36">
        <f t="shared" si="0"/>
        <v>0</v>
      </c>
      <c r="BR9" s="36">
        <f t="shared" si="0"/>
        <v>-0.43999999947845936</v>
      </c>
      <c r="BS9" s="35">
        <f t="shared" si="0"/>
        <v>4.8746785231681012E-5</v>
      </c>
      <c r="BT9" s="35">
        <f t="shared" si="0"/>
        <v>-1.7353246189602892E-6</v>
      </c>
      <c r="BU9" s="23"/>
      <c r="BV9" s="36">
        <f t="shared" si="0"/>
        <v>0</v>
      </c>
      <c r="BW9" s="36">
        <f t="shared" si="0"/>
        <v>-0.44999999925494194</v>
      </c>
      <c r="BX9" s="35">
        <f t="shared" si="0"/>
        <v>3.7796081716225463E-5</v>
      </c>
      <c r="BY9" s="35">
        <f t="shared" si="0"/>
        <v>1.4761072805138942E-5</v>
      </c>
    </row>
    <row r="10" spans="1:77" x14ac:dyDescent="0.2">
      <c r="A10" s="1" t="s">
        <v>25</v>
      </c>
      <c r="B10" s="2" t="s">
        <v>11</v>
      </c>
      <c r="C10" s="23">
        <v>73</v>
      </c>
      <c r="D10" s="28">
        <v>7823042.9000000004</v>
      </c>
      <c r="E10" s="17">
        <v>1.2500000000000001E-2</v>
      </c>
      <c r="F10" s="17">
        <v>1.2E-2</v>
      </c>
      <c r="G10" s="8"/>
      <c r="H10" s="23">
        <v>253</v>
      </c>
      <c r="I10" s="28">
        <v>32163529</v>
      </c>
      <c r="J10" s="17">
        <v>1.55E-2</v>
      </c>
      <c r="K10" s="17">
        <v>1.7999999999999999E-2</v>
      </c>
      <c r="L10" s="8"/>
      <c r="M10" s="23">
        <v>103</v>
      </c>
      <c r="N10" s="28">
        <v>9661163</v>
      </c>
      <c r="O10" s="17">
        <v>1.1900000000000001E-2</v>
      </c>
      <c r="P10" s="17">
        <v>1.46E-2</v>
      </c>
      <c r="Q10" s="8"/>
      <c r="R10" s="23">
        <v>219</v>
      </c>
      <c r="S10" s="28">
        <v>19786401</v>
      </c>
      <c r="T10" s="17">
        <v>9.4999999999999998E-3</v>
      </c>
      <c r="U10" s="17">
        <v>9.9000000000000008E-3</v>
      </c>
      <c r="V10" s="8"/>
      <c r="W10" s="23">
        <v>224</v>
      </c>
      <c r="X10" s="28">
        <v>24143133</v>
      </c>
      <c r="Y10" s="17">
        <v>1.04E-2</v>
      </c>
      <c r="Z10" s="17">
        <v>9.1999999999999998E-3</v>
      </c>
      <c r="AA10" s="8"/>
      <c r="AB10" s="34" t="s">
        <v>11</v>
      </c>
      <c r="AC10" s="23">
        <f>VLOOKUP($AB10,[1]WV!$C$8:$K$14,5,FALSE)</f>
        <v>73</v>
      </c>
      <c r="AD10" s="23">
        <f>VLOOKUP($AB10,[1]WV!$C$8:$K$14,6,FALSE)</f>
        <v>7823042.8999999985</v>
      </c>
      <c r="AE10" s="35">
        <f>VLOOKUP($AB10,[1]WV!$C$8:$K$14,8,FALSE)</f>
        <v>1.2463718627283592E-2</v>
      </c>
      <c r="AF10" s="35">
        <f>VLOOKUP($AB10,[1]WV!$C$8:$K$14,9,FALSE)</f>
        <v>1.2039758374805061E-2</v>
      </c>
      <c r="AG10" s="8"/>
      <c r="AH10" s="23">
        <f>VLOOKUP($AB10,[2]WV!$C$8:$K$23,5,FALSE)</f>
        <v>253</v>
      </c>
      <c r="AI10" s="23">
        <f>VLOOKUP($AB10,[2]WV!$C$8:$K$23,6,FALSE)</f>
        <v>32163529.450000003</v>
      </c>
      <c r="AJ10" s="35">
        <f>VLOOKUP($AB10,[2]WV!$C$8:$K$23,8,FALSE)</f>
        <v>1.5468329664954757E-2</v>
      </c>
      <c r="AK10" s="35">
        <f>VLOOKUP($AB10,[2]WV!$C$8:$K$23,9,FALSE)</f>
        <v>1.7946169036824146E-2</v>
      </c>
      <c r="AL10" s="8"/>
      <c r="AM10" s="23">
        <f>VLOOKUP($AB10,[3]WV!$C$8:$K$14,5,FALSE)</f>
        <v>103</v>
      </c>
      <c r="AN10" s="23">
        <f>VLOOKUP($AB10,[3]WV!$C$8:$K$14,6,FALSE)</f>
        <v>9661163</v>
      </c>
      <c r="AO10" s="35">
        <f>VLOOKUP($AB10,[3]WV!$C$8:$K$14,8,FALSE)</f>
        <v>1.190613801872616E-2</v>
      </c>
      <c r="AP10" s="35">
        <f>VLOOKUP($AB10,[3]WV!$C$8:$K$14,9,FALSE)</f>
        <v>1.4636537737584374E-2</v>
      </c>
      <c r="AQ10" s="8"/>
      <c r="AR10" s="23">
        <f>VLOOKUP($AB10,[4]WV!$C$8:$K$14,5,FALSE)</f>
        <v>219</v>
      </c>
      <c r="AS10" s="23">
        <f>VLOOKUP($AB10,[4]WV!$C$8:$K$14,6,FALSE)</f>
        <v>19786401.390000001</v>
      </c>
      <c r="AT10" s="35">
        <f>VLOOKUP($AB10,[4]WV!$C$8:$K$14,8,FALSE)</f>
        <v>9.546227278671375E-3</v>
      </c>
      <c r="AU10" s="35">
        <f>VLOOKUP($AB10,[4]WV!$C$8:$K$14,9,FALSE)</f>
        <v>9.9196817994030226E-3</v>
      </c>
      <c r="AV10" s="8"/>
      <c r="AW10" s="23">
        <f>VLOOKUP($AB10,[5]WV!$C$8:$K$14,5,FALSE)</f>
        <v>224</v>
      </c>
      <c r="AX10" s="23">
        <f>VLOOKUP($AB10,[5]WV!$C$8:$K$14,6,FALSE)</f>
        <v>24143133.280000001</v>
      </c>
      <c r="AY10" s="35">
        <f>VLOOKUP($AB10,[5]WV!$C$8:$K$14,8,FALSE)</f>
        <v>1.0423937828656521E-2</v>
      </c>
      <c r="AZ10" s="35">
        <f>VLOOKUP($AB10,[5]WV!$C$8:$K$14,9,FALSE)</f>
        <v>9.2408281720799991E-3</v>
      </c>
      <c r="BB10" s="36">
        <f t="shared" si="1"/>
        <v>0</v>
      </c>
      <c r="BC10" s="36">
        <f t="shared" si="0"/>
        <v>0</v>
      </c>
      <c r="BD10" s="35">
        <f t="shared" si="0"/>
        <v>-3.6281372716408938E-5</v>
      </c>
      <c r="BE10" s="35">
        <f t="shared" si="0"/>
        <v>3.97583748050611E-5</v>
      </c>
      <c r="BF10" s="23"/>
      <c r="BG10" s="36">
        <f t="shared" si="0"/>
        <v>0</v>
      </c>
      <c r="BH10" s="36">
        <f t="shared" si="0"/>
        <v>0.45000000298023224</v>
      </c>
      <c r="BI10" s="35">
        <f t="shared" si="0"/>
        <v>-3.1670335045242554E-5</v>
      </c>
      <c r="BJ10" s="35">
        <f t="shared" si="0"/>
        <v>-5.3830963175852814E-5</v>
      </c>
      <c r="BK10" s="23"/>
      <c r="BL10" s="36">
        <f t="shared" si="0"/>
        <v>0</v>
      </c>
      <c r="BM10" s="36">
        <f t="shared" si="0"/>
        <v>0</v>
      </c>
      <c r="BN10" s="35">
        <f t="shared" si="0"/>
        <v>6.1380187261587948E-6</v>
      </c>
      <c r="BO10" s="35">
        <f t="shared" si="0"/>
        <v>3.6537737584373467E-5</v>
      </c>
      <c r="BP10" s="23"/>
      <c r="BQ10" s="36">
        <f t="shared" si="0"/>
        <v>0</v>
      </c>
      <c r="BR10" s="36">
        <f t="shared" si="0"/>
        <v>0.39000000059604645</v>
      </c>
      <c r="BS10" s="35">
        <f t="shared" si="0"/>
        <v>4.6227278671375285E-5</v>
      </c>
      <c r="BT10" s="35">
        <f t="shared" si="0"/>
        <v>1.9681799403021769E-5</v>
      </c>
      <c r="BU10" s="23"/>
      <c r="BV10" s="36">
        <f t="shared" si="0"/>
        <v>0</v>
      </c>
      <c r="BW10" s="36">
        <f t="shared" si="0"/>
        <v>0.2800000011920929</v>
      </c>
      <c r="BX10" s="35">
        <f t="shared" si="0"/>
        <v>2.393782865652179E-5</v>
      </c>
      <c r="BY10" s="35">
        <f t="shared" si="0"/>
        <v>4.0828172079999253E-5</v>
      </c>
    </row>
    <row r="11" spans="1:77" x14ac:dyDescent="0.2">
      <c r="A11" s="1" t="s">
        <v>26</v>
      </c>
      <c r="B11" s="13" t="s">
        <v>12</v>
      </c>
      <c r="C11" s="23">
        <v>62</v>
      </c>
      <c r="D11" s="28">
        <v>8338324.7300000004</v>
      </c>
      <c r="E11" s="17">
        <v>1.06E-2</v>
      </c>
      <c r="F11" s="17">
        <v>1.2800000000000001E-2</v>
      </c>
      <c r="G11" s="8"/>
      <c r="H11" s="23">
        <v>381</v>
      </c>
      <c r="I11" s="28">
        <v>51787905</v>
      </c>
      <c r="J11" s="17">
        <v>2.3300000000000001E-2</v>
      </c>
      <c r="K11" s="17">
        <v>2.8899999999999999E-2</v>
      </c>
      <c r="L11" s="8"/>
      <c r="M11" s="23">
        <v>134</v>
      </c>
      <c r="N11" s="28">
        <v>11007798</v>
      </c>
      <c r="O11" s="17">
        <v>1.55E-2</v>
      </c>
      <c r="P11" s="17">
        <v>1.67E-2</v>
      </c>
      <c r="Q11" s="8"/>
      <c r="R11" s="23">
        <v>437</v>
      </c>
      <c r="S11" s="28">
        <v>43225849</v>
      </c>
      <c r="T11" s="17">
        <v>1.9099999999999999E-2</v>
      </c>
      <c r="U11" s="17">
        <v>2.1700000000000001E-2</v>
      </c>
      <c r="V11" s="8"/>
      <c r="W11" s="23">
        <v>254</v>
      </c>
      <c r="X11" s="28">
        <v>31367299</v>
      </c>
      <c r="Y11" s="17">
        <v>1.18E-2</v>
      </c>
      <c r="Z11" s="17">
        <v>1.2E-2</v>
      </c>
      <c r="AA11" s="8"/>
      <c r="AB11" s="34" t="s">
        <v>12</v>
      </c>
      <c r="AC11" s="23">
        <f>VLOOKUP($AB11,[1]WV!$C$8:$K$14,5,FALSE)</f>
        <v>62</v>
      </c>
      <c r="AD11" s="23">
        <f>VLOOKUP($AB11,[1]WV!$C$8:$K$14,6,FALSE)</f>
        <v>8338324.7300000004</v>
      </c>
      <c r="AE11" s="35">
        <f>VLOOKUP($AB11,[1]WV!$C$8:$K$14,8,FALSE)</f>
        <v>1.0585624039610723E-2</v>
      </c>
      <c r="AF11" s="35">
        <f>VLOOKUP($AB11,[1]WV!$C$8:$K$14,9,FALSE)</f>
        <v>1.2832783391723657E-2</v>
      </c>
      <c r="AG11" s="8"/>
      <c r="AH11" s="23">
        <f>VLOOKUP($AB11,[2]WV!$C$8:$K$23,5,FALSE)</f>
        <v>381</v>
      </c>
      <c r="AI11" s="23">
        <f>VLOOKUP($AB11,[2]WV!$C$8:$K$23,6,FALSE)</f>
        <v>51787904.890000001</v>
      </c>
      <c r="AJ11" s="35">
        <f>VLOOKUP($AB11,[2]WV!$C$8:$K$23,8,FALSE)</f>
        <v>2.3294203961848864E-2</v>
      </c>
      <c r="AK11" s="35">
        <f>VLOOKUP($AB11,[2]WV!$C$8:$K$23,9,FALSE)</f>
        <v>2.8895911335343572E-2</v>
      </c>
      <c r="AL11" s="8"/>
      <c r="AM11" s="23">
        <f>VLOOKUP($AB11,[3]WV!$C$8:$K$14,5,FALSE)</f>
        <v>134</v>
      </c>
      <c r="AN11" s="23">
        <f>VLOOKUP($AB11,[3]WV!$C$8:$K$14,6,FALSE)</f>
        <v>11007798</v>
      </c>
      <c r="AO11" s="35">
        <f>VLOOKUP($AB11,[3]WV!$C$8:$K$14,8,FALSE)</f>
        <v>1.548953878164374E-2</v>
      </c>
      <c r="AP11" s="35">
        <f>VLOOKUP($AB11,[3]WV!$C$8:$K$14,9,FALSE)</f>
        <v>1.6676672449756392E-2</v>
      </c>
      <c r="AQ11" s="8"/>
      <c r="AR11" s="23">
        <f>VLOOKUP($AB11,[4]WV!$C$8:$K$14,5,FALSE)</f>
        <v>437</v>
      </c>
      <c r="AS11" s="23">
        <f>VLOOKUP($AB11,[4]WV!$C$8:$K$14,6,FALSE)</f>
        <v>43225848.75</v>
      </c>
      <c r="AT11" s="35">
        <f>VLOOKUP($AB11,[4]WV!$C$8:$K$14,8,FALSE)</f>
        <v>1.9048864478444706E-2</v>
      </c>
      <c r="AU11" s="35">
        <f>VLOOKUP($AB11,[4]WV!$C$8:$K$14,9,FALSE)</f>
        <v>2.1670775633098733E-2</v>
      </c>
      <c r="AV11" s="8"/>
      <c r="AW11" s="23">
        <f>VLOOKUP($AB11,[5]WV!$C$8:$K$14,5,FALSE)</f>
        <v>254</v>
      </c>
      <c r="AX11" s="23">
        <f>VLOOKUP($AB11,[5]WV!$C$8:$K$14,6,FALSE)</f>
        <v>31367298.640000001</v>
      </c>
      <c r="AY11" s="35">
        <f>VLOOKUP($AB11,[5]WV!$C$8:$K$14,8,FALSE)</f>
        <v>1.1820000930708735E-2</v>
      </c>
      <c r="AZ11" s="35">
        <f>VLOOKUP($AB11,[5]WV!$C$8:$K$14,9,FALSE)</f>
        <v>1.2005890602222557E-2</v>
      </c>
      <c r="BB11" s="36">
        <f t="shared" si="1"/>
        <v>0</v>
      </c>
      <c r="BC11" s="36">
        <f t="shared" si="0"/>
        <v>0</v>
      </c>
      <c r="BD11" s="35">
        <f t="shared" si="0"/>
        <v>-1.4375960389277284E-5</v>
      </c>
      <c r="BE11" s="35">
        <f t="shared" si="0"/>
        <v>3.2783391723656755E-5</v>
      </c>
      <c r="BF11" s="23"/>
      <c r="BG11" s="36">
        <f t="shared" si="0"/>
        <v>0</v>
      </c>
      <c r="BH11" s="36">
        <f t="shared" si="0"/>
        <v>-0.10999999940395355</v>
      </c>
      <c r="BI11" s="35">
        <f t="shared" si="0"/>
        <v>-5.7960381511373837E-6</v>
      </c>
      <c r="BJ11" s="35">
        <f t="shared" si="0"/>
        <v>-4.0886646564264328E-6</v>
      </c>
      <c r="BK11" s="23"/>
      <c r="BL11" s="36">
        <f t="shared" si="0"/>
        <v>0</v>
      </c>
      <c r="BM11" s="36">
        <f t="shared" si="0"/>
        <v>0</v>
      </c>
      <c r="BN11" s="35">
        <f t="shared" si="0"/>
        <v>-1.046121835625996E-5</v>
      </c>
      <c r="BO11" s="35">
        <f t="shared" si="0"/>
        <v>-2.3327550243607692E-5</v>
      </c>
      <c r="BP11" s="23"/>
      <c r="BQ11" s="36">
        <f t="shared" si="0"/>
        <v>0</v>
      </c>
      <c r="BR11" s="36">
        <f t="shared" si="0"/>
        <v>-0.25</v>
      </c>
      <c r="BS11" s="35">
        <f t="shared" si="0"/>
        <v>-5.1135521555292773E-5</v>
      </c>
      <c r="BT11" s="35">
        <f t="shared" si="0"/>
        <v>-2.9224366901267618E-5</v>
      </c>
      <c r="BU11" s="23"/>
      <c r="BV11" s="36">
        <f t="shared" si="0"/>
        <v>0</v>
      </c>
      <c r="BW11" s="36">
        <f t="shared" si="0"/>
        <v>-0.35999999940395355</v>
      </c>
      <c r="BX11" s="35">
        <f t="shared" si="0"/>
        <v>2.000093070873496E-5</v>
      </c>
      <c r="BY11" s="35">
        <f t="shared" si="0"/>
        <v>5.8906022225562599E-6</v>
      </c>
    </row>
    <row r="12" spans="1:77" x14ac:dyDescent="0.2">
      <c r="A12" s="1" t="s">
        <v>27</v>
      </c>
      <c r="B12" s="13" t="s">
        <v>13</v>
      </c>
      <c r="C12" s="23">
        <v>5857</v>
      </c>
      <c r="D12" s="28">
        <v>649767433.57000005</v>
      </c>
      <c r="E12" s="17">
        <v>1</v>
      </c>
      <c r="F12" s="17">
        <v>1</v>
      </c>
      <c r="G12" s="8"/>
      <c r="H12" s="23">
        <v>16356</v>
      </c>
      <c r="I12" s="28">
        <v>1792222584</v>
      </c>
      <c r="J12" s="17">
        <v>1</v>
      </c>
      <c r="K12" s="17">
        <v>1</v>
      </c>
      <c r="L12" s="8"/>
      <c r="M12" s="23">
        <v>8651</v>
      </c>
      <c r="N12" s="28">
        <v>660071608</v>
      </c>
      <c r="O12" s="17">
        <v>1</v>
      </c>
      <c r="P12" s="17">
        <v>1</v>
      </c>
      <c r="Q12" s="8"/>
      <c r="R12" s="23">
        <v>22941</v>
      </c>
      <c r="S12" s="28">
        <v>1994660896</v>
      </c>
      <c r="T12" s="17">
        <v>1</v>
      </c>
      <c r="U12" s="17">
        <v>1</v>
      </c>
      <c r="V12" s="8"/>
      <c r="W12" s="23">
        <v>21489</v>
      </c>
      <c r="X12" s="28">
        <v>2612659042</v>
      </c>
      <c r="Y12" s="17">
        <v>1</v>
      </c>
      <c r="Z12" s="17">
        <v>1</v>
      </c>
      <c r="AA12" s="8"/>
      <c r="AB12" s="34" t="s">
        <v>13</v>
      </c>
      <c r="AC12" s="23">
        <f>VLOOKUP($AB12,[1]WV!$C$8:$K$14,5,FALSE)</f>
        <v>5857</v>
      </c>
      <c r="AD12" s="23">
        <f>VLOOKUP($AB12,[1]WV!$C$8:$K$14,6,FALSE)</f>
        <v>649767433.56999993</v>
      </c>
      <c r="AE12" s="35">
        <f>VLOOKUP($AB12,[1]WV!$C$8:$K$14,8,FALSE)</f>
        <v>1</v>
      </c>
      <c r="AF12" s="35">
        <f>VLOOKUP($AB12,[1]WV!$C$8:$K$14,9,FALSE)</f>
        <v>1.0000000000000002</v>
      </c>
      <c r="AG12" s="8"/>
      <c r="AH12" s="23">
        <f>VLOOKUP($AB12,[2]WV!$C$8:$K$23,5,FALSE)</f>
        <v>16356</v>
      </c>
      <c r="AI12" s="23">
        <f>VLOOKUP($AB12,[2]WV!$C$8:$K$23,6,FALSE)</f>
        <v>1792222584.3300002</v>
      </c>
      <c r="AJ12" s="35">
        <f>VLOOKUP($AB12,[2]WV!$C$8:$K$23,8,FALSE)</f>
        <v>1</v>
      </c>
      <c r="AK12" s="35">
        <f>VLOOKUP($AB12,[2]WV!$C$8:$K$23,9,FALSE)</f>
        <v>0.99999999999999967</v>
      </c>
      <c r="AL12" s="8"/>
      <c r="AM12" s="23">
        <f>VLOOKUP($AB12,[3]WV!$C$8:$K$14,5,FALSE)</f>
        <v>8651</v>
      </c>
      <c r="AN12" s="23">
        <f>VLOOKUP($AB12,[3]WV!$C$8:$K$14,6,FALSE)</f>
        <v>660071608</v>
      </c>
      <c r="AO12" s="35">
        <f>VLOOKUP($AB12,[3]WV!$C$8:$K$14,8,FALSE)</f>
        <v>1</v>
      </c>
      <c r="AP12" s="35">
        <f>VLOOKUP($AB12,[3]WV!$C$8:$K$14,9,FALSE)</f>
        <v>1</v>
      </c>
      <c r="AQ12" s="8"/>
      <c r="AR12" s="23">
        <f>VLOOKUP($AB12,[4]WV!$C$8:$K$14,5,FALSE)</f>
        <v>22941</v>
      </c>
      <c r="AS12" s="23">
        <f>VLOOKUP($AB12,[4]WV!$C$8:$K$14,6,FALSE)</f>
        <v>1994660896.4000001</v>
      </c>
      <c r="AT12" s="35">
        <f>VLOOKUP($AB12,[4]WV!$C$8:$K$14,8,FALSE)</f>
        <v>0.99999999999999989</v>
      </c>
      <c r="AU12" s="35">
        <f>VLOOKUP($AB12,[4]WV!$C$8:$K$14,9,FALSE)</f>
        <v>1</v>
      </c>
      <c r="AV12" s="8"/>
      <c r="AW12" s="23">
        <f>VLOOKUP($AB12,[5]WV!$C$8:$K$14,5,FALSE)</f>
        <v>21489</v>
      </c>
      <c r="AX12" s="23">
        <f>VLOOKUP($AB12,[5]WV!$C$8:$K$14,6,FALSE)</f>
        <v>2612659042.0700002</v>
      </c>
      <c r="AY12" s="35">
        <f>VLOOKUP($AB12,[5]WV!$C$8:$K$14,8,FALSE)</f>
        <v>1</v>
      </c>
      <c r="AZ12" s="35">
        <f>VLOOKUP($AB12,[5]WV!$C$8:$K$14,9,FALSE)</f>
        <v>1</v>
      </c>
      <c r="BB12" s="36">
        <f t="shared" si="1"/>
        <v>0</v>
      </c>
      <c r="BC12" s="36">
        <f t="shared" si="0"/>
        <v>0</v>
      </c>
      <c r="BD12" s="35">
        <f t="shared" si="0"/>
        <v>0</v>
      </c>
      <c r="BE12" s="35">
        <f t="shared" si="0"/>
        <v>0</v>
      </c>
      <c r="BF12" s="23"/>
      <c r="BG12" s="36">
        <f t="shared" si="0"/>
        <v>0</v>
      </c>
      <c r="BH12" s="36">
        <f t="shared" si="0"/>
        <v>0.33000016212463379</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0.40000009536743164</v>
      </c>
      <c r="BS12" s="35">
        <f t="shared" si="0"/>
        <v>0</v>
      </c>
      <c r="BT12" s="35">
        <f t="shared" si="0"/>
        <v>0</v>
      </c>
      <c r="BU12" s="23"/>
      <c r="BV12" s="36">
        <f t="shared" si="0"/>
        <v>0</v>
      </c>
      <c r="BW12" s="36">
        <f t="shared" si="0"/>
        <v>7.0000171661376953E-2</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612</v>
      </c>
      <c r="D15" s="30">
        <v>16506808.189999999</v>
      </c>
      <c r="E15" s="19">
        <v>0.92869999999999997</v>
      </c>
      <c r="F15" s="19">
        <v>0.92020000000000002</v>
      </c>
      <c r="H15" s="25">
        <v>1683</v>
      </c>
      <c r="I15" s="30">
        <v>46313008</v>
      </c>
      <c r="J15" s="19">
        <v>0.90969999999999995</v>
      </c>
      <c r="K15" s="19">
        <v>0.9022</v>
      </c>
      <c r="M15" s="25">
        <v>916</v>
      </c>
      <c r="N15" s="30">
        <v>34200991</v>
      </c>
      <c r="O15" s="19">
        <v>0.91690000000000005</v>
      </c>
      <c r="P15" s="19">
        <v>0.91310000000000002</v>
      </c>
      <c r="R15" s="25">
        <v>3282</v>
      </c>
      <c r="S15" s="30">
        <v>77844141</v>
      </c>
      <c r="T15" s="19">
        <v>0.95209999999999995</v>
      </c>
      <c r="U15" s="19">
        <v>0.93799999999999994</v>
      </c>
      <c r="W15" s="25">
        <v>1561</v>
      </c>
      <c r="X15" s="30">
        <v>59584068</v>
      </c>
      <c r="Y15" s="19">
        <v>0.92310000000000003</v>
      </c>
      <c r="Z15" s="19">
        <v>0.92069999999999996</v>
      </c>
      <c r="AB15" s="34" t="s">
        <v>80</v>
      </c>
      <c r="AC15" s="23">
        <f>VLOOKUP($AB15,[1]WV!$C$17:$K$24,5,FALSE)</f>
        <v>612</v>
      </c>
      <c r="AD15" s="23">
        <f>VLOOKUP($AB15,[1]WV!$C$17:$K$24,6,FALSE)</f>
        <v>16506808.189999999</v>
      </c>
      <c r="AE15" s="35">
        <f>VLOOKUP($AB15,[1]WV!$C$17:$K$24,8,FALSE)</f>
        <v>0.92867981790591803</v>
      </c>
      <c r="AF15" s="35">
        <f>VLOOKUP($AB15,[1]WV!$C$17:$K$24,9,FALSE)</f>
        <v>0.92020329224422814</v>
      </c>
      <c r="AH15" s="23">
        <f>VLOOKUP($AB15,[2]WV!$C$17:$K$23,5,FALSE)</f>
        <v>1683</v>
      </c>
      <c r="AI15" s="23">
        <f>VLOOKUP($AB15,[2]WV!$C$17:$K$23,6,FALSE)</f>
        <v>46313008.299999997</v>
      </c>
      <c r="AJ15" s="35">
        <f>VLOOKUP($AB15,[2]WV!$C$17:$K$23,8,FALSE)</f>
        <v>0.90972972972972976</v>
      </c>
      <c r="AK15" s="35">
        <f>VLOOKUP($AB15,[2]WV!$C$17:$K$23,9,FALSE)</f>
        <v>0.90224220125338228</v>
      </c>
      <c r="AM15" s="23">
        <f>VLOOKUP($AB15,[3]WV!$C$17:$K$23,5,FALSE)</f>
        <v>916</v>
      </c>
      <c r="AN15" s="23">
        <f>VLOOKUP($AB15,[3]WV!$C$17:$K$23,6,FALSE)</f>
        <v>34200991</v>
      </c>
      <c r="AO15" s="35">
        <f>VLOOKUP($AB15,[3]WV!$C$17:$K$23,8,FALSE)</f>
        <v>0.9169169169169169</v>
      </c>
      <c r="AP15" s="35">
        <f>VLOOKUP($AB15,[3]WV!$C$17:$K$23,9,FALSE)</f>
        <v>0.91306261882318018</v>
      </c>
      <c r="AQ15" s="23"/>
      <c r="AR15" s="23">
        <f>VLOOKUP($AB15,[4]WV!$C$17:$K$23,5,FALSE)</f>
        <v>3282</v>
      </c>
      <c r="AS15" s="23">
        <f>VLOOKUP($AB15,[4]WV!$C$17:$K$23,6,FALSE)</f>
        <v>77844140.790000007</v>
      </c>
      <c r="AT15" s="35">
        <f>VLOOKUP($AB15,[4]WV!$C$17:$K$23,8,FALSE)</f>
        <v>0.95213228894691038</v>
      </c>
      <c r="AU15" s="35">
        <f>VLOOKUP($AB15,[4]WV!$C$17:$K$23,9,FALSE)</f>
        <v>0.93804599590467608</v>
      </c>
      <c r="AW15" s="23">
        <f>VLOOKUP($AB15,[5]WV!$C$17:$K$23,5,FALSE)</f>
        <v>1561</v>
      </c>
      <c r="AX15" s="23">
        <f>VLOOKUP($AB15,[5]WV!$C$17:$K$23,6,FALSE)</f>
        <v>59584067.659999996</v>
      </c>
      <c r="AY15" s="35">
        <f>VLOOKUP($AB15,[5]WV!$C$17:$K$23,8,FALSE)</f>
        <v>0.92312241277350682</v>
      </c>
      <c r="AZ15" s="35">
        <f>VLOOKUP($AB15,[5]WV!$C$17:$K$23,9,FALSE)</f>
        <v>0.92070178833059135</v>
      </c>
      <c r="BB15" s="36">
        <f t="shared" si="1"/>
        <v>0</v>
      </c>
      <c r="BC15" s="36">
        <f t="shared" si="0"/>
        <v>0</v>
      </c>
      <c r="BD15" s="35">
        <f t="shared" si="0"/>
        <v>-2.0182094081944157E-5</v>
      </c>
      <c r="BE15" s="35">
        <f t="shared" si="0"/>
        <v>3.2922442281257958E-6</v>
      </c>
      <c r="BF15" s="23"/>
      <c r="BG15" s="36">
        <f t="shared" si="0"/>
        <v>0</v>
      </c>
      <c r="BH15" s="36">
        <f t="shared" si="0"/>
        <v>0.29999999701976776</v>
      </c>
      <c r="BI15" s="35">
        <f t="shared" si="0"/>
        <v>2.9729729729810472E-5</v>
      </c>
      <c r="BJ15" s="35">
        <f t="shared" si="0"/>
        <v>4.2201253382279091E-5</v>
      </c>
      <c r="BK15" s="23"/>
      <c r="BL15" s="36">
        <f t="shared" si="0"/>
        <v>0</v>
      </c>
      <c r="BM15" s="36">
        <f t="shared" si="0"/>
        <v>0</v>
      </c>
      <c r="BN15" s="35">
        <f t="shared" si="0"/>
        <v>1.6916916916853708E-5</v>
      </c>
      <c r="BO15" s="35">
        <f t="shared" si="0"/>
        <v>-3.7381176819839546E-5</v>
      </c>
      <c r="BP15" s="23"/>
      <c r="BQ15" s="36">
        <f t="shared" si="0"/>
        <v>0</v>
      </c>
      <c r="BR15" s="36">
        <f t="shared" si="0"/>
        <v>-0.20999999344348907</v>
      </c>
      <c r="BS15" s="35">
        <f t="shared" si="0"/>
        <v>3.2288946910430383E-5</v>
      </c>
      <c r="BT15" s="35">
        <f t="shared" si="0"/>
        <v>4.5995904676132682E-5</v>
      </c>
      <c r="BU15" s="23"/>
      <c r="BV15" s="36">
        <f t="shared" si="0"/>
        <v>0</v>
      </c>
      <c r="BW15" s="36">
        <f t="shared" si="0"/>
        <v>-0.34000000357627869</v>
      </c>
      <c r="BX15" s="35">
        <f t="shared" si="0"/>
        <v>2.2412773506785832E-5</v>
      </c>
      <c r="BY15" s="35">
        <f t="shared" si="0"/>
        <v>1.7883305913901637E-6</v>
      </c>
    </row>
    <row r="16" spans="1:77" x14ac:dyDescent="0.2">
      <c r="A16" s="1" t="s">
        <v>22</v>
      </c>
      <c r="B16" s="13" t="s">
        <v>8</v>
      </c>
      <c r="C16" s="25">
        <v>14</v>
      </c>
      <c r="D16" s="30">
        <v>345735.81</v>
      </c>
      <c r="E16" s="19">
        <v>2.12E-2</v>
      </c>
      <c r="F16" s="19">
        <v>1.9300000000000001E-2</v>
      </c>
      <c r="H16" s="25">
        <v>54</v>
      </c>
      <c r="I16" s="30">
        <v>1357506</v>
      </c>
      <c r="J16" s="19">
        <v>2.92E-2</v>
      </c>
      <c r="K16" s="19">
        <v>2.6499999999999999E-2</v>
      </c>
      <c r="M16" s="25">
        <v>29</v>
      </c>
      <c r="N16" s="30">
        <v>838500</v>
      </c>
      <c r="O16" s="19">
        <v>2.9000000000000001E-2</v>
      </c>
      <c r="P16" s="19">
        <v>2.24E-2</v>
      </c>
      <c r="R16" s="25">
        <v>59</v>
      </c>
      <c r="S16" s="30">
        <v>1635543</v>
      </c>
      <c r="T16" s="19">
        <v>1.7100000000000001E-2</v>
      </c>
      <c r="U16" s="19">
        <v>1.9699999999999999E-2</v>
      </c>
      <c r="W16" s="25">
        <v>30</v>
      </c>
      <c r="X16" s="30">
        <v>1346704</v>
      </c>
      <c r="Y16" s="19">
        <v>1.77E-2</v>
      </c>
      <c r="Z16" s="19">
        <v>2.0799999999999999E-2</v>
      </c>
      <c r="AB16" s="34" t="s">
        <v>8</v>
      </c>
      <c r="AC16" s="23">
        <f>VLOOKUP($AB16,[1]WV!$C$17:$K$24,5,FALSE)</f>
        <v>14</v>
      </c>
      <c r="AD16" s="23">
        <f>VLOOKUP($AB16,[1]WV!$C$17:$K$24,6,FALSE)</f>
        <v>345735.81</v>
      </c>
      <c r="AE16" s="35">
        <f>VLOOKUP($AB16,[1]WV!$C$17:$K$24,8,FALSE)</f>
        <v>2.1244309559939303E-2</v>
      </c>
      <c r="AF16" s="35">
        <f>VLOOKUP($AB16,[1]WV!$C$17:$K$24,9,FALSE)</f>
        <v>1.9273697673512794E-2</v>
      </c>
      <c r="AH16" s="23">
        <f>VLOOKUP($AB16,[2]WV!$C$17:$K$23,5,FALSE)</f>
        <v>54</v>
      </c>
      <c r="AI16" s="23">
        <f>VLOOKUP($AB16,[2]WV!$C$17:$K$23,6,FALSE)</f>
        <v>1357505.57</v>
      </c>
      <c r="AJ16" s="35">
        <f>VLOOKUP($AB16,[2]WV!$C$17:$K$23,8,FALSE)</f>
        <v>2.9189189189189189E-2</v>
      </c>
      <c r="AK16" s="35">
        <f>VLOOKUP($AB16,[2]WV!$C$17:$K$23,9,FALSE)</f>
        <v>2.6446107878734526E-2</v>
      </c>
      <c r="AM16" s="23">
        <f>VLOOKUP($AB16,[3]WV!$C$17:$K$23,5,FALSE)</f>
        <v>29</v>
      </c>
      <c r="AN16" s="23">
        <f>VLOOKUP($AB16,[3]WV!$C$17:$K$23,6,FALSE)</f>
        <v>838500</v>
      </c>
      <c r="AO16" s="35">
        <f>VLOOKUP($AB16,[3]WV!$C$17:$K$23,8,FALSE)</f>
        <v>2.9029029029029031E-2</v>
      </c>
      <c r="AP16" s="35">
        <f>VLOOKUP($AB16,[3]WV!$C$17:$K$23,9,FALSE)</f>
        <v>2.2385404150518231E-2</v>
      </c>
      <c r="AR16" s="23">
        <f>VLOOKUP($AB16,[4]WV!$C$17:$K$23,5,FALSE)</f>
        <v>59</v>
      </c>
      <c r="AS16" s="23">
        <f>VLOOKUP($AB16,[4]WV!$C$17:$K$23,6,FALSE)</f>
        <v>1635543.44</v>
      </c>
      <c r="AT16" s="35">
        <f>VLOOKUP($AB16,[4]WV!$C$17:$K$23,8,FALSE)</f>
        <v>1.7116333043225993E-2</v>
      </c>
      <c r="AU16" s="35">
        <f>VLOOKUP($AB16,[4]WV!$C$17:$K$23,9,FALSE)</f>
        <v>1.9708804791859786E-2</v>
      </c>
      <c r="AW16" s="23">
        <f>VLOOKUP($AB16,[5]WV!$C$17:$K$23,5,FALSE)</f>
        <v>30</v>
      </c>
      <c r="AX16" s="23">
        <f>VLOOKUP($AB16,[5]WV!$C$17:$K$23,6,FALSE)</f>
        <v>1346704.01</v>
      </c>
      <c r="AY16" s="35">
        <f>VLOOKUP($AB16,[5]WV!$C$17:$K$23,8,FALSE)</f>
        <v>1.7740981667652277E-2</v>
      </c>
      <c r="AZ16" s="35">
        <f>VLOOKUP($AB16,[5]WV!$C$17:$K$23,9,FALSE)</f>
        <v>2.0809468689418756E-2</v>
      </c>
      <c r="BB16" s="36">
        <f t="shared" si="1"/>
        <v>0</v>
      </c>
      <c r="BC16" s="36">
        <f t="shared" si="0"/>
        <v>0</v>
      </c>
      <c r="BD16" s="35">
        <f t="shared" si="0"/>
        <v>4.4309559939302579E-5</v>
      </c>
      <c r="BE16" s="35">
        <f t="shared" si="0"/>
        <v>-2.6302326487207678E-5</v>
      </c>
      <c r="BF16" s="23"/>
      <c r="BG16" s="36">
        <f t="shared" si="0"/>
        <v>0</v>
      </c>
      <c r="BH16" s="36">
        <f t="shared" si="0"/>
        <v>-0.42999999993480742</v>
      </c>
      <c r="BI16" s="35">
        <f t="shared" si="0"/>
        <v>-1.0810810810810839E-5</v>
      </c>
      <c r="BJ16" s="35">
        <f t="shared" si="0"/>
        <v>-5.3892121265473186E-5</v>
      </c>
      <c r="BK16" s="23"/>
      <c r="BL16" s="36">
        <f t="shared" si="0"/>
        <v>0</v>
      </c>
      <c r="BM16" s="36">
        <f t="shared" si="0"/>
        <v>0</v>
      </c>
      <c r="BN16" s="35">
        <f t="shared" si="0"/>
        <v>2.9029029029029041E-5</v>
      </c>
      <c r="BO16" s="35">
        <f t="shared" si="0"/>
        <v>-1.4595849481768841E-5</v>
      </c>
      <c r="BP16" s="23"/>
      <c r="BQ16" s="36">
        <f t="shared" si="0"/>
        <v>0</v>
      </c>
      <c r="BR16" s="36">
        <f t="shared" si="0"/>
        <v>0.43999999994412065</v>
      </c>
      <c r="BS16" s="35">
        <f t="shared" si="0"/>
        <v>1.633304322599255E-5</v>
      </c>
      <c r="BT16" s="35">
        <f t="shared" si="0"/>
        <v>8.8047918597872199E-6</v>
      </c>
      <c r="BU16" s="23"/>
      <c r="BV16" s="36">
        <f t="shared" si="0"/>
        <v>0</v>
      </c>
      <c r="BW16" s="36">
        <f t="shared" si="0"/>
        <v>1.0000000009313226E-2</v>
      </c>
      <c r="BX16" s="35">
        <f t="shared" si="0"/>
        <v>4.0981667652276177E-5</v>
      </c>
      <c r="BY16" s="35">
        <f t="shared" si="0"/>
        <v>9.4686894187567816E-6</v>
      </c>
    </row>
    <row r="17" spans="1:77" x14ac:dyDescent="0.2">
      <c r="A17" s="1" t="s">
        <v>23</v>
      </c>
      <c r="B17" s="13" t="s">
        <v>9</v>
      </c>
      <c r="C17" s="25">
        <v>18</v>
      </c>
      <c r="D17" s="30">
        <v>600694.59</v>
      </c>
      <c r="E17" s="19">
        <v>2.7300000000000001E-2</v>
      </c>
      <c r="F17" s="19">
        <v>3.3500000000000002E-2</v>
      </c>
      <c r="H17" s="25">
        <v>53</v>
      </c>
      <c r="I17" s="30">
        <v>1560826</v>
      </c>
      <c r="J17" s="19">
        <v>2.87E-2</v>
      </c>
      <c r="K17" s="19">
        <v>3.04E-2</v>
      </c>
      <c r="M17" s="25">
        <v>15</v>
      </c>
      <c r="N17" s="30">
        <v>763427</v>
      </c>
      <c r="O17" s="19">
        <v>1.4999999999999999E-2</v>
      </c>
      <c r="P17" s="19">
        <v>2.0400000000000001E-2</v>
      </c>
      <c r="R17" s="25">
        <v>44</v>
      </c>
      <c r="S17" s="30">
        <v>1233313</v>
      </c>
      <c r="T17" s="19">
        <v>1.2800000000000001E-2</v>
      </c>
      <c r="U17" s="19">
        <v>1.49E-2</v>
      </c>
      <c r="W17" s="25">
        <v>27</v>
      </c>
      <c r="X17" s="30">
        <v>1116852</v>
      </c>
      <c r="Y17" s="19">
        <v>1.6E-2</v>
      </c>
      <c r="Z17" s="19">
        <v>1.7299999999999999E-2</v>
      </c>
      <c r="AB17" s="34" t="s">
        <v>9</v>
      </c>
      <c r="AC17" s="23">
        <f>VLOOKUP($AB17,[1]WV!$C$17:$K$24,5,FALSE)</f>
        <v>18</v>
      </c>
      <c r="AD17" s="23">
        <f>VLOOKUP($AB17,[1]WV!$C$17:$K$24,6,FALSE)</f>
        <v>600694.59</v>
      </c>
      <c r="AE17" s="35">
        <f>VLOOKUP($AB17,[1]WV!$C$17:$K$24,8,FALSE)</f>
        <v>2.7314112291350532E-2</v>
      </c>
      <c r="AF17" s="35">
        <f>VLOOKUP($AB17,[1]WV!$C$17:$K$24,9,FALSE)</f>
        <v>3.3486857846095612E-2</v>
      </c>
      <c r="AH17" s="23">
        <f>VLOOKUP($AB17,[2]WV!$C$17:$K$23,5,FALSE)</f>
        <v>53</v>
      </c>
      <c r="AI17" s="23">
        <f>VLOOKUP($AB17,[2]WV!$C$17:$K$23,6,FALSE)</f>
        <v>1560826.14</v>
      </c>
      <c r="AJ17" s="35">
        <f>VLOOKUP($AB17,[2]WV!$C$17:$K$23,8,FALSE)</f>
        <v>2.8648648648648647E-2</v>
      </c>
      <c r="AK17" s="35">
        <f>VLOOKUP($AB17,[2]WV!$C$17:$K$23,9,FALSE)</f>
        <v>3.0407077061487708E-2</v>
      </c>
      <c r="AM17" s="23">
        <f>VLOOKUP($AB17,[3]WV!$C$17:$K$23,5,FALSE)</f>
        <v>15</v>
      </c>
      <c r="AN17" s="23">
        <f>VLOOKUP($AB17,[3]WV!$C$17:$K$23,6,FALSE)</f>
        <v>763427</v>
      </c>
      <c r="AO17" s="35">
        <f>VLOOKUP($AB17,[3]WV!$C$17:$K$23,8,FALSE)</f>
        <v>1.5015015015015015E-2</v>
      </c>
      <c r="AP17" s="35">
        <f>VLOOKUP($AB17,[3]WV!$C$17:$K$23,9,FALSE)</f>
        <v>2.038118298678316E-2</v>
      </c>
      <c r="AR17" s="23">
        <f>VLOOKUP($AB17,[4]WV!$C$17:$K$23,5,FALSE)</f>
        <v>44</v>
      </c>
      <c r="AS17" s="23">
        <f>VLOOKUP($AB17,[4]WV!$C$17:$K$23,6,FALSE)</f>
        <v>1233313.06</v>
      </c>
      <c r="AT17" s="35">
        <f>VLOOKUP($AB17,[4]WV!$C$17:$K$23,8,FALSE)</f>
        <v>1.2764722947490571E-2</v>
      </c>
      <c r="AU17" s="35">
        <f>VLOOKUP($AB17,[4]WV!$C$17:$K$23,9,FALSE)</f>
        <v>1.4861804188332202E-2</v>
      </c>
      <c r="AW17" s="23">
        <f>VLOOKUP($AB17,[5]WV!$C$17:$K$23,5,FALSE)</f>
        <v>27</v>
      </c>
      <c r="AX17" s="23">
        <f>VLOOKUP($AB17,[5]WV!$C$17:$K$23,6,FALSE)</f>
        <v>1116851.5900000001</v>
      </c>
      <c r="AY17" s="35">
        <f>VLOOKUP($AB17,[5]WV!$C$17:$K$23,8,FALSE)</f>
        <v>1.5966883500887048E-2</v>
      </c>
      <c r="AZ17" s="35">
        <f>VLOOKUP($AB17,[5]WV!$C$17:$K$23,9,FALSE)</f>
        <v>1.725775524558849E-2</v>
      </c>
      <c r="BB17" s="36">
        <f t="shared" si="1"/>
        <v>0</v>
      </c>
      <c r="BC17" s="36">
        <f t="shared" si="0"/>
        <v>0</v>
      </c>
      <c r="BD17" s="35">
        <f t="shared" si="0"/>
        <v>1.4112291350530659E-5</v>
      </c>
      <c r="BE17" s="35">
        <f t="shared" si="0"/>
        <v>-1.3142153904389942E-5</v>
      </c>
      <c r="BF17" s="23"/>
      <c r="BG17" s="36">
        <f t="shared" si="0"/>
        <v>0</v>
      </c>
      <c r="BH17" s="36">
        <f t="shared" si="0"/>
        <v>0.13999999989755452</v>
      </c>
      <c r="BI17" s="35">
        <f t="shared" si="0"/>
        <v>-5.1351351351352353E-5</v>
      </c>
      <c r="BJ17" s="35">
        <f t="shared" si="0"/>
        <v>7.0770614877084526E-6</v>
      </c>
      <c r="BK17" s="23"/>
      <c r="BL17" s="36">
        <f t="shared" si="0"/>
        <v>0</v>
      </c>
      <c r="BM17" s="36">
        <f t="shared" si="0"/>
        <v>0</v>
      </c>
      <c r="BN17" s="35">
        <f t="shared" si="0"/>
        <v>1.501501501501544E-5</v>
      </c>
      <c r="BO17" s="35">
        <f t="shared" si="0"/>
        <v>-1.8817013216841649E-5</v>
      </c>
      <c r="BP17" s="23"/>
      <c r="BQ17" s="36">
        <f t="shared" si="0"/>
        <v>0</v>
      </c>
      <c r="BR17" s="36">
        <f t="shared" si="0"/>
        <v>6.0000000055879354E-2</v>
      </c>
      <c r="BS17" s="35">
        <f t="shared" si="0"/>
        <v>-3.5277052509429321E-5</v>
      </c>
      <c r="BT17" s="35">
        <f t="shared" si="0"/>
        <v>-3.8195811667798493E-5</v>
      </c>
      <c r="BU17" s="23"/>
      <c r="BV17" s="36">
        <f t="shared" si="0"/>
        <v>0</v>
      </c>
      <c r="BW17" s="36">
        <f t="shared" si="0"/>
        <v>-0.40999999991618097</v>
      </c>
      <c r="BX17" s="35">
        <f t="shared" si="0"/>
        <v>-3.3116499112952058E-5</v>
      </c>
      <c r="BY17" s="35">
        <f t="shared" si="0"/>
        <v>-4.2244754411509267E-5</v>
      </c>
    </row>
    <row r="18" spans="1:77" x14ac:dyDescent="0.2">
      <c r="A18" s="1" t="s">
        <v>24</v>
      </c>
      <c r="B18" s="13" t="s">
        <v>10</v>
      </c>
      <c r="C18" s="25">
        <v>4</v>
      </c>
      <c r="D18" s="30">
        <v>54841.64</v>
      </c>
      <c r="E18" s="19">
        <v>6.1000000000000004E-3</v>
      </c>
      <c r="F18" s="19">
        <v>3.0999999999999999E-3</v>
      </c>
      <c r="H18" s="25">
        <v>25</v>
      </c>
      <c r="I18" s="30">
        <v>852947</v>
      </c>
      <c r="J18" s="19">
        <v>1.35E-2</v>
      </c>
      <c r="K18" s="19">
        <v>1.66E-2</v>
      </c>
      <c r="M18" s="25">
        <v>9</v>
      </c>
      <c r="N18" s="30">
        <v>806548</v>
      </c>
      <c r="O18" s="19">
        <v>8.9999999999999993E-3</v>
      </c>
      <c r="P18" s="19">
        <v>2.1499999999999998E-2</v>
      </c>
      <c r="R18" s="25">
        <v>9</v>
      </c>
      <c r="S18" s="30">
        <v>387363</v>
      </c>
      <c r="T18" s="19">
        <v>2.5999999999999999E-3</v>
      </c>
      <c r="U18" s="19">
        <v>4.7000000000000002E-3</v>
      </c>
      <c r="W18" s="25">
        <v>4</v>
      </c>
      <c r="X18" s="30">
        <v>154779</v>
      </c>
      <c r="Y18" s="19">
        <v>2.3999999999999998E-3</v>
      </c>
      <c r="Z18" s="19">
        <v>2.3999999999999998E-3</v>
      </c>
      <c r="AB18" s="34" t="s">
        <v>10</v>
      </c>
      <c r="AC18" s="23">
        <f>VLOOKUP($AB18,[1]WV!$C$17:$K$24,5,FALSE)</f>
        <v>4</v>
      </c>
      <c r="AD18" s="23">
        <f>VLOOKUP($AB18,[1]WV!$C$17:$K$24,6,FALSE)</f>
        <v>54841.64</v>
      </c>
      <c r="AE18" s="35">
        <f>VLOOKUP($AB18,[1]WV!$C$17:$K$24,8,FALSE)</f>
        <v>6.0698027314112293E-3</v>
      </c>
      <c r="AF18" s="35">
        <f>VLOOKUP($AB18,[1]WV!$C$17:$K$24,9,FALSE)</f>
        <v>3.0572511111291193E-3</v>
      </c>
      <c r="AH18" s="23">
        <f>VLOOKUP($AB18,[2]WV!$C$17:$K$23,5,FALSE)</f>
        <v>25</v>
      </c>
      <c r="AI18" s="23">
        <f>VLOOKUP($AB18,[2]WV!$C$17:$K$23,6,FALSE)</f>
        <v>852947.03</v>
      </c>
      <c r="AJ18" s="35">
        <f>VLOOKUP($AB18,[2]WV!$C$17:$K$23,8,FALSE)</f>
        <v>1.3513513513513514E-2</v>
      </c>
      <c r="AK18" s="35">
        <f>VLOOKUP($AB18,[2]WV!$C$17:$K$23,9,FALSE)</f>
        <v>1.6616601558567614E-2</v>
      </c>
      <c r="AM18" s="23">
        <f>VLOOKUP($AB18,[3]WV!$C$17:$K$23,5,FALSE)</f>
        <v>9</v>
      </c>
      <c r="AN18" s="23">
        <f>VLOOKUP($AB18,[3]WV!$C$17:$K$23,6,FALSE)</f>
        <v>806548</v>
      </c>
      <c r="AO18" s="35">
        <f>VLOOKUP($AB18,[3]WV!$C$17:$K$23,8,FALSE)</f>
        <v>9.0090090090090089E-3</v>
      </c>
      <c r="AP18" s="35">
        <f>VLOOKUP($AB18,[3]WV!$C$17:$K$23,9,FALSE)</f>
        <v>2.153238276301989E-2</v>
      </c>
      <c r="AR18" s="23">
        <f>VLOOKUP($AB18,[4]WV!$C$17:$K$23,5,FALSE)</f>
        <v>9</v>
      </c>
      <c r="AS18" s="23">
        <f>VLOOKUP($AB18,[4]WV!$C$17:$K$23,6,FALSE)</f>
        <v>387363.03</v>
      </c>
      <c r="AT18" s="35">
        <f>VLOOKUP($AB18,[4]WV!$C$17:$K$23,8,FALSE)</f>
        <v>2.6109660574412533E-3</v>
      </c>
      <c r="AU18" s="35">
        <f>VLOOKUP($AB18,[4]WV!$C$17:$K$23,9,FALSE)</f>
        <v>4.6678444333177272E-3</v>
      </c>
      <c r="AW18" s="23">
        <f>VLOOKUP($AB18,[5]WV!$C$17:$K$23,5,FALSE)</f>
        <v>4</v>
      </c>
      <c r="AX18" s="23">
        <f>VLOOKUP($AB18,[5]WV!$C$17:$K$23,6,FALSE)</f>
        <v>154778.85999999999</v>
      </c>
      <c r="AY18" s="35">
        <f>VLOOKUP($AB18,[5]WV!$C$17:$K$23,8,FALSE)</f>
        <v>2.3654642223536371E-3</v>
      </c>
      <c r="AZ18" s="35">
        <f>VLOOKUP($AB18,[5]WV!$C$17:$K$23,9,FALSE)</f>
        <v>2.3916657387497708E-3</v>
      </c>
      <c r="BB18" s="36">
        <f t="shared" si="1"/>
        <v>0</v>
      </c>
      <c r="BC18" s="36">
        <f t="shared" si="0"/>
        <v>0</v>
      </c>
      <c r="BD18" s="35">
        <f t="shared" si="0"/>
        <v>-3.0197268588771052E-5</v>
      </c>
      <c r="BE18" s="35">
        <f t="shared" si="0"/>
        <v>-4.274888887088055E-5</v>
      </c>
      <c r="BF18" s="23"/>
      <c r="BG18" s="36">
        <f t="shared" si="0"/>
        <v>0</v>
      </c>
      <c r="BH18" s="36">
        <f t="shared" si="0"/>
        <v>3.0000000027939677E-2</v>
      </c>
      <c r="BI18" s="35">
        <f t="shared" si="0"/>
        <v>1.3513513513514416E-5</v>
      </c>
      <c r="BJ18" s="35">
        <f t="shared" si="0"/>
        <v>1.6601558567613806E-5</v>
      </c>
      <c r="BK18" s="23"/>
      <c r="BL18" s="36">
        <f t="shared" si="0"/>
        <v>0</v>
      </c>
      <c r="BM18" s="36">
        <f t="shared" si="0"/>
        <v>0</v>
      </c>
      <c r="BN18" s="35">
        <f t="shared" si="0"/>
        <v>9.0090090090096109E-6</v>
      </c>
      <c r="BO18" s="35">
        <f t="shared" si="0"/>
        <v>3.2382763019891264E-5</v>
      </c>
      <c r="BP18" s="23"/>
      <c r="BQ18" s="36">
        <f t="shared" si="0"/>
        <v>0</v>
      </c>
      <c r="BR18" s="36">
        <f t="shared" si="0"/>
        <v>3.0000000027939677E-2</v>
      </c>
      <c r="BS18" s="35">
        <f t="shared" si="0"/>
        <v>1.0966057441253417E-5</v>
      </c>
      <c r="BT18" s="35">
        <f t="shared" si="0"/>
        <v>-3.2155566682273012E-5</v>
      </c>
      <c r="BU18" s="23"/>
      <c r="BV18" s="36">
        <f t="shared" si="0"/>
        <v>0</v>
      </c>
      <c r="BW18" s="36">
        <f t="shared" si="0"/>
        <v>-0.14000000001396984</v>
      </c>
      <c r="BX18" s="35">
        <f t="shared" si="0"/>
        <v>-3.4535777646362703E-5</v>
      </c>
      <c r="BY18" s="35">
        <f t="shared" si="0"/>
        <v>-8.3342612502289477E-6</v>
      </c>
    </row>
    <row r="19" spans="1:77" x14ac:dyDescent="0.2">
      <c r="A19" s="1" t="s">
        <v>25</v>
      </c>
      <c r="B19" s="13" t="s">
        <v>11</v>
      </c>
      <c r="C19" s="25">
        <v>9</v>
      </c>
      <c r="D19" s="30">
        <v>343888.84</v>
      </c>
      <c r="E19" s="19">
        <v>1.37E-2</v>
      </c>
      <c r="F19" s="19">
        <v>1.9199999999999998E-2</v>
      </c>
      <c r="H19" s="25">
        <v>31</v>
      </c>
      <c r="I19" s="30">
        <v>1027600</v>
      </c>
      <c r="J19" s="19">
        <v>1.6799999999999999E-2</v>
      </c>
      <c r="K19" s="19">
        <v>0.02</v>
      </c>
      <c r="M19" s="25">
        <v>29</v>
      </c>
      <c r="N19" s="30">
        <v>807601</v>
      </c>
      <c r="O19" s="19">
        <v>2.9000000000000001E-2</v>
      </c>
      <c r="P19" s="19">
        <v>2.1600000000000001E-2</v>
      </c>
      <c r="R19" s="25">
        <v>44</v>
      </c>
      <c r="S19" s="30">
        <v>1445857</v>
      </c>
      <c r="T19" s="19">
        <v>1.2800000000000001E-2</v>
      </c>
      <c r="U19" s="19">
        <v>1.7399999999999999E-2</v>
      </c>
      <c r="W19" s="25">
        <v>60</v>
      </c>
      <c r="X19" s="30">
        <v>2136763</v>
      </c>
      <c r="Y19" s="19">
        <v>3.5499999999999997E-2</v>
      </c>
      <c r="Z19" s="19">
        <v>3.3000000000000002E-2</v>
      </c>
      <c r="AB19" s="34" t="s">
        <v>11</v>
      </c>
      <c r="AC19" s="23">
        <f>VLOOKUP($AB19,[1]WV!$C$17:$K$24,5,FALSE)</f>
        <v>9</v>
      </c>
      <c r="AD19" s="23">
        <f>VLOOKUP($AB19,[1]WV!$C$17:$K$24,6,FALSE)</f>
        <v>343888.84</v>
      </c>
      <c r="AE19" s="35">
        <f>VLOOKUP($AB19,[1]WV!$C$17:$K$24,8,FALSE)</f>
        <v>1.3657056145675266E-2</v>
      </c>
      <c r="AF19" s="35">
        <f>VLOOKUP($AB19,[1]WV!$C$17:$K$24,9,FALSE)</f>
        <v>1.9170734832052873E-2</v>
      </c>
      <c r="AH19" s="23">
        <f>VLOOKUP($AB19,[2]WV!$C$17:$K$23,5,FALSE)</f>
        <v>31</v>
      </c>
      <c r="AI19" s="23">
        <f>VLOOKUP($AB19,[2]WV!$C$17:$K$23,6,FALSE)</f>
        <v>1027600.1399999999</v>
      </c>
      <c r="AJ19" s="35">
        <f>VLOOKUP($AB19,[2]WV!$C$17:$K$23,8,FALSE)</f>
        <v>1.6756756756756756E-2</v>
      </c>
      <c r="AK19" s="35">
        <f>VLOOKUP($AB19,[2]WV!$C$17:$K$23,9,FALSE)</f>
        <v>2.0019088509996095E-2</v>
      </c>
      <c r="AM19" s="23">
        <f>VLOOKUP($AB19,[3]WV!$C$17:$K$23,5,FALSE)</f>
        <v>29</v>
      </c>
      <c r="AN19" s="23">
        <f>VLOOKUP($AB19,[3]WV!$C$17:$K$23,6,FALSE)</f>
        <v>807601</v>
      </c>
      <c r="AO19" s="35">
        <f>VLOOKUP($AB19,[3]WV!$C$17:$K$23,8,FALSE)</f>
        <v>2.9029029029029031E-2</v>
      </c>
      <c r="AP19" s="35">
        <f>VLOOKUP($AB19,[3]WV!$C$17:$K$23,9,FALSE)</f>
        <v>2.1560494665906586E-2</v>
      </c>
      <c r="AR19" s="23">
        <f>VLOOKUP($AB19,[4]WV!$C$17:$K$23,5,FALSE)</f>
        <v>44</v>
      </c>
      <c r="AS19" s="23">
        <f>VLOOKUP($AB19,[4]WV!$C$17:$K$23,6,FALSE)</f>
        <v>1445856.88</v>
      </c>
      <c r="AT19" s="35">
        <f>VLOOKUP($AB19,[4]WV!$C$17:$K$23,8,FALSE)</f>
        <v>1.2764722947490571E-2</v>
      </c>
      <c r="AU19" s="35">
        <f>VLOOKUP($AB19,[4]WV!$C$17:$K$23,9,FALSE)</f>
        <v>1.7423023019729415E-2</v>
      </c>
      <c r="AW19" s="23">
        <f>VLOOKUP($AB19,[5]WV!$C$17:$K$23,5,FALSE)</f>
        <v>60</v>
      </c>
      <c r="AX19" s="23">
        <f>VLOOKUP($AB19,[5]WV!$C$17:$K$23,6,FALSE)</f>
        <v>2136763.34</v>
      </c>
      <c r="AY19" s="35">
        <f>VLOOKUP($AB19,[5]WV!$C$17:$K$23,8,FALSE)</f>
        <v>3.5481963335304553E-2</v>
      </c>
      <c r="AZ19" s="35">
        <f>VLOOKUP($AB19,[5]WV!$C$17:$K$23,9,FALSE)</f>
        <v>3.3017581807325162E-2</v>
      </c>
      <c r="BB19" s="36">
        <f t="shared" si="1"/>
        <v>0</v>
      </c>
      <c r="BC19" s="36">
        <f t="shared" si="0"/>
        <v>0</v>
      </c>
      <c r="BD19" s="35">
        <f t="shared" si="0"/>
        <v>-4.2943854324734368E-5</v>
      </c>
      <c r="BE19" s="35">
        <f t="shared" si="0"/>
        <v>-2.9265167947125498E-5</v>
      </c>
      <c r="BF19" s="23"/>
      <c r="BG19" s="36">
        <f t="shared" si="0"/>
        <v>0</v>
      </c>
      <c r="BH19" s="36">
        <f t="shared" si="0"/>
        <v>0.13999999989755452</v>
      </c>
      <c r="BI19" s="35">
        <f t="shared" si="0"/>
        <v>-4.3243243243243357E-5</v>
      </c>
      <c r="BJ19" s="35">
        <f t="shared" si="0"/>
        <v>1.9088509996094405E-5</v>
      </c>
      <c r="BK19" s="23"/>
      <c r="BL19" s="36">
        <f t="shared" si="0"/>
        <v>0</v>
      </c>
      <c r="BM19" s="36">
        <f t="shared" si="0"/>
        <v>0</v>
      </c>
      <c r="BN19" s="35">
        <f t="shared" si="0"/>
        <v>2.9029029029029041E-5</v>
      </c>
      <c r="BO19" s="35">
        <f t="shared" si="0"/>
        <v>-3.9505334093414834E-5</v>
      </c>
      <c r="BP19" s="23"/>
      <c r="BQ19" s="36">
        <f t="shared" si="0"/>
        <v>0</v>
      </c>
      <c r="BR19" s="36">
        <f t="shared" si="0"/>
        <v>-0.12000000011175871</v>
      </c>
      <c r="BS19" s="35">
        <f t="shared" si="0"/>
        <v>-3.5277052509429321E-5</v>
      </c>
      <c r="BT19" s="35">
        <f t="shared" si="0"/>
        <v>2.3023019729416505E-5</v>
      </c>
      <c r="BU19" s="23"/>
      <c r="BV19" s="36">
        <f t="shared" si="0"/>
        <v>0</v>
      </c>
      <c r="BW19" s="36">
        <f t="shared" si="0"/>
        <v>0.33999999985098839</v>
      </c>
      <c r="BX19" s="35">
        <f t="shared" si="0"/>
        <v>-1.8036664695443572E-5</v>
      </c>
      <c r="BY19" s="35">
        <f t="shared" si="0"/>
        <v>1.7581807325160737E-5</v>
      </c>
    </row>
    <row r="20" spans="1:77" x14ac:dyDescent="0.2">
      <c r="A20" s="1" t="s">
        <v>26</v>
      </c>
      <c r="B20" s="13" t="s">
        <v>12</v>
      </c>
      <c r="C20" s="23">
        <v>2</v>
      </c>
      <c r="D20" s="28">
        <v>86249.94</v>
      </c>
      <c r="E20" s="17">
        <v>3.0000000000000001E-3</v>
      </c>
      <c r="F20" s="17">
        <v>4.7999999999999996E-3</v>
      </c>
      <c r="G20" s="8"/>
      <c r="H20" s="23">
        <v>4</v>
      </c>
      <c r="I20" s="28">
        <v>219128</v>
      </c>
      <c r="J20" s="17">
        <v>2.2000000000000001E-3</v>
      </c>
      <c r="K20" s="17">
        <v>4.3E-3</v>
      </c>
      <c r="L20" s="8"/>
      <c r="M20" s="23">
        <v>1</v>
      </c>
      <c r="N20" s="28">
        <v>40376</v>
      </c>
      <c r="O20" s="17">
        <v>1E-3</v>
      </c>
      <c r="P20" s="17">
        <v>1.1000000000000001E-3</v>
      </c>
      <c r="Q20" s="8"/>
      <c r="R20" s="23">
        <v>9</v>
      </c>
      <c r="S20" s="28">
        <v>439203</v>
      </c>
      <c r="T20" s="17">
        <v>2.5999999999999999E-3</v>
      </c>
      <c r="U20" s="17">
        <v>5.3E-3</v>
      </c>
      <c r="V20" s="8"/>
      <c r="W20" s="23">
        <v>9</v>
      </c>
      <c r="X20" s="28">
        <v>376759</v>
      </c>
      <c r="Y20" s="17">
        <v>5.3E-3</v>
      </c>
      <c r="Z20" s="17">
        <v>5.7999999999999996E-3</v>
      </c>
      <c r="AA20" s="8"/>
      <c r="AB20" s="34" t="s">
        <v>12</v>
      </c>
      <c r="AC20" s="23">
        <f>VLOOKUP($AB20,[1]WV!$C$17:$K$24,5,FALSE)</f>
        <v>2</v>
      </c>
      <c r="AD20" s="23">
        <f>VLOOKUP($AB20,[1]WV!$C$17:$K$24,6,FALSE)</f>
        <v>86249.94</v>
      </c>
      <c r="AE20" s="35">
        <f>VLOOKUP($AB20,[1]WV!$C$17:$K$24,8,FALSE)</f>
        <v>3.0349013657056147E-3</v>
      </c>
      <c r="AF20" s="35">
        <f>VLOOKUP($AB20,[1]WV!$C$17:$K$24,9,FALSE)</f>
        <v>4.80816629298139E-3</v>
      </c>
      <c r="AG20" s="8"/>
      <c r="AH20" s="23">
        <f>VLOOKUP($AB20,[2]WV!$C$17:$K$23,5,FALSE)</f>
        <v>4</v>
      </c>
      <c r="AI20" s="23">
        <f>VLOOKUP($AB20,[2]WV!$C$17:$K$23,6,FALSE)</f>
        <v>219128.19</v>
      </c>
      <c r="AJ20" s="35">
        <f>VLOOKUP($AB20,[2]WV!$C$17:$K$23,8,FALSE)</f>
        <v>2.1621621621621622E-3</v>
      </c>
      <c r="AK20" s="35">
        <f>VLOOKUP($AB20,[2]WV!$C$17:$K$23,9,FALSE)</f>
        <v>4.2689237378317618E-3</v>
      </c>
      <c r="AL20" s="8"/>
      <c r="AM20" s="23">
        <f>VLOOKUP($AB20,[3]WV!$C$17:$K$23,5,FALSE)</f>
        <v>1</v>
      </c>
      <c r="AN20" s="23">
        <f>VLOOKUP($AB20,[3]WV!$C$17:$K$23,6,FALSE)</f>
        <v>40376</v>
      </c>
      <c r="AO20" s="35">
        <f>VLOOKUP($AB20,[3]WV!$C$17:$K$23,8,FALSE)</f>
        <v>1.001001001001001E-3</v>
      </c>
      <c r="AP20" s="35">
        <f>VLOOKUP($AB20,[3]WV!$C$17:$K$23,9,FALSE)</f>
        <v>1.077916610591919E-3</v>
      </c>
      <c r="AQ20" s="8"/>
      <c r="AR20" s="23">
        <f>VLOOKUP($AB20,[4]WV!$C$17:$K$23,5,FALSE)</f>
        <v>9</v>
      </c>
      <c r="AS20" s="23">
        <f>VLOOKUP($AB20,[4]WV!$C$17:$K$23,6,FALSE)</f>
        <v>439202.63</v>
      </c>
      <c r="AT20" s="35">
        <f>VLOOKUP($AB20,[4]WV!$C$17:$K$23,8,FALSE)</f>
        <v>2.6109660574412533E-3</v>
      </c>
      <c r="AU20" s="35">
        <f>VLOOKUP($AB20,[4]WV!$C$17:$K$23,9,FALSE)</f>
        <v>5.292527662084854E-3</v>
      </c>
      <c r="AV20" s="8"/>
      <c r="AW20" s="23">
        <f>VLOOKUP($AB20,[5]WV!$C$17:$K$23,5,FALSE)</f>
        <v>9</v>
      </c>
      <c r="AX20" s="23">
        <f>VLOOKUP($AB20,[5]WV!$C$17:$K$23,6,FALSE)</f>
        <v>376759.3</v>
      </c>
      <c r="AY20" s="35">
        <f>VLOOKUP($AB20,[5]WV!$C$17:$K$23,8,FALSE)</f>
        <v>5.3222945002956833E-3</v>
      </c>
      <c r="AZ20" s="35">
        <f>VLOOKUP($AB20,[5]WV!$C$17:$K$23,9,FALSE)</f>
        <v>5.8217401883264071E-3</v>
      </c>
      <c r="BB20" s="36">
        <f t="shared" si="1"/>
        <v>0</v>
      </c>
      <c r="BC20" s="36">
        <f t="shared" si="0"/>
        <v>0</v>
      </c>
      <c r="BD20" s="35">
        <f t="shared" si="0"/>
        <v>3.4901365705614605E-5</v>
      </c>
      <c r="BE20" s="35">
        <f t="shared" si="0"/>
        <v>8.1662929813904397E-6</v>
      </c>
      <c r="BF20" s="23"/>
      <c r="BG20" s="36">
        <f t="shared" si="0"/>
        <v>0</v>
      </c>
      <c r="BH20" s="36">
        <f t="shared" si="0"/>
        <v>0.19000000000232831</v>
      </c>
      <c r="BI20" s="35">
        <f t="shared" si="0"/>
        <v>-3.7837837837837937E-5</v>
      </c>
      <c r="BJ20" s="35">
        <f t="shared" si="0"/>
        <v>-3.1076262168238181E-5</v>
      </c>
      <c r="BK20" s="23"/>
      <c r="BL20" s="36">
        <f t="shared" si="0"/>
        <v>0</v>
      </c>
      <c r="BM20" s="36">
        <f t="shared" si="0"/>
        <v>0</v>
      </c>
      <c r="BN20" s="35">
        <f t="shared" si="0"/>
        <v>1.0010010010009715E-6</v>
      </c>
      <c r="BO20" s="35">
        <f t="shared" si="0"/>
        <v>-2.2083389408081083E-5</v>
      </c>
      <c r="BP20" s="23"/>
      <c r="BQ20" s="36">
        <f t="shared" si="0"/>
        <v>0</v>
      </c>
      <c r="BR20" s="36">
        <f t="shared" si="0"/>
        <v>-0.36999999999534339</v>
      </c>
      <c r="BS20" s="35">
        <f t="shared" si="0"/>
        <v>1.0966057441253417E-5</v>
      </c>
      <c r="BT20" s="35">
        <f t="shared" si="0"/>
        <v>-7.4723379151460725E-6</v>
      </c>
      <c r="BU20" s="23"/>
      <c r="BV20" s="36">
        <f t="shared" si="0"/>
        <v>0</v>
      </c>
      <c r="BW20" s="36">
        <f t="shared" si="0"/>
        <v>0.29999999998835847</v>
      </c>
      <c r="BX20" s="35">
        <f t="shared" si="0"/>
        <v>2.2294500295683313E-5</v>
      </c>
      <c r="BY20" s="35">
        <f t="shared" si="0"/>
        <v>2.1740188326407547E-5</v>
      </c>
    </row>
    <row r="21" spans="1:77" x14ac:dyDescent="0.2">
      <c r="A21" s="1" t="s">
        <v>27</v>
      </c>
      <c r="B21" s="13" t="s">
        <v>13</v>
      </c>
      <c r="C21" s="23">
        <v>659</v>
      </c>
      <c r="D21" s="28">
        <v>17938219.010000002</v>
      </c>
      <c r="E21" s="17">
        <v>1</v>
      </c>
      <c r="F21" s="17">
        <v>1</v>
      </c>
      <c r="G21" s="8"/>
      <c r="H21" s="23">
        <v>1850</v>
      </c>
      <c r="I21" s="28">
        <v>51331015</v>
      </c>
      <c r="J21" s="17">
        <v>1</v>
      </c>
      <c r="K21" s="17">
        <v>1</v>
      </c>
      <c r="L21" s="8"/>
      <c r="M21" s="23">
        <v>999</v>
      </c>
      <c r="N21" s="28">
        <v>37457443</v>
      </c>
      <c r="O21" s="17">
        <v>1</v>
      </c>
      <c r="P21" s="17">
        <v>1</v>
      </c>
      <c r="Q21" s="8"/>
      <c r="R21" s="23">
        <v>3447</v>
      </c>
      <c r="S21" s="28">
        <v>82985420</v>
      </c>
      <c r="T21" s="17">
        <v>1</v>
      </c>
      <c r="U21" s="17">
        <v>1</v>
      </c>
      <c r="V21" s="8"/>
      <c r="W21" s="23">
        <v>1691</v>
      </c>
      <c r="X21" s="28">
        <v>64715925</v>
      </c>
      <c r="Y21" s="17">
        <v>1</v>
      </c>
      <c r="Z21" s="17">
        <v>1</v>
      </c>
      <c r="AA21" s="8"/>
      <c r="AB21" s="34" t="s">
        <v>13</v>
      </c>
      <c r="AC21" s="23">
        <f>VLOOKUP($AB21,[1]WV!$C$17:$K$24,5,FALSE)</f>
        <v>659</v>
      </c>
      <c r="AD21" s="23">
        <f>VLOOKUP($AB21,[1]WV!$C$17:$K$24,6,FALSE)</f>
        <v>17938219.010000002</v>
      </c>
      <c r="AE21" s="35">
        <f>VLOOKUP($AB21,[1]WV!$C$17:$K$24,8,FALSE)</f>
        <v>0.99999999999999989</v>
      </c>
      <c r="AF21" s="35">
        <f>VLOOKUP($AB21,[1]WV!$C$17:$K$24,9,FALSE)</f>
        <v>1</v>
      </c>
      <c r="AG21" s="8"/>
      <c r="AH21" s="23">
        <f>VLOOKUP($AB21,[2]WV!$C$17:$K$23,5,FALSE)</f>
        <v>1850</v>
      </c>
      <c r="AI21" s="23">
        <f>VLOOKUP($AB21,[2]WV!$C$17:$K$23,6,FALSE)</f>
        <v>51331015.369999997</v>
      </c>
      <c r="AJ21" s="35">
        <f>VLOOKUP($AB21,[2]WV!$C$17:$K$23,8,FALSE)</f>
        <v>1.0000000000000002</v>
      </c>
      <c r="AK21" s="35">
        <f>VLOOKUP($AB21,[2]WV!$C$17:$K$23,9,FALSE)</f>
        <v>0.99999999999999989</v>
      </c>
      <c r="AL21" s="8"/>
      <c r="AM21" s="23">
        <f>VLOOKUP($AB21,[3]WV!$C$17:$K$23,5,FALSE)</f>
        <v>999</v>
      </c>
      <c r="AN21" s="23">
        <f>VLOOKUP($AB21,[3]WV!$C$17:$K$23,6,FALSE)</f>
        <v>37457443</v>
      </c>
      <c r="AO21" s="35">
        <f>VLOOKUP($AB21,[3]WV!$C$17:$K$23,8,FALSE)</f>
        <v>1</v>
      </c>
      <c r="AP21" s="35">
        <f>VLOOKUP($AB21,[3]WV!$C$17:$K$23,9,FALSE)</f>
        <v>1</v>
      </c>
      <c r="AQ21" s="8"/>
      <c r="AR21" s="23">
        <f>VLOOKUP($AB21,[4]WV!$C$17:$K$23,5,FALSE)</f>
        <v>3447</v>
      </c>
      <c r="AS21" s="23">
        <f>VLOOKUP($AB21,[4]WV!$C$17:$K$23,6,FALSE)</f>
        <v>82985419.829999998</v>
      </c>
      <c r="AT21" s="35">
        <f>VLOOKUP($AB21,[4]WV!$C$17:$K$23,8,FALSE)</f>
        <v>1</v>
      </c>
      <c r="AU21" s="35">
        <f>VLOOKUP($AB21,[4]WV!$C$17:$K$23,9,FALSE)</f>
        <v>1</v>
      </c>
      <c r="AV21" s="8"/>
      <c r="AW21" s="23">
        <f>VLOOKUP($AB21,[5]WV!$C$17:$K$23,5,FALSE)</f>
        <v>1691</v>
      </c>
      <c r="AX21" s="23">
        <f>VLOOKUP($AB21,[5]WV!$C$17:$K$23,6,FALSE)</f>
        <v>64715924.759999998</v>
      </c>
      <c r="AY21" s="35">
        <f>VLOOKUP($AB21,[5]WV!$C$17:$K$23,8,FALSE)</f>
        <v>1</v>
      </c>
      <c r="AZ21" s="35">
        <f>VLOOKUP($AB21,[5]WV!$C$17:$K$23,9,FALSE)</f>
        <v>1</v>
      </c>
      <c r="BB21" s="36">
        <f t="shared" si="1"/>
        <v>0</v>
      </c>
      <c r="BC21" s="36">
        <f t="shared" si="0"/>
        <v>0</v>
      </c>
      <c r="BD21" s="35">
        <f t="shared" si="0"/>
        <v>0</v>
      </c>
      <c r="BE21" s="35">
        <f t="shared" si="0"/>
        <v>0</v>
      </c>
      <c r="BF21" s="23"/>
      <c r="BG21" s="36">
        <f t="shared" si="0"/>
        <v>0</v>
      </c>
      <c r="BH21" s="36">
        <f t="shared" si="0"/>
        <v>0.36999999731779099</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-0.17000000178813934</v>
      </c>
      <c r="BS21" s="35">
        <f t="shared" si="3"/>
        <v>0</v>
      </c>
      <c r="BT21" s="35">
        <f t="shared" si="3"/>
        <v>0</v>
      </c>
      <c r="BU21" s="23"/>
      <c r="BV21" s="36">
        <f t="shared" ref="BV21:BY21" si="4">AW21-W21</f>
        <v>0</v>
      </c>
      <c r="BW21" s="36">
        <f t="shared" si="4"/>
        <v>-0.24000000208616257</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H14" activePane="bottomRight" state="frozen"/>
      <selection pane="bottomRight" activeCell="B30" sqref="B30"/>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41" priority="21" operator="lessThan">
      <formula>-1</formula>
    </cfRule>
  </conditionalFormatting>
  <conditionalFormatting sqref="BD6:BE21">
    <cfRule type="cellIs" dxfId="40" priority="19" operator="lessThan">
      <formula>-0.01</formula>
    </cfRule>
    <cfRule type="cellIs" dxfId="39" priority="20" operator="greaterThan">
      <formula>0.01</formula>
    </cfRule>
  </conditionalFormatting>
  <conditionalFormatting sqref="BB6:BC21">
    <cfRule type="cellIs" dxfId="38" priority="17" operator="lessThan">
      <formula>-1</formula>
    </cfRule>
    <cfRule type="cellIs" dxfId="37" priority="18" operator="greaterThan">
      <formula>1</formula>
    </cfRule>
  </conditionalFormatting>
  <conditionalFormatting sqref="BI6:BJ21">
    <cfRule type="cellIs" dxfId="36" priority="15" operator="lessThan">
      <formula>-0.01</formula>
    </cfRule>
    <cfRule type="cellIs" dxfId="35" priority="16" operator="greaterThan">
      <formula>0.01</formula>
    </cfRule>
  </conditionalFormatting>
  <conditionalFormatting sqref="BG6:BH21">
    <cfRule type="cellIs" dxfId="34" priority="13" operator="lessThan">
      <formula>-1</formula>
    </cfRule>
    <cfRule type="cellIs" dxfId="33" priority="14" operator="greaterThan">
      <formula>1</formula>
    </cfRule>
  </conditionalFormatting>
  <conditionalFormatting sqref="BN6:BO21">
    <cfRule type="cellIs" dxfId="32" priority="11" operator="lessThan">
      <formula>-0.01</formula>
    </cfRule>
    <cfRule type="cellIs" dxfId="31" priority="12" operator="greaterThan">
      <formula>0.01</formula>
    </cfRule>
  </conditionalFormatting>
  <conditionalFormatting sqref="BL6:BM21">
    <cfRule type="cellIs" dxfId="30" priority="9" operator="lessThan">
      <formula>-1</formula>
    </cfRule>
    <cfRule type="cellIs" dxfId="29" priority="10" operator="greaterThan">
      <formula>1</formula>
    </cfRule>
  </conditionalFormatting>
  <conditionalFormatting sqref="BS6:BT21">
    <cfRule type="cellIs" dxfId="28" priority="7" operator="lessThan">
      <formula>-0.01</formula>
    </cfRule>
    <cfRule type="cellIs" dxfId="27" priority="8" operator="greaterThan">
      <formula>0.01</formula>
    </cfRule>
  </conditionalFormatting>
  <conditionalFormatting sqref="BQ6:BR21">
    <cfRule type="cellIs" dxfId="26" priority="5" operator="lessThan">
      <formula>-1</formula>
    </cfRule>
    <cfRule type="cellIs" dxfId="25" priority="6" operator="greaterThan">
      <formula>1</formula>
    </cfRule>
  </conditionalFormatting>
  <conditionalFormatting sqref="BX6:BY21">
    <cfRule type="cellIs" dxfId="24" priority="3" operator="lessThan">
      <formula>-0.01</formula>
    </cfRule>
    <cfRule type="cellIs" dxfId="23" priority="4" operator="greaterThan">
      <formula>0.01</formula>
    </cfRule>
  </conditionalFormatting>
  <conditionalFormatting sqref="BV6:BW21">
    <cfRule type="cellIs" dxfId="22" priority="1" operator="lessThan">
      <formula>-1</formula>
    </cfRule>
    <cfRule type="cellIs" dxfId="21" priority="2" operator="greaterThan">
      <formula>1</formula>
    </cfRule>
  </conditionalFormatting>
  <pageMargins left="0.7" right="0.7" top="0.75" bottom="0.75" header="0.3" footer="0.3"/>
  <pageSetup paperSize="5" scale="12"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BY37"/>
  <sheetViews>
    <sheetView zoomScale="80" zoomScaleNormal="80" workbookViewId="0">
      <pane xSplit="2" ySplit="3" topLeftCell="AZ4" activePane="bottomRight" state="frozen"/>
      <selection activeCell="BB10" sqref="BB10"/>
      <selection pane="topRight" activeCell="BB10" sqref="BB10"/>
      <selection pane="bottomLeft" activeCell="BB10" sqref="BB10"/>
      <selection pane="bottomRight" activeCell="BX18" sqref="BX18"/>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79</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3040</v>
      </c>
      <c r="D6" s="28">
        <v>421014931.51999998</v>
      </c>
      <c r="E6" s="17">
        <v>0.93279999999999996</v>
      </c>
      <c r="F6" s="17">
        <v>0.91990000000000005</v>
      </c>
      <c r="G6" s="8"/>
      <c r="H6" s="23">
        <v>11023</v>
      </c>
      <c r="I6" s="28">
        <v>1761036021</v>
      </c>
      <c r="J6" s="17">
        <v>0.93569999999999998</v>
      </c>
      <c r="K6" s="17">
        <v>0.92649999999999999</v>
      </c>
      <c r="L6" s="8"/>
      <c r="M6" s="23">
        <v>3149</v>
      </c>
      <c r="N6" s="28">
        <v>354786483</v>
      </c>
      <c r="O6" s="17">
        <v>0.94989999999999997</v>
      </c>
      <c r="P6" s="17">
        <v>0.93279999999999996</v>
      </c>
      <c r="Q6" s="8"/>
      <c r="R6" s="23">
        <v>7373</v>
      </c>
      <c r="S6" s="28">
        <v>1242260474</v>
      </c>
      <c r="T6" s="17">
        <v>0.92520000000000002</v>
      </c>
      <c r="U6" s="17">
        <v>0.92300000000000004</v>
      </c>
      <c r="V6" s="8"/>
      <c r="W6" s="23">
        <v>18619</v>
      </c>
      <c r="X6" s="28">
        <v>2888319818</v>
      </c>
      <c r="Y6" s="17">
        <v>0.96740000000000004</v>
      </c>
      <c r="Z6" s="17">
        <v>0.96550000000000002</v>
      </c>
      <c r="AA6" s="8"/>
      <c r="AB6" s="34" t="s">
        <v>80</v>
      </c>
      <c r="AC6" s="23">
        <f>VLOOKUP($AB6,[1]WY!$C$8:$K$14,5,FALSE)</f>
        <v>3040</v>
      </c>
      <c r="AD6" s="23">
        <f>VLOOKUP($AB6,[1]WY!$C$8:$K$14,6,FALSE)</f>
        <v>421014931.51999998</v>
      </c>
      <c r="AE6" s="35">
        <f>VLOOKUP($AB6,[1]WY!$C$8:$K$14,8,FALSE)</f>
        <v>0.93280147284443082</v>
      </c>
      <c r="AF6" s="35">
        <f>VLOOKUP($AB6,[1]WY!$C$8:$K$14,9,FALSE)</f>
        <v>0.91990676504001312</v>
      </c>
      <c r="AG6" s="8"/>
      <c r="AH6" s="23">
        <f>VLOOKUP($AB6,[2]WY!$C$8:$K$23,5,FALSE)</f>
        <v>11023</v>
      </c>
      <c r="AI6" s="23">
        <f>VLOOKUP($AB6,[2]WY!$C$8:$K$23,6,FALSE)</f>
        <v>1761036020.8</v>
      </c>
      <c r="AJ6" s="35">
        <f>VLOOKUP($AB6,[2]WY!$C$8:$K$23,8,FALSE)</f>
        <v>0.93565911212970032</v>
      </c>
      <c r="AK6" s="35">
        <f>VLOOKUP($AB6,[2]WY!$C$8:$K$23,9,FALSE)</f>
        <v>0.92645612087714413</v>
      </c>
      <c r="AL6" s="8"/>
      <c r="AM6" s="23">
        <f>VLOOKUP($AB6,[3]WY!$C$8:$K$14,5,FALSE)</f>
        <v>3149</v>
      </c>
      <c r="AN6" s="23">
        <f>VLOOKUP($AB6,[3]WY!$C$8:$K$14,6,FALSE)</f>
        <v>354786483</v>
      </c>
      <c r="AO6" s="35">
        <f>VLOOKUP($AB6,[3]WY!$C$8:$K$14,8,FALSE)</f>
        <v>0.94992458521870282</v>
      </c>
      <c r="AP6" s="35">
        <f>VLOOKUP($AB6,[3]WY!$C$8:$K$14,9,FALSE)</f>
        <v>0.93282501880694735</v>
      </c>
      <c r="AQ6" s="8"/>
      <c r="AR6" s="23">
        <f>VLOOKUP($AB6,[4]WY!$C$8:$K$14,5,FALSE)</f>
        <v>7373</v>
      </c>
      <c r="AS6" s="23">
        <f>VLOOKUP($AB6,[4]WY!$C$8:$K$14,6,FALSE)</f>
        <v>1242260474.46</v>
      </c>
      <c r="AT6" s="35">
        <f>VLOOKUP($AB6,[4]WY!$C$8:$K$14,8,FALSE)</f>
        <v>0.92521018948425149</v>
      </c>
      <c r="AU6" s="35">
        <f>VLOOKUP($AB6,[4]WY!$C$8:$K$14,9,FALSE)</f>
        <v>0.92302439766712674</v>
      </c>
      <c r="AV6" s="8"/>
      <c r="AW6" s="23">
        <f>VLOOKUP($AB6,[5]WY!$C$8:$K$14,5,FALSE)</f>
        <v>18619</v>
      </c>
      <c r="AX6" s="23">
        <f>VLOOKUP($AB6,[5]WY!$C$8:$K$14,6,FALSE)</f>
        <v>2888319818.1599998</v>
      </c>
      <c r="AY6" s="35">
        <f>VLOOKUP($AB6,[5]WY!$C$8:$K$14,8,FALSE)</f>
        <v>0.9674218019328692</v>
      </c>
      <c r="AZ6" s="35">
        <f>VLOOKUP($AB6,[5]WY!$C$8:$K$14,9,FALSE)</f>
        <v>0.96548664232688153</v>
      </c>
      <c r="BB6" s="36">
        <f>AC6-C6</f>
        <v>0</v>
      </c>
      <c r="BC6" s="36">
        <f t="shared" ref="BC6:BY21" si="0">AD6-D6</f>
        <v>0</v>
      </c>
      <c r="BD6" s="35">
        <f t="shared" si="0"/>
        <v>1.4728444308609312E-6</v>
      </c>
      <c r="BE6" s="35">
        <f t="shared" si="0"/>
        <v>6.7650400130681021E-6</v>
      </c>
      <c r="BF6" s="23"/>
      <c r="BG6" s="36">
        <f t="shared" si="0"/>
        <v>0</v>
      </c>
      <c r="BH6" s="36">
        <f t="shared" si="0"/>
        <v>-0.20000004768371582</v>
      </c>
      <c r="BI6" s="35">
        <f t="shared" si="0"/>
        <v>-4.0887870299655127E-5</v>
      </c>
      <c r="BJ6" s="35">
        <f t="shared" si="0"/>
        <v>-4.3879122855861041E-5</v>
      </c>
      <c r="BK6" s="23"/>
      <c r="BL6" s="36">
        <f t="shared" si="0"/>
        <v>0</v>
      </c>
      <c r="BM6" s="36">
        <f t="shared" si="0"/>
        <v>0</v>
      </c>
      <c r="BN6" s="35">
        <f t="shared" si="0"/>
        <v>2.4585218702855016E-5</v>
      </c>
      <c r="BO6" s="35">
        <f t="shared" si="0"/>
        <v>2.5018806947385563E-5</v>
      </c>
      <c r="BP6" s="23"/>
      <c r="BQ6" s="36">
        <f t="shared" si="0"/>
        <v>0</v>
      </c>
      <c r="BR6" s="36">
        <f t="shared" si="0"/>
        <v>0.46000003814697266</v>
      </c>
      <c r="BS6" s="35">
        <f t="shared" si="0"/>
        <v>1.0189484251466041E-5</v>
      </c>
      <c r="BT6" s="35">
        <f t="shared" si="0"/>
        <v>2.4397667126696554E-5</v>
      </c>
      <c r="BU6" s="23"/>
      <c r="BV6" s="36">
        <f t="shared" si="0"/>
        <v>0</v>
      </c>
      <c r="BW6" s="36">
        <f t="shared" si="0"/>
        <v>0.15999984741210938</v>
      </c>
      <c r="BX6" s="35">
        <f t="shared" si="0"/>
        <v>2.1801932869158769E-5</v>
      </c>
      <c r="BY6" s="35">
        <f t="shared" si="0"/>
        <v>-1.3357673118497004E-5</v>
      </c>
    </row>
    <row r="7" spans="1:77" x14ac:dyDescent="0.2">
      <c r="A7" s="1" t="s">
        <v>22</v>
      </c>
      <c r="B7" s="2" t="s">
        <v>8</v>
      </c>
      <c r="C7" s="23">
        <v>95</v>
      </c>
      <c r="D7" s="28">
        <v>16042395.859999999</v>
      </c>
      <c r="E7" s="17">
        <v>2.92E-2</v>
      </c>
      <c r="F7" s="17">
        <v>3.5099999999999999E-2</v>
      </c>
      <c r="G7" s="8"/>
      <c r="H7" s="23">
        <v>310</v>
      </c>
      <c r="I7" s="28">
        <v>50386703</v>
      </c>
      <c r="J7" s="17">
        <v>2.63E-2</v>
      </c>
      <c r="K7" s="17">
        <v>2.6499999999999999E-2</v>
      </c>
      <c r="L7" s="8"/>
      <c r="M7" s="23">
        <v>60</v>
      </c>
      <c r="N7" s="28">
        <v>10607731</v>
      </c>
      <c r="O7" s="17">
        <v>1.8100000000000002E-2</v>
      </c>
      <c r="P7" s="17">
        <v>2.7900000000000001E-2</v>
      </c>
      <c r="Q7" s="8"/>
      <c r="R7" s="23">
        <v>304</v>
      </c>
      <c r="S7" s="28">
        <v>51944388</v>
      </c>
      <c r="T7" s="17">
        <v>3.8199999999999998E-2</v>
      </c>
      <c r="U7" s="17">
        <v>3.8600000000000002E-2</v>
      </c>
      <c r="V7" s="8"/>
      <c r="W7" s="23">
        <v>284</v>
      </c>
      <c r="X7" s="28">
        <v>43415542</v>
      </c>
      <c r="Y7" s="17">
        <v>1.4800000000000001E-2</v>
      </c>
      <c r="Z7" s="17">
        <v>1.4500000000000001E-2</v>
      </c>
      <c r="AA7" s="8"/>
      <c r="AB7" s="34" t="s">
        <v>8</v>
      </c>
      <c r="AC7" s="23">
        <f>VLOOKUP($AB7,[1]WY!$C$8:$K$14,5,FALSE)</f>
        <v>95</v>
      </c>
      <c r="AD7" s="23">
        <f>VLOOKUP($AB7,[1]WY!$C$8:$K$14,6,FALSE)</f>
        <v>16042395.859999999</v>
      </c>
      <c r="AE7" s="35">
        <f>VLOOKUP($AB7,[1]WY!$C$8:$K$14,8,FALSE)</f>
        <v>2.9150046026388463E-2</v>
      </c>
      <c r="AF7" s="35">
        <f>VLOOKUP($AB7,[1]WY!$C$8:$K$14,9,FALSE)</f>
        <v>3.5052221130933578E-2</v>
      </c>
      <c r="AG7" s="8"/>
      <c r="AH7" s="23">
        <f>VLOOKUP($AB7,[2]WY!$C$8:$K$23,5,FALSE)</f>
        <v>310</v>
      </c>
      <c r="AI7" s="23">
        <f>VLOOKUP($AB7,[2]WY!$C$8:$K$23,6,FALSE)</f>
        <v>50386702.550000004</v>
      </c>
      <c r="AJ7" s="35">
        <f>VLOOKUP($AB7,[2]WY!$C$8:$K$23,8,FALSE)</f>
        <v>2.6313555725320431E-2</v>
      </c>
      <c r="AK7" s="35">
        <f>VLOOKUP($AB7,[2]WY!$C$8:$K$23,9,FALSE)</f>
        <v>2.6507730924809434E-2</v>
      </c>
      <c r="AL7" s="8"/>
      <c r="AM7" s="23">
        <f>VLOOKUP($AB7,[3]WY!$C$8:$K$14,5,FALSE)</f>
        <v>60</v>
      </c>
      <c r="AN7" s="23">
        <f>VLOOKUP($AB7,[3]WY!$C$8:$K$14,6,FALSE)</f>
        <v>10607731</v>
      </c>
      <c r="AO7" s="35">
        <f>VLOOKUP($AB7,[3]WY!$C$8:$K$14,8,FALSE)</f>
        <v>1.8099547511312219E-2</v>
      </c>
      <c r="AP7" s="35">
        <f>VLOOKUP($AB7,[3]WY!$C$8:$K$14,9,FALSE)</f>
        <v>2.7890456214404422E-2</v>
      </c>
      <c r="AQ7" s="8"/>
      <c r="AR7" s="23">
        <f>VLOOKUP($AB7,[4]WY!$C$8:$K$14,5,FALSE)</f>
        <v>304</v>
      </c>
      <c r="AS7" s="23">
        <f>VLOOKUP($AB7,[4]WY!$C$8:$K$14,6,FALSE)</f>
        <v>51944388.439999998</v>
      </c>
      <c r="AT7" s="35">
        <f>VLOOKUP($AB7,[4]WY!$C$8:$K$14,8,FALSE)</f>
        <v>3.8147822813401934E-2</v>
      </c>
      <c r="AU7" s="35">
        <f>VLOOKUP($AB7,[4]WY!$C$8:$K$14,9,FALSE)</f>
        <v>3.8595720332211279E-2</v>
      </c>
      <c r="AV7" s="8"/>
      <c r="AW7" s="23">
        <f>VLOOKUP($AB7,[5]WY!$C$8:$K$14,5,FALSE)</f>
        <v>284</v>
      </c>
      <c r="AX7" s="23">
        <f>VLOOKUP($AB7,[5]WY!$C$8:$K$14,6,FALSE)</f>
        <v>43415542.049999997</v>
      </c>
      <c r="AY7" s="35">
        <f>VLOOKUP($AB7,[5]WY!$C$8:$K$14,8,FALSE)</f>
        <v>1.4756313000103917E-2</v>
      </c>
      <c r="AZ7" s="35">
        <f>VLOOKUP($AB7,[5]WY!$C$8:$K$14,9,FALSE)</f>
        <v>1.4512633142322613E-2</v>
      </c>
      <c r="BB7" s="36">
        <f t="shared" ref="BB7:BB21" si="1">AC7-C7</f>
        <v>0</v>
      </c>
      <c r="BC7" s="36">
        <f t="shared" si="0"/>
        <v>0</v>
      </c>
      <c r="BD7" s="35">
        <f t="shared" si="0"/>
        <v>-4.9953973611537028E-5</v>
      </c>
      <c r="BE7" s="35">
        <f t="shared" si="0"/>
        <v>-4.7778869066421314E-5</v>
      </c>
      <c r="BF7" s="23"/>
      <c r="BG7" s="36">
        <f t="shared" si="0"/>
        <v>0</v>
      </c>
      <c r="BH7" s="36">
        <f t="shared" si="0"/>
        <v>-0.44999999552965164</v>
      </c>
      <c r="BI7" s="35">
        <f t="shared" si="0"/>
        <v>1.3555725320430617E-5</v>
      </c>
      <c r="BJ7" s="35">
        <f t="shared" si="0"/>
        <v>7.7309248094348249E-6</v>
      </c>
      <c r="BK7" s="23"/>
      <c r="BL7" s="36">
        <f t="shared" si="0"/>
        <v>0</v>
      </c>
      <c r="BM7" s="36">
        <f t="shared" si="0"/>
        <v>0</v>
      </c>
      <c r="BN7" s="35">
        <f t="shared" si="0"/>
        <v>-4.524886877826928E-7</v>
      </c>
      <c r="BO7" s="35">
        <f t="shared" si="0"/>
        <v>-9.5437855955789186E-6</v>
      </c>
      <c r="BP7" s="23"/>
      <c r="BQ7" s="36">
        <f t="shared" si="0"/>
        <v>0</v>
      </c>
      <c r="BR7" s="36">
        <f t="shared" si="0"/>
        <v>0.43999999761581421</v>
      </c>
      <c r="BS7" s="35">
        <f t="shared" si="0"/>
        <v>-5.2177186598063863E-5</v>
      </c>
      <c r="BT7" s="35">
        <f t="shared" si="0"/>
        <v>-4.2796677887230183E-6</v>
      </c>
      <c r="BU7" s="23"/>
      <c r="BV7" s="36">
        <f t="shared" si="0"/>
        <v>0</v>
      </c>
      <c r="BW7" s="36">
        <f t="shared" si="0"/>
        <v>4.9999997019767761E-2</v>
      </c>
      <c r="BX7" s="35">
        <f t="shared" si="0"/>
        <v>-4.3686999896083711E-5</v>
      </c>
      <c r="BY7" s="35">
        <f t="shared" si="0"/>
        <v>1.2633142322611771E-5</v>
      </c>
    </row>
    <row r="8" spans="1:77" x14ac:dyDescent="0.2">
      <c r="A8" s="1" t="s">
        <v>23</v>
      </c>
      <c r="B8" s="2" t="s">
        <v>9</v>
      </c>
      <c r="C8" s="23">
        <v>64</v>
      </c>
      <c r="D8" s="28">
        <v>10437751.640000001</v>
      </c>
      <c r="E8" s="17">
        <v>1.9599999999999999E-2</v>
      </c>
      <c r="F8" s="17">
        <v>2.2800000000000001E-2</v>
      </c>
      <c r="G8" s="8"/>
      <c r="H8" s="23">
        <v>145</v>
      </c>
      <c r="I8" s="28">
        <v>29142151</v>
      </c>
      <c r="J8" s="17">
        <v>1.23E-2</v>
      </c>
      <c r="K8" s="17">
        <v>1.5299999999999999E-2</v>
      </c>
      <c r="L8" s="8"/>
      <c r="M8" s="23">
        <v>56</v>
      </c>
      <c r="N8" s="28">
        <v>7213709</v>
      </c>
      <c r="O8" s="17">
        <v>1.6899999999999998E-2</v>
      </c>
      <c r="P8" s="17">
        <v>1.9E-2</v>
      </c>
      <c r="Q8" s="8"/>
      <c r="R8" s="23">
        <v>148</v>
      </c>
      <c r="S8" s="28">
        <v>26171304</v>
      </c>
      <c r="T8" s="17">
        <v>1.8599999999999998E-2</v>
      </c>
      <c r="U8" s="17">
        <v>1.95E-2</v>
      </c>
      <c r="V8" s="8"/>
      <c r="W8" s="23">
        <v>183</v>
      </c>
      <c r="X8" s="28">
        <v>30558291</v>
      </c>
      <c r="Y8" s="17">
        <v>9.4999999999999998E-3</v>
      </c>
      <c r="Z8" s="17">
        <v>1.0200000000000001E-2</v>
      </c>
      <c r="AA8" s="8"/>
      <c r="AB8" s="34" t="s">
        <v>9</v>
      </c>
      <c r="AC8" s="23">
        <f>VLOOKUP($AB8,[1]WY!$C$8:$K$14,5,FALSE)</f>
        <v>64</v>
      </c>
      <c r="AD8" s="23">
        <f>VLOOKUP($AB8,[1]WY!$C$8:$K$14,6,FALSE)</f>
        <v>10437751.640000001</v>
      </c>
      <c r="AE8" s="35">
        <f>VLOOKUP($AB8,[1]WY!$C$8:$K$14,8,FALSE)</f>
        <v>1.9637925744093281E-2</v>
      </c>
      <c r="AF8" s="35">
        <f>VLOOKUP($AB8,[1]WY!$C$8:$K$14,9,FALSE)</f>
        <v>2.2806218085372983E-2</v>
      </c>
      <c r="AG8" s="8"/>
      <c r="AH8" s="23">
        <f>VLOOKUP($AB8,[2]WY!$C$8:$K$23,5,FALSE)</f>
        <v>145</v>
      </c>
      <c r="AI8" s="23">
        <f>VLOOKUP($AB8,[2]WY!$C$8:$K$23,6,FALSE)</f>
        <v>29142150.920000002</v>
      </c>
      <c r="AJ8" s="35">
        <f>VLOOKUP($AB8,[2]WY!$C$8:$K$23,8,FALSE)</f>
        <v>1.2307953484424072E-2</v>
      </c>
      <c r="AK8" s="35">
        <f>VLOOKUP($AB8,[2]WY!$C$8:$K$23,9,FALSE)</f>
        <v>1.5331273055445214E-2</v>
      </c>
      <c r="AL8" s="8"/>
      <c r="AM8" s="23">
        <f>VLOOKUP($AB8,[3]WY!$C$8:$K$14,5,FALSE)</f>
        <v>56</v>
      </c>
      <c r="AN8" s="23">
        <f>VLOOKUP($AB8,[3]WY!$C$8:$K$14,6,FALSE)</f>
        <v>7213709</v>
      </c>
      <c r="AO8" s="35">
        <f>VLOOKUP($AB8,[3]WY!$C$8:$K$14,8,FALSE)</f>
        <v>1.6892911010558068E-2</v>
      </c>
      <c r="AP8" s="35">
        <f>VLOOKUP($AB8,[3]WY!$C$8:$K$14,9,FALSE)</f>
        <v>1.8966698439841199E-2</v>
      </c>
      <c r="AQ8" s="8"/>
      <c r="AR8" s="23">
        <f>VLOOKUP($AB8,[4]WY!$C$8:$K$14,5,FALSE)</f>
        <v>148</v>
      </c>
      <c r="AS8" s="23">
        <f>VLOOKUP($AB8,[4]WY!$C$8:$K$14,6,FALSE)</f>
        <v>26171303.969999999</v>
      </c>
      <c r="AT8" s="35">
        <f>VLOOKUP($AB8,[4]WY!$C$8:$K$14,8,FALSE)</f>
        <v>1.8571966369682519E-2</v>
      </c>
      <c r="AU8" s="35">
        <f>VLOOKUP($AB8,[4]WY!$C$8:$K$14,9,FALSE)</f>
        <v>1.9445802695745643E-2</v>
      </c>
      <c r="AV8" s="8"/>
      <c r="AW8" s="23">
        <f>VLOOKUP($AB8,[5]WY!$C$8:$K$14,5,FALSE)</f>
        <v>183</v>
      </c>
      <c r="AX8" s="23">
        <f>VLOOKUP($AB8,[5]WY!$C$8:$K$14,6,FALSE)</f>
        <v>30558291.210000001</v>
      </c>
      <c r="AY8" s="35">
        <f>VLOOKUP($AB8,[5]WY!$C$8:$K$14,8,FALSE)</f>
        <v>9.5084692923204824E-3</v>
      </c>
      <c r="AZ8" s="35">
        <f>VLOOKUP($AB8,[5]WY!$C$8:$K$14,9,FALSE)</f>
        <v>1.0214804395998364E-2</v>
      </c>
      <c r="BB8" s="36">
        <f t="shared" si="1"/>
        <v>0</v>
      </c>
      <c r="BC8" s="36">
        <f t="shared" si="0"/>
        <v>0</v>
      </c>
      <c r="BD8" s="35">
        <f t="shared" si="0"/>
        <v>3.79257440932812E-5</v>
      </c>
      <c r="BE8" s="35">
        <f t="shared" si="0"/>
        <v>6.2180853729817964E-6</v>
      </c>
      <c r="BF8" s="23"/>
      <c r="BG8" s="36">
        <f t="shared" si="0"/>
        <v>0</v>
      </c>
      <c r="BH8" s="36">
        <f t="shared" si="0"/>
        <v>-7.9999998211860657E-2</v>
      </c>
      <c r="BI8" s="35">
        <f t="shared" si="0"/>
        <v>7.9534844240718161E-6</v>
      </c>
      <c r="BJ8" s="35">
        <f t="shared" si="0"/>
        <v>3.1273055445214457E-5</v>
      </c>
      <c r="BK8" s="23"/>
      <c r="BL8" s="36">
        <f t="shared" si="0"/>
        <v>0</v>
      </c>
      <c r="BM8" s="36">
        <f t="shared" si="0"/>
        <v>0</v>
      </c>
      <c r="BN8" s="35">
        <f t="shared" si="0"/>
        <v>-7.0889894419300103E-6</v>
      </c>
      <c r="BO8" s="35">
        <f t="shared" si="0"/>
        <v>-3.3301560158800758E-5</v>
      </c>
      <c r="BP8" s="23"/>
      <c r="BQ8" s="36">
        <f t="shared" si="0"/>
        <v>0</v>
      </c>
      <c r="BR8" s="36">
        <f t="shared" si="0"/>
        <v>-3.0000001192092896E-2</v>
      </c>
      <c r="BS8" s="35">
        <f t="shared" si="0"/>
        <v>-2.8033630317478991E-5</v>
      </c>
      <c r="BT8" s="35">
        <f t="shared" si="0"/>
        <v>-5.4197304254356704E-5</v>
      </c>
      <c r="BU8" s="23"/>
      <c r="BV8" s="36">
        <f t="shared" si="0"/>
        <v>0</v>
      </c>
      <c r="BW8" s="36">
        <f t="shared" si="0"/>
        <v>0.21000000089406967</v>
      </c>
      <c r="BX8" s="35">
        <f t="shared" si="0"/>
        <v>8.4692923204825882E-6</v>
      </c>
      <c r="BY8" s="35">
        <f t="shared" si="0"/>
        <v>1.4804395998362779E-5</v>
      </c>
    </row>
    <row r="9" spans="1:77" x14ac:dyDescent="0.2">
      <c r="A9" s="1" t="s">
        <v>24</v>
      </c>
      <c r="B9" s="2" t="s">
        <v>10</v>
      </c>
      <c r="C9" s="23">
        <v>7</v>
      </c>
      <c r="D9" s="28">
        <v>1084861.8999999999</v>
      </c>
      <c r="E9" s="17">
        <v>2.0999999999999999E-3</v>
      </c>
      <c r="F9" s="17">
        <v>2.3999999999999998E-3</v>
      </c>
      <c r="G9" s="8"/>
      <c r="H9" s="23">
        <v>130</v>
      </c>
      <c r="I9" s="28">
        <v>26989940</v>
      </c>
      <c r="J9" s="17">
        <v>1.0999999999999999E-2</v>
      </c>
      <c r="K9" s="17">
        <v>1.4200000000000001E-2</v>
      </c>
      <c r="L9" s="8"/>
      <c r="M9" s="23">
        <v>21</v>
      </c>
      <c r="N9" s="28">
        <v>3286312</v>
      </c>
      <c r="O9" s="17">
        <v>6.3E-3</v>
      </c>
      <c r="P9" s="17">
        <v>8.6E-3</v>
      </c>
      <c r="Q9" s="8"/>
      <c r="R9" s="23">
        <v>23</v>
      </c>
      <c r="S9" s="28">
        <v>4577259</v>
      </c>
      <c r="T9" s="17">
        <v>2.8999999999999998E-3</v>
      </c>
      <c r="U9" s="17">
        <v>3.3999999999999998E-3</v>
      </c>
      <c r="V9" s="8"/>
      <c r="W9" s="23">
        <v>58</v>
      </c>
      <c r="X9" s="28">
        <v>12568407</v>
      </c>
      <c r="Y9" s="17">
        <v>3.0000000000000001E-3</v>
      </c>
      <c r="Z9" s="17">
        <v>4.1999999999999997E-3</v>
      </c>
      <c r="AA9" s="8"/>
      <c r="AB9" s="34" t="s">
        <v>10</v>
      </c>
      <c r="AC9" s="23">
        <f>VLOOKUP($AB9,[1]WY!$C$8:$K$14,5,FALSE)</f>
        <v>7</v>
      </c>
      <c r="AD9" s="23">
        <f>VLOOKUP($AB9,[1]WY!$C$8:$K$14,6,FALSE)</f>
        <v>1084861.8999999999</v>
      </c>
      <c r="AE9" s="35">
        <f>VLOOKUP($AB9,[1]WY!$C$8:$K$14,8,FALSE)</f>
        <v>2.1478981282602025E-3</v>
      </c>
      <c r="AF9" s="35">
        <f>VLOOKUP($AB9,[1]WY!$C$8:$K$14,9,FALSE)</f>
        <v>2.3703952668404451E-3</v>
      </c>
      <c r="AG9" s="8"/>
      <c r="AH9" s="23">
        <f>VLOOKUP($AB9,[2]WY!$C$8:$K$23,5,FALSE)</f>
        <v>130</v>
      </c>
      <c r="AI9" s="23">
        <f>VLOOKUP($AB9,[2]WY!$C$8:$K$23,6,FALSE)</f>
        <v>26989939.790000003</v>
      </c>
      <c r="AJ9" s="35">
        <f>VLOOKUP($AB9,[2]WY!$C$8:$K$23,8,FALSE)</f>
        <v>1.1034716917069858E-2</v>
      </c>
      <c r="AK9" s="35">
        <f>VLOOKUP($AB9,[2]WY!$C$8:$K$23,9,FALSE)</f>
        <v>1.4199025247190494E-2</v>
      </c>
      <c r="AL9" s="8"/>
      <c r="AM9" s="23">
        <f>VLOOKUP($AB9,[3]WY!$C$8:$K$14,5,FALSE)</f>
        <v>21</v>
      </c>
      <c r="AN9" s="23">
        <f>VLOOKUP($AB9,[3]WY!$C$8:$K$14,6,FALSE)</f>
        <v>3286312</v>
      </c>
      <c r="AO9" s="35">
        <f>VLOOKUP($AB9,[3]WY!$C$8:$K$14,8,FALSE)</f>
        <v>6.3348416289592761E-3</v>
      </c>
      <c r="AP9" s="35">
        <f>VLOOKUP($AB9,[3]WY!$C$8:$K$14,9,FALSE)</f>
        <v>8.6405604500030993E-3</v>
      </c>
      <c r="AQ9" s="8"/>
      <c r="AR9" s="23">
        <f>VLOOKUP($AB9,[4]WY!$C$8:$K$14,5,FALSE)</f>
        <v>23</v>
      </c>
      <c r="AS9" s="23">
        <f>VLOOKUP($AB9,[4]WY!$C$8:$K$14,6,FALSE)</f>
        <v>4577259.0199999996</v>
      </c>
      <c r="AT9" s="35">
        <f>VLOOKUP($AB9,[4]WY!$C$8:$K$14,8,FALSE)</f>
        <v>2.8861839628560671E-3</v>
      </c>
      <c r="AU9" s="35">
        <f>VLOOKUP($AB9,[4]WY!$C$8:$K$14,9,FALSE)</f>
        <v>3.4009950704891093E-3</v>
      </c>
      <c r="AV9" s="8"/>
      <c r="AW9" s="23">
        <f>VLOOKUP($AB9,[5]WY!$C$8:$K$14,5,FALSE)</f>
        <v>58</v>
      </c>
      <c r="AX9" s="23">
        <f>VLOOKUP($AB9,[5]WY!$C$8:$K$14,6,FALSE)</f>
        <v>12568407.130000001</v>
      </c>
      <c r="AY9" s="35">
        <f>VLOOKUP($AB9,[5]WY!$C$8:$K$14,8,FALSE)</f>
        <v>3.0136132183310816E-3</v>
      </c>
      <c r="AZ9" s="35">
        <f>VLOOKUP($AB9,[5]WY!$C$8:$K$14,9,FALSE)</f>
        <v>4.2012761616791062E-3</v>
      </c>
      <c r="BB9" s="36">
        <f t="shared" si="1"/>
        <v>0</v>
      </c>
      <c r="BC9" s="36">
        <f t="shared" si="0"/>
        <v>0</v>
      </c>
      <c r="BD9" s="35">
        <f t="shared" si="0"/>
        <v>4.7898128260202583E-5</v>
      </c>
      <c r="BE9" s="35">
        <f t="shared" si="0"/>
        <v>-2.9604733159554683E-5</v>
      </c>
      <c r="BF9" s="23"/>
      <c r="BG9" s="36">
        <f t="shared" si="0"/>
        <v>0</v>
      </c>
      <c r="BH9" s="36">
        <f t="shared" si="0"/>
        <v>-0.20999999716877937</v>
      </c>
      <c r="BI9" s="35">
        <f t="shared" si="0"/>
        <v>3.4716917069858161E-5</v>
      </c>
      <c r="BJ9" s="35">
        <f t="shared" si="0"/>
        <v>-9.7475280950651277E-7</v>
      </c>
      <c r="BK9" s="23"/>
      <c r="BL9" s="36">
        <f t="shared" si="0"/>
        <v>0</v>
      </c>
      <c r="BM9" s="36">
        <f t="shared" si="0"/>
        <v>0</v>
      </c>
      <c r="BN9" s="35">
        <f t="shared" si="0"/>
        <v>3.4841628959276019E-5</v>
      </c>
      <c r="BO9" s="35">
        <f t="shared" si="0"/>
        <v>4.0560450003099269E-5</v>
      </c>
      <c r="BP9" s="23"/>
      <c r="BQ9" s="36">
        <f t="shared" si="0"/>
        <v>0</v>
      </c>
      <c r="BR9" s="36">
        <f t="shared" si="0"/>
        <v>1.9999999552965164E-2</v>
      </c>
      <c r="BS9" s="35">
        <f t="shared" si="0"/>
        <v>-1.3816037143932723E-5</v>
      </c>
      <c r="BT9" s="35">
        <f t="shared" si="0"/>
        <v>9.9507048910950358E-7</v>
      </c>
      <c r="BU9" s="23"/>
      <c r="BV9" s="36">
        <f t="shared" si="0"/>
        <v>0</v>
      </c>
      <c r="BW9" s="36">
        <f t="shared" si="0"/>
        <v>0.13000000081956387</v>
      </c>
      <c r="BX9" s="35">
        <f t="shared" si="0"/>
        <v>1.3613218331081506E-5</v>
      </c>
      <c r="BY9" s="35">
        <f t="shared" si="0"/>
        <v>1.2761616791064426E-6</v>
      </c>
    </row>
    <row r="10" spans="1:77" x14ac:dyDescent="0.2">
      <c r="A10" s="1" t="s">
        <v>25</v>
      </c>
      <c r="B10" s="2" t="s">
        <v>11</v>
      </c>
      <c r="C10" s="23">
        <v>27</v>
      </c>
      <c r="D10" s="28">
        <v>3569371.9</v>
      </c>
      <c r="E10" s="17">
        <v>8.3000000000000001E-3</v>
      </c>
      <c r="F10" s="17">
        <v>7.7999999999999996E-3</v>
      </c>
      <c r="G10" s="8"/>
      <c r="H10" s="23">
        <v>108</v>
      </c>
      <c r="I10" s="28">
        <v>19043366</v>
      </c>
      <c r="J10" s="17">
        <v>9.1999999999999998E-3</v>
      </c>
      <c r="K10" s="17">
        <v>0.01</v>
      </c>
      <c r="L10" s="8"/>
      <c r="M10" s="23">
        <v>26</v>
      </c>
      <c r="N10" s="28">
        <v>3946228</v>
      </c>
      <c r="O10" s="17">
        <v>7.7999999999999996E-3</v>
      </c>
      <c r="P10" s="17">
        <v>1.04E-2</v>
      </c>
      <c r="Q10" s="8"/>
      <c r="R10" s="23">
        <v>57</v>
      </c>
      <c r="S10" s="28">
        <v>9902419</v>
      </c>
      <c r="T10" s="17">
        <v>7.1999999999999998E-3</v>
      </c>
      <c r="U10" s="17">
        <v>7.4000000000000003E-3</v>
      </c>
      <c r="V10" s="8"/>
      <c r="W10" s="23">
        <v>64</v>
      </c>
      <c r="X10" s="28">
        <v>10182557</v>
      </c>
      <c r="Y10" s="17">
        <v>3.3E-3</v>
      </c>
      <c r="Z10" s="17">
        <v>3.3999999999999998E-3</v>
      </c>
      <c r="AA10" s="8"/>
      <c r="AB10" s="34" t="s">
        <v>11</v>
      </c>
      <c r="AC10" s="23">
        <f>VLOOKUP($AB10,[1]WY!$C$8:$K$14,5,FALSE)</f>
        <v>27</v>
      </c>
      <c r="AD10" s="23">
        <f>VLOOKUP($AB10,[1]WY!$C$8:$K$14,6,FALSE)</f>
        <v>3569371.9</v>
      </c>
      <c r="AE10" s="35">
        <f>VLOOKUP($AB10,[1]WY!$C$8:$K$14,8,FALSE)</f>
        <v>8.2847499232893522E-3</v>
      </c>
      <c r="AF10" s="35">
        <f>VLOOKUP($AB10,[1]WY!$C$8:$K$14,9,FALSE)</f>
        <v>7.7989855274236165E-3</v>
      </c>
      <c r="AG10" s="8"/>
      <c r="AH10" s="23">
        <f>VLOOKUP($AB10,[2]WY!$C$8:$K$23,5,FALSE)</f>
        <v>108</v>
      </c>
      <c r="AI10" s="23">
        <f>VLOOKUP($AB10,[2]WY!$C$8:$K$23,6,FALSE)</f>
        <v>19043366.010000002</v>
      </c>
      <c r="AJ10" s="35">
        <f>VLOOKUP($AB10,[2]WY!$C$8:$K$23,8,FALSE)</f>
        <v>9.1673032849503445E-3</v>
      </c>
      <c r="AK10" s="35">
        <f>VLOOKUP($AB10,[2]WY!$C$8:$K$23,9,FALSE)</f>
        <v>1.001844527521561E-2</v>
      </c>
      <c r="AL10" s="8"/>
      <c r="AM10" s="23">
        <f>VLOOKUP($AB10,[3]WY!$C$8:$K$14,5,FALSE)</f>
        <v>26</v>
      </c>
      <c r="AN10" s="23">
        <f>VLOOKUP($AB10,[3]WY!$C$8:$K$14,6,FALSE)</f>
        <v>3946228</v>
      </c>
      <c r="AO10" s="35">
        <f>VLOOKUP($AB10,[3]WY!$C$8:$K$14,8,FALSE)</f>
        <v>7.8431372549019607E-3</v>
      </c>
      <c r="AP10" s="35">
        <f>VLOOKUP($AB10,[3]WY!$C$8:$K$14,9,FALSE)</f>
        <v>1.0375649537686875E-2</v>
      </c>
      <c r="AQ10" s="8"/>
      <c r="AR10" s="23">
        <f>VLOOKUP($AB10,[4]WY!$C$8:$K$14,5,FALSE)</f>
        <v>57</v>
      </c>
      <c r="AS10" s="23">
        <f>VLOOKUP($AB10,[4]WY!$C$8:$K$14,6,FALSE)</f>
        <v>9902419.1600000001</v>
      </c>
      <c r="AT10" s="35">
        <f>VLOOKUP($AB10,[4]WY!$C$8:$K$14,8,FALSE)</f>
        <v>7.1527167775128622E-3</v>
      </c>
      <c r="AU10" s="35">
        <f>VLOOKUP($AB10,[4]WY!$C$8:$K$14,9,FALSE)</f>
        <v>7.3576956431617695E-3</v>
      </c>
      <c r="AV10" s="8"/>
      <c r="AW10" s="23">
        <f>VLOOKUP($AB10,[5]WY!$C$8:$K$14,5,FALSE)</f>
        <v>64</v>
      </c>
      <c r="AX10" s="23">
        <f>VLOOKUP($AB10,[5]WY!$C$8:$K$14,6,FALSE)</f>
        <v>10182557.210000001</v>
      </c>
      <c r="AY10" s="35">
        <f>VLOOKUP($AB10,[5]WY!$C$8:$K$14,8,FALSE)</f>
        <v>3.3253663098825729E-3</v>
      </c>
      <c r="AZ10" s="35">
        <f>VLOOKUP($AB10,[5]WY!$C$8:$K$14,9,FALSE)</f>
        <v>3.4037515198878437E-3</v>
      </c>
      <c r="BB10" s="36">
        <f t="shared" si="1"/>
        <v>0</v>
      </c>
      <c r="BC10" s="36">
        <f t="shared" si="0"/>
        <v>0</v>
      </c>
      <c r="BD10" s="35">
        <f t="shared" si="0"/>
        <v>-1.5250076710647889E-5</v>
      </c>
      <c r="BE10" s="35">
        <f t="shared" si="0"/>
        <v>-1.0144725763831103E-6</v>
      </c>
      <c r="BF10" s="23"/>
      <c r="BG10" s="36">
        <f t="shared" si="0"/>
        <v>0</v>
      </c>
      <c r="BH10" s="36">
        <f t="shared" si="0"/>
        <v>1.0000001639127731E-2</v>
      </c>
      <c r="BI10" s="35">
        <f t="shared" si="0"/>
        <v>-3.2696715049655364E-5</v>
      </c>
      <c r="BJ10" s="35">
        <f t="shared" si="0"/>
        <v>1.8445275215609597E-5</v>
      </c>
      <c r="BK10" s="23"/>
      <c r="BL10" s="36">
        <f t="shared" si="0"/>
        <v>0</v>
      </c>
      <c r="BM10" s="36">
        <f t="shared" si="0"/>
        <v>0</v>
      </c>
      <c r="BN10" s="35">
        <f t="shared" si="0"/>
        <v>4.3137254901961034E-5</v>
      </c>
      <c r="BO10" s="35">
        <f t="shared" si="0"/>
        <v>-2.4350462313124654E-5</v>
      </c>
      <c r="BP10" s="23"/>
      <c r="BQ10" s="36">
        <f t="shared" si="0"/>
        <v>0</v>
      </c>
      <c r="BR10" s="36">
        <f t="shared" si="0"/>
        <v>0.16000000014901161</v>
      </c>
      <c r="BS10" s="35">
        <f t="shared" si="0"/>
        <v>-4.7283222487137615E-5</v>
      </c>
      <c r="BT10" s="35">
        <f t="shared" si="0"/>
        <v>-4.2304356838230792E-5</v>
      </c>
      <c r="BU10" s="23"/>
      <c r="BV10" s="36">
        <f t="shared" si="0"/>
        <v>0</v>
      </c>
      <c r="BW10" s="36">
        <f t="shared" si="0"/>
        <v>0.21000000089406967</v>
      </c>
      <c r="BX10" s="35">
        <f t="shared" si="0"/>
        <v>2.5366309882572918E-5</v>
      </c>
      <c r="BY10" s="35">
        <f t="shared" si="0"/>
        <v>3.7515198878439009E-6</v>
      </c>
    </row>
    <row r="11" spans="1:77" x14ac:dyDescent="0.2">
      <c r="A11" s="1" t="s">
        <v>26</v>
      </c>
      <c r="B11" s="13" t="s">
        <v>12</v>
      </c>
      <c r="C11" s="23">
        <v>26</v>
      </c>
      <c r="D11" s="28">
        <v>5521994.2300000004</v>
      </c>
      <c r="E11" s="17">
        <v>8.0000000000000002E-3</v>
      </c>
      <c r="F11" s="17">
        <v>1.21E-2</v>
      </c>
      <c r="G11" s="8"/>
      <c r="H11" s="23">
        <v>65</v>
      </c>
      <c r="I11" s="28">
        <v>14232287</v>
      </c>
      <c r="J11" s="17">
        <v>5.4999999999999997E-3</v>
      </c>
      <c r="K11" s="17">
        <v>7.4999999999999997E-3</v>
      </c>
      <c r="L11" s="8"/>
      <c r="M11" s="23">
        <v>3</v>
      </c>
      <c r="N11" s="28">
        <v>495051</v>
      </c>
      <c r="O11" s="17">
        <v>8.9999999999999998E-4</v>
      </c>
      <c r="P11" s="17">
        <v>1.2999999999999999E-3</v>
      </c>
      <c r="Q11" s="8"/>
      <c r="R11" s="23">
        <v>64</v>
      </c>
      <c r="S11" s="28">
        <v>11002918</v>
      </c>
      <c r="T11" s="17">
        <v>8.0000000000000002E-3</v>
      </c>
      <c r="U11" s="17">
        <v>8.2000000000000007E-3</v>
      </c>
      <c r="V11" s="8"/>
      <c r="W11" s="23">
        <v>38</v>
      </c>
      <c r="X11" s="28">
        <v>6524290</v>
      </c>
      <c r="Y11" s="17">
        <v>2E-3</v>
      </c>
      <c r="Z11" s="17">
        <v>2.2000000000000001E-3</v>
      </c>
      <c r="AA11" s="8"/>
      <c r="AB11" s="34" t="s">
        <v>12</v>
      </c>
      <c r="AC11" s="23">
        <f>VLOOKUP($AB11,[1]WY!$C$8:$K$14,5,FALSE)</f>
        <v>26</v>
      </c>
      <c r="AD11" s="23">
        <f>VLOOKUP($AB11,[1]WY!$C$8:$K$14,6,FALSE)</f>
        <v>5521994.2300000004</v>
      </c>
      <c r="AE11" s="35">
        <f>VLOOKUP($AB11,[1]WY!$C$8:$K$14,8,FALSE)</f>
        <v>7.9779073335378946E-3</v>
      </c>
      <c r="AF11" s="35">
        <f>VLOOKUP($AB11,[1]WY!$C$8:$K$14,9,FALSE)</f>
        <v>1.2065414949416374E-2</v>
      </c>
      <c r="AG11" s="8"/>
      <c r="AH11" s="23">
        <f>VLOOKUP($AB11,[2]WY!$C$8:$K$23,5,FALSE)</f>
        <v>65</v>
      </c>
      <c r="AI11" s="23">
        <f>VLOOKUP($AB11,[2]WY!$C$8:$K$23,6,FALSE)</f>
        <v>14232286.82</v>
      </c>
      <c r="AJ11" s="35">
        <f>VLOOKUP($AB11,[2]WY!$C$8:$K$23,8,FALSE)</f>
        <v>5.5173584585349288E-3</v>
      </c>
      <c r="AK11" s="35">
        <f>VLOOKUP($AB11,[2]WY!$C$8:$K$23,9,FALSE)</f>
        <v>7.4874046201952081E-3</v>
      </c>
      <c r="AL11" s="8"/>
      <c r="AM11" s="23">
        <f>VLOOKUP($AB11,[3]WY!$C$8:$K$14,5,FALSE)</f>
        <v>3</v>
      </c>
      <c r="AN11" s="23">
        <f>VLOOKUP($AB11,[3]WY!$C$8:$K$14,6,FALSE)</f>
        <v>495051</v>
      </c>
      <c r="AO11" s="35">
        <f>VLOOKUP($AB11,[3]WY!$C$8:$K$14,8,FALSE)</f>
        <v>9.049773755656109E-4</v>
      </c>
      <c r="AP11" s="35">
        <f>VLOOKUP($AB11,[3]WY!$C$8:$K$14,9,FALSE)</f>
        <v>1.3016165511170225E-3</v>
      </c>
      <c r="AQ11" s="8"/>
      <c r="AR11" s="23">
        <f>VLOOKUP($AB11,[4]WY!$C$8:$K$14,5,FALSE)</f>
        <v>64</v>
      </c>
      <c r="AS11" s="23">
        <f>VLOOKUP($AB11,[4]WY!$C$8:$K$14,6,FALSE)</f>
        <v>11002918.380000001</v>
      </c>
      <c r="AT11" s="35">
        <f>VLOOKUP($AB11,[4]WY!$C$8:$K$14,8,FALSE)</f>
        <v>8.0311205922951445E-3</v>
      </c>
      <c r="AU11" s="35">
        <f>VLOOKUP($AB11,[4]WY!$C$8:$K$14,9,FALSE)</f>
        <v>8.1753885912652646E-3</v>
      </c>
      <c r="AV11" s="8"/>
      <c r="AW11" s="23">
        <f>VLOOKUP($AB11,[5]WY!$C$8:$K$14,5,FALSE)</f>
        <v>38</v>
      </c>
      <c r="AX11" s="23">
        <f>VLOOKUP($AB11,[5]WY!$C$8:$K$14,6,FALSE)</f>
        <v>6524290.0499999998</v>
      </c>
      <c r="AY11" s="35">
        <f>VLOOKUP($AB11,[5]WY!$C$8:$K$14,8,FALSE)</f>
        <v>1.9744362464927776E-3</v>
      </c>
      <c r="AZ11" s="35">
        <f>VLOOKUP($AB11,[5]WY!$C$8:$K$14,9,FALSE)</f>
        <v>2.180892453230482E-3</v>
      </c>
      <c r="BB11" s="36">
        <f t="shared" si="1"/>
        <v>0</v>
      </c>
      <c r="BC11" s="36">
        <f t="shared" si="0"/>
        <v>0</v>
      </c>
      <c r="BD11" s="35">
        <f t="shared" si="0"/>
        <v>-2.2092666462105587E-5</v>
      </c>
      <c r="BE11" s="35">
        <f t="shared" si="0"/>
        <v>-3.4585050583626001E-5</v>
      </c>
      <c r="BF11" s="23"/>
      <c r="BG11" s="36">
        <f t="shared" si="0"/>
        <v>0</v>
      </c>
      <c r="BH11" s="36">
        <f t="shared" si="0"/>
        <v>-0.17999999970197678</v>
      </c>
      <c r="BI11" s="35">
        <f t="shared" si="0"/>
        <v>1.735845853492908E-5</v>
      </c>
      <c r="BJ11" s="35">
        <f t="shared" si="0"/>
        <v>-1.2595379804791577E-5</v>
      </c>
      <c r="BK11" s="23"/>
      <c r="BL11" s="36">
        <f t="shared" si="0"/>
        <v>0</v>
      </c>
      <c r="BM11" s="36">
        <f t="shared" si="0"/>
        <v>0</v>
      </c>
      <c r="BN11" s="35">
        <f t="shared" si="0"/>
        <v>4.9773755656109218E-6</v>
      </c>
      <c r="BO11" s="35">
        <f t="shared" si="0"/>
        <v>1.6165511170225348E-6</v>
      </c>
      <c r="BP11" s="23"/>
      <c r="BQ11" s="36">
        <f t="shared" si="0"/>
        <v>0</v>
      </c>
      <c r="BR11" s="36">
        <f t="shared" si="0"/>
        <v>0.38000000081956387</v>
      </c>
      <c r="BS11" s="35">
        <f t="shared" si="0"/>
        <v>3.1120592295144286E-5</v>
      </c>
      <c r="BT11" s="35">
        <f t="shared" si="0"/>
        <v>-2.4611408734736065E-5</v>
      </c>
      <c r="BU11" s="23"/>
      <c r="BV11" s="36">
        <f t="shared" si="0"/>
        <v>0</v>
      </c>
      <c r="BW11" s="36">
        <f t="shared" si="0"/>
        <v>4.9999999813735485E-2</v>
      </c>
      <c r="BX11" s="35">
        <f t="shared" si="0"/>
        <v>-2.5563753507222477E-5</v>
      </c>
      <c r="BY11" s="35">
        <f t="shared" si="0"/>
        <v>-1.9107546769518095E-5</v>
      </c>
    </row>
    <row r="12" spans="1:77" x14ac:dyDescent="0.2">
      <c r="A12" s="1" t="s">
        <v>27</v>
      </c>
      <c r="B12" s="13" t="s">
        <v>13</v>
      </c>
      <c r="C12" s="23">
        <v>3259</v>
      </c>
      <c r="D12" s="28">
        <v>457671307.05000001</v>
      </c>
      <c r="E12" s="17">
        <v>1</v>
      </c>
      <c r="F12" s="17">
        <v>1</v>
      </c>
      <c r="G12" s="8"/>
      <c r="H12" s="23">
        <v>11781</v>
      </c>
      <c r="I12" s="28">
        <v>1900830467</v>
      </c>
      <c r="J12" s="17">
        <v>1</v>
      </c>
      <c r="K12" s="17">
        <v>1</v>
      </c>
      <c r="L12" s="8"/>
      <c r="M12" s="23">
        <v>3315</v>
      </c>
      <c r="N12" s="28">
        <v>380335514</v>
      </c>
      <c r="O12" s="17">
        <v>1</v>
      </c>
      <c r="P12" s="17">
        <v>1</v>
      </c>
      <c r="Q12" s="8"/>
      <c r="R12" s="23">
        <v>7969</v>
      </c>
      <c r="S12" s="28">
        <v>1345858763</v>
      </c>
      <c r="T12" s="17">
        <v>1</v>
      </c>
      <c r="U12" s="17">
        <v>1</v>
      </c>
      <c r="V12" s="8"/>
      <c r="W12" s="23">
        <v>19246</v>
      </c>
      <c r="X12" s="28">
        <v>2991568906</v>
      </c>
      <c r="Y12" s="17">
        <v>1</v>
      </c>
      <c r="Z12" s="17">
        <v>1</v>
      </c>
      <c r="AA12" s="8"/>
      <c r="AB12" s="34" t="s">
        <v>13</v>
      </c>
      <c r="AC12" s="23">
        <f>VLOOKUP($AB12,[1]WY!$C$8:$K$14,5,FALSE)</f>
        <v>3259</v>
      </c>
      <c r="AD12" s="23">
        <f>VLOOKUP($AB12,[1]WY!$C$8:$K$14,6,FALSE)</f>
        <v>457671307.04999995</v>
      </c>
      <c r="AE12" s="35">
        <f>VLOOKUP($AB12,[1]WY!$C$8:$K$14,8,FALSE)</f>
        <v>1</v>
      </c>
      <c r="AF12" s="35">
        <f>VLOOKUP($AB12,[1]WY!$C$8:$K$14,9,FALSE)</f>
        <v>1</v>
      </c>
      <c r="AG12" s="8"/>
      <c r="AH12" s="23">
        <f>VLOOKUP($AB12,[2]WY!$C$8:$K$23,5,FALSE)</f>
        <v>11781</v>
      </c>
      <c r="AI12" s="23">
        <f>VLOOKUP($AB12,[2]WY!$C$8:$K$23,6,FALSE)</f>
        <v>1900830466.8899999</v>
      </c>
      <c r="AJ12" s="35">
        <f>VLOOKUP($AB12,[2]WY!$C$8:$K$23,8,FALSE)</f>
        <v>0.99999999999999989</v>
      </c>
      <c r="AK12" s="35">
        <f>VLOOKUP($AB12,[2]WY!$C$8:$K$23,9,FALSE)</f>
        <v>1</v>
      </c>
      <c r="AL12" s="8"/>
      <c r="AM12" s="23">
        <f>VLOOKUP($AB12,[3]WY!$C$8:$K$14,5,FALSE)</f>
        <v>3315</v>
      </c>
      <c r="AN12" s="23">
        <f>VLOOKUP($AB12,[3]WY!$C$8:$K$14,6,FALSE)</f>
        <v>380335514</v>
      </c>
      <c r="AO12" s="35">
        <f>VLOOKUP($AB12,[3]WY!$C$8:$K$14,8,FALSE)</f>
        <v>1</v>
      </c>
      <c r="AP12" s="35">
        <f>VLOOKUP($AB12,[3]WY!$C$8:$K$14,9,FALSE)</f>
        <v>1</v>
      </c>
      <c r="AQ12" s="8"/>
      <c r="AR12" s="23">
        <f>VLOOKUP($AB12,[4]WY!$C$8:$K$14,5,FALSE)</f>
        <v>7969</v>
      </c>
      <c r="AS12" s="23">
        <f>VLOOKUP($AB12,[4]WY!$C$8:$K$14,6,FALSE)</f>
        <v>1345858763.4300003</v>
      </c>
      <c r="AT12" s="35">
        <f>VLOOKUP($AB12,[4]WY!$C$8:$K$14,8,FALSE)</f>
        <v>1</v>
      </c>
      <c r="AU12" s="35">
        <f>VLOOKUP($AB12,[4]WY!$C$8:$K$14,9,FALSE)</f>
        <v>0.99999999999999978</v>
      </c>
      <c r="AV12" s="8"/>
      <c r="AW12" s="23">
        <f>VLOOKUP($AB12,[5]WY!$C$8:$K$14,5,FALSE)</f>
        <v>19246</v>
      </c>
      <c r="AX12" s="23">
        <f>VLOOKUP($AB12,[5]WY!$C$8:$K$14,6,FALSE)</f>
        <v>2991568905.8099999</v>
      </c>
      <c r="AY12" s="35">
        <f>VLOOKUP($AB12,[5]WY!$C$8:$K$14,8,FALSE)</f>
        <v>1</v>
      </c>
      <c r="AZ12" s="35">
        <f>VLOOKUP($AB12,[5]WY!$C$8:$K$14,9,FALSE)</f>
        <v>1</v>
      </c>
      <c r="BB12" s="36">
        <f t="shared" si="1"/>
        <v>0</v>
      </c>
      <c r="BC12" s="36">
        <f t="shared" si="0"/>
        <v>0</v>
      </c>
      <c r="BD12" s="35">
        <f t="shared" si="0"/>
        <v>0</v>
      </c>
      <c r="BE12" s="35">
        <f t="shared" si="0"/>
        <v>0</v>
      </c>
      <c r="BF12" s="23"/>
      <c r="BG12" s="36">
        <f t="shared" si="0"/>
        <v>0</v>
      </c>
      <c r="BH12" s="36">
        <f t="shared" si="0"/>
        <v>-0.1100001335144043</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0.43000030517578125</v>
      </c>
      <c r="BS12" s="35">
        <f t="shared" si="0"/>
        <v>0</v>
      </c>
      <c r="BT12" s="35">
        <f t="shared" si="0"/>
        <v>0</v>
      </c>
      <c r="BU12" s="23"/>
      <c r="BV12" s="36">
        <f t="shared" si="0"/>
        <v>0</v>
      </c>
      <c r="BW12" s="36">
        <f t="shared" si="0"/>
        <v>-0.19000005722045898</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382</v>
      </c>
      <c r="D15" s="30">
        <v>12313960.49</v>
      </c>
      <c r="E15" s="19">
        <v>0.95499999999999996</v>
      </c>
      <c r="F15" s="19">
        <v>0.9415</v>
      </c>
      <c r="H15" s="25">
        <v>1046</v>
      </c>
      <c r="I15" s="30">
        <v>41439401</v>
      </c>
      <c r="J15" s="19">
        <v>0.93730000000000002</v>
      </c>
      <c r="K15" s="19">
        <v>0.93610000000000004</v>
      </c>
      <c r="M15" s="25">
        <v>454</v>
      </c>
      <c r="N15" s="30">
        <v>23912894</v>
      </c>
      <c r="O15" s="19">
        <v>0.94389999999999996</v>
      </c>
      <c r="P15" s="19">
        <v>0.95389999999999997</v>
      </c>
      <c r="R15" s="25">
        <v>278</v>
      </c>
      <c r="S15" s="30">
        <v>15100423</v>
      </c>
      <c r="T15" s="19">
        <v>0.95209999999999995</v>
      </c>
      <c r="U15" s="19">
        <v>0.95850000000000002</v>
      </c>
      <c r="W15" s="25">
        <v>2168</v>
      </c>
      <c r="X15" s="30">
        <v>89227650</v>
      </c>
      <c r="Y15" s="19">
        <v>0.97350000000000003</v>
      </c>
      <c r="Z15" s="19">
        <v>0.96660000000000001</v>
      </c>
      <c r="AB15" s="34" t="s">
        <v>80</v>
      </c>
      <c r="AC15" s="23">
        <f>VLOOKUP($AB15,[1]WY!$C$17:$K$24,5,FALSE)</f>
        <v>382</v>
      </c>
      <c r="AD15" s="23">
        <f>VLOOKUP($AB15,[1]WY!$C$17:$K$24,6,FALSE)</f>
        <v>12313960.49</v>
      </c>
      <c r="AE15" s="35">
        <f>VLOOKUP($AB15,[1]WY!$C$17:$K$24,8,FALSE)</f>
        <v>0.95499999999999996</v>
      </c>
      <c r="AF15" s="35">
        <f>VLOOKUP($AB15,[1]WY!$C$17:$K$24,9,FALSE)</f>
        <v>0.94149076975474921</v>
      </c>
      <c r="AH15" s="23">
        <f>VLOOKUP($AB15,[2]WY!$C$17:$K$23,5,FALSE)</f>
        <v>1046</v>
      </c>
      <c r="AI15" s="23">
        <f>VLOOKUP($AB15,[2]WY!$C$17:$K$23,6,FALSE)</f>
        <v>41439400.920000002</v>
      </c>
      <c r="AJ15" s="35">
        <f>VLOOKUP($AB15,[2]WY!$C$17:$K$23,8,FALSE)</f>
        <v>0.93727598566308246</v>
      </c>
      <c r="AK15" s="35">
        <f>VLOOKUP($AB15,[2]WY!$C$17:$K$23,9,FALSE)</f>
        <v>0.93607891353111539</v>
      </c>
      <c r="AM15" s="23">
        <f>VLOOKUP($AB15,[3]WY!$C$17:$K$23,5,FALSE)</f>
        <v>454</v>
      </c>
      <c r="AN15" s="23">
        <f>VLOOKUP($AB15,[3]WY!$C$17:$K$23,6,FALSE)</f>
        <v>23912894</v>
      </c>
      <c r="AO15" s="35">
        <f>VLOOKUP($AB15,[3]WY!$C$17:$K$23,8,FALSE)</f>
        <v>0.94386694386694392</v>
      </c>
      <c r="AP15" s="35">
        <f>VLOOKUP($AB15,[3]WY!$C$17:$K$23,9,FALSE)</f>
        <v>0.95392246454478713</v>
      </c>
      <c r="AQ15" s="23"/>
      <c r="AR15" s="23">
        <f>VLOOKUP($AB15,[4]WY!$C$17:$K$23,5,FALSE)</f>
        <v>278</v>
      </c>
      <c r="AS15" s="23">
        <f>VLOOKUP($AB15,[4]WY!$C$17:$K$23,6,FALSE)</f>
        <v>15100422.970000001</v>
      </c>
      <c r="AT15" s="35">
        <f>VLOOKUP($AB15,[4]WY!$C$17:$K$23,8,FALSE)</f>
        <v>0.95205479452054798</v>
      </c>
      <c r="AU15" s="35">
        <f>VLOOKUP($AB15,[4]WY!$C$17:$K$23,9,FALSE)</f>
        <v>0.95851203350696623</v>
      </c>
      <c r="AW15" s="23">
        <f>VLOOKUP($AB15,[5]WY!$C$17:$K$23,5,FALSE)</f>
        <v>2168</v>
      </c>
      <c r="AX15" s="23">
        <f>VLOOKUP($AB15,[5]WY!$C$17:$K$23,6,FALSE)</f>
        <v>89227649.819999993</v>
      </c>
      <c r="AY15" s="35">
        <f>VLOOKUP($AB15,[5]WY!$C$17:$K$23,8,FALSE)</f>
        <v>0.97350696003592274</v>
      </c>
      <c r="AZ15" s="35">
        <f>VLOOKUP($AB15,[5]WY!$C$17:$K$23,9,FALSE)</f>
        <v>0.96656167059183329</v>
      </c>
      <c r="BB15" s="36">
        <f t="shared" si="1"/>
        <v>0</v>
      </c>
      <c r="BC15" s="36">
        <f t="shared" si="0"/>
        <v>0</v>
      </c>
      <c r="BD15" s="35">
        <f t="shared" si="0"/>
        <v>0</v>
      </c>
      <c r="BE15" s="35">
        <f t="shared" si="0"/>
        <v>-9.2302452507908583E-6</v>
      </c>
      <c r="BF15" s="23"/>
      <c r="BG15" s="36">
        <f t="shared" si="0"/>
        <v>0</v>
      </c>
      <c r="BH15" s="36">
        <f t="shared" si="0"/>
        <v>-7.9999998211860657E-2</v>
      </c>
      <c r="BI15" s="35">
        <f t="shared" si="0"/>
        <v>-2.4014336917566048E-5</v>
      </c>
      <c r="BJ15" s="35">
        <f t="shared" si="0"/>
        <v>-2.1086468884656817E-5</v>
      </c>
      <c r="BK15" s="23"/>
      <c r="BL15" s="36">
        <f t="shared" si="0"/>
        <v>0</v>
      </c>
      <c r="BM15" s="36">
        <f t="shared" si="0"/>
        <v>0</v>
      </c>
      <c r="BN15" s="35">
        <f t="shared" si="0"/>
        <v>-3.3056133056041936E-5</v>
      </c>
      <c r="BO15" s="35">
        <f t="shared" si="0"/>
        <v>2.2464544787159646E-5</v>
      </c>
      <c r="BP15" s="23"/>
      <c r="BQ15" s="36">
        <f t="shared" si="0"/>
        <v>0</v>
      </c>
      <c r="BR15" s="36">
        <f t="shared" si="0"/>
        <v>-2.9999999329447746E-2</v>
      </c>
      <c r="BS15" s="35">
        <f t="shared" si="0"/>
        <v>-4.5205479451970731E-5</v>
      </c>
      <c r="BT15" s="35">
        <f t="shared" si="0"/>
        <v>1.2033506966213636E-5</v>
      </c>
      <c r="BU15" s="23"/>
      <c r="BV15" s="36">
        <f t="shared" si="0"/>
        <v>0</v>
      </c>
      <c r="BW15" s="36">
        <f t="shared" si="0"/>
        <v>-0.18000000715255737</v>
      </c>
      <c r="BX15" s="35">
        <f t="shared" si="0"/>
        <v>6.960035922709551E-6</v>
      </c>
      <c r="BY15" s="35">
        <f t="shared" si="0"/>
        <v>-3.8329408166726253E-5</v>
      </c>
    </row>
    <row r="16" spans="1:77" x14ac:dyDescent="0.2">
      <c r="A16" s="1" t="s">
        <v>22</v>
      </c>
      <c r="B16" s="13" t="s">
        <v>8</v>
      </c>
      <c r="C16" s="25">
        <v>3</v>
      </c>
      <c r="D16" s="30">
        <v>91846.85</v>
      </c>
      <c r="E16" s="19">
        <v>7.4999999999999997E-3</v>
      </c>
      <c r="F16" s="19">
        <v>7.0000000000000001E-3</v>
      </c>
      <c r="H16" s="25">
        <v>18</v>
      </c>
      <c r="I16" s="30">
        <v>678627</v>
      </c>
      <c r="J16" s="19">
        <v>1.61E-2</v>
      </c>
      <c r="K16" s="19">
        <v>1.5299999999999999E-2</v>
      </c>
      <c r="M16" s="25">
        <v>7</v>
      </c>
      <c r="N16" s="30">
        <v>230132</v>
      </c>
      <c r="O16" s="19">
        <v>1.46E-2</v>
      </c>
      <c r="P16" s="19">
        <v>9.1999999999999998E-3</v>
      </c>
      <c r="R16" s="25">
        <v>4</v>
      </c>
      <c r="S16" s="30">
        <v>227088</v>
      </c>
      <c r="T16" s="19">
        <v>1.37E-2</v>
      </c>
      <c r="U16" s="19">
        <v>1.44E-2</v>
      </c>
      <c r="W16" s="25">
        <v>15</v>
      </c>
      <c r="X16" s="30">
        <v>597447</v>
      </c>
      <c r="Y16" s="19">
        <v>6.7000000000000002E-3</v>
      </c>
      <c r="Z16" s="19">
        <v>6.4999999999999997E-3</v>
      </c>
      <c r="AB16" s="34" t="s">
        <v>8</v>
      </c>
      <c r="AC16" s="23">
        <f>VLOOKUP($AB16,[1]WY!$C$17:$K$24,5,FALSE)</f>
        <v>3</v>
      </c>
      <c r="AD16" s="23">
        <f>VLOOKUP($AB16,[1]WY!$C$17:$K$24,6,FALSE)</f>
        <v>91846.85</v>
      </c>
      <c r="AE16" s="35">
        <f>VLOOKUP($AB16,[1]WY!$C$17:$K$24,8,FALSE)</f>
        <v>7.4999999999999997E-3</v>
      </c>
      <c r="AF16" s="35">
        <f>VLOOKUP($AB16,[1]WY!$C$17:$K$24,9,FALSE)</f>
        <v>7.0223517101806942E-3</v>
      </c>
      <c r="AH16" s="23">
        <f>VLOOKUP($AB16,[2]WY!$C$17:$K$23,5,FALSE)</f>
        <v>18</v>
      </c>
      <c r="AI16" s="23">
        <f>VLOOKUP($AB16,[2]WY!$C$17:$K$23,6,FALSE)</f>
        <v>678626.58000000007</v>
      </c>
      <c r="AJ16" s="35">
        <f>VLOOKUP($AB16,[2]WY!$C$17:$K$23,8,FALSE)</f>
        <v>1.6129032258064516E-2</v>
      </c>
      <c r="AK16" s="35">
        <f>VLOOKUP($AB16,[2]WY!$C$17:$K$23,9,FALSE)</f>
        <v>1.532956600714624E-2</v>
      </c>
      <c r="AM16" s="23">
        <f>VLOOKUP($AB16,[3]WY!$C$17:$K$23,5,FALSE)</f>
        <v>7</v>
      </c>
      <c r="AN16" s="23">
        <f>VLOOKUP($AB16,[3]WY!$C$17:$K$23,6,FALSE)</f>
        <v>230132</v>
      </c>
      <c r="AO16" s="35">
        <f>VLOOKUP($AB16,[3]WY!$C$17:$K$23,8,FALSE)</f>
        <v>1.4553014553014554E-2</v>
      </c>
      <c r="AP16" s="35">
        <f>VLOOKUP($AB16,[3]WY!$C$17:$K$23,9,FALSE)</f>
        <v>9.1803227418070336E-3</v>
      </c>
      <c r="AR16" s="23">
        <f>VLOOKUP($AB16,[4]WY!$C$17:$K$23,5,FALSE)</f>
        <v>4</v>
      </c>
      <c r="AS16" s="23">
        <f>VLOOKUP($AB16,[4]WY!$C$17:$K$23,6,FALSE)</f>
        <v>227087.88</v>
      </c>
      <c r="AT16" s="35">
        <f>VLOOKUP($AB16,[4]WY!$C$17:$K$23,8,FALSE)</f>
        <v>1.3698630136986301E-2</v>
      </c>
      <c r="AU16" s="35">
        <f>VLOOKUP($AB16,[4]WY!$C$17:$K$23,9,FALSE)</f>
        <v>1.4414593953826575E-2</v>
      </c>
      <c r="AW16" s="23">
        <f>VLOOKUP($AB16,[5]WY!$C$17:$K$23,5,FALSE)</f>
        <v>15</v>
      </c>
      <c r="AX16" s="23">
        <f>VLOOKUP($AB16,[5]WY!$C$17:$K$23,6,FALSE)</f>
        <v>597447.13</v>
      </c>
      <c r="AY16" s="35">
        <f>VLOOKUP($AB16,[5]WY!$C$17:$K$23,8,FALSE)</f>
        <v>6.7355186349348896E-3</v>
      </c>
      <c r="AZ16" s="35">
        <f>VLOOKUP($AB16,[5]WY!$C$17:$K$23,9,FALSE)</f>
        <v>6.4718671536012923E-3</v>
      </c>
      <c r="BB16" s="36">
        <f t="shared" si="1"/>
        <v>0</v>
      </c>
      <c r="BC16" s="36">
        <f t="shared" si="0"/>
        <v>0</v>
      </c>
      <c r="BD16" s="35">
        <f t="shared" si="0"/>
        <v>0</v>
      </c>
      <c r="BE16" s="35">
        <f t="shared" si="0"/>
        <v>2.2351710180694082E-5</v>
      </c>
      <c r="BF16" s="23"/>
      <c r="BG16" s="36">
        <f t="shared" si="0"/>
        <v>0</v>
      </c>
      <c r="BH16" s="36">
        <f t="shared" si="0"/>
        <v>-0.41999999992549419</v>
      </c>
      <c r="BI16" s="35">
        <f t="shared" si="0"/>
        <v>2.9032258064515953E-5</v>
      </c>
      <c r="BJ16" s="35">
        <f t="shared" si="0"/>
        <v>2.9566007146240164E-5</v>
      </c>
      <c r="BK16" s="23"/>
      <c r="BL16" s="36">
        <f t="shared" si="0"/>
        <v>0</v>
      </c>
      <c r="BM16" s="36">
        <f t="shared" si="0"/>
        <v>0</v>
      </c>
      <c r="BN16" s="35">
        <f t="shared" si="0"/>
        <v>-4.6985446985446308E-5</v>
      </c>
      <c r="BO16" s="35">
        <f t="shared" si="0"/>
        <v>-1.9677258192966202E-5</v>
      </c>
      <c r="BP16" s="23"/>
      <c r="BQ16" s="36">
        <f t="shared" si="0"/>
        <v>0</v>
      </c>
      <c r="BR16" s="36">
        <f t="shared" si="0"/>
        <v>-0.11999999999534339</v>
      </c>
      <c r="BS16" s="35">
        <f t="shared" si="0"/>
        <v>-1.3698630136997625E-6</v>
      </c>
      <c r="BT16" s="35">
        <f t="shared" si="0"/>
        <v>1.4593953826575259E-5</v>
      </c>
      <c r="BU16" s="23"/>
      <c r="BV16" s="36">
        <f t="shared" si="0"/>
        <v>0</v>
      </c>
      <c r="BW16" s="36">
        <f t="shared" si="0"/>
        <v>0.13000000000465661</v>
      </c>
      <c r="BX16" s="35">
        <f t="shared" si="0"/>
        <v>3.5518634934889395E-5</v>
      </c>
      <c r="BY16" s="35">
        <f t="shared" si="0"/>
        <v>-2.8132846398707355E-5</v>
      </c>
    </row>
    <row r="17" spans="1:77" x14ac:dyDescent="0.2">
      <c r="A17" s="1" t="s">
        <v>23</v>
      </c>
      <c r="B17" s="13" t="s">
        <v>9</v>
      </c>
      <c r="C17" s="25">
        <v>7</v>
      </c>
      <c r="D17" s="30">
        <v>192560.68</v>
      </c>
      <c r="E17" s="19">
        <v>1.7500000000000002E-2</v>
      </c>
      <c r="F17" s="19">
        <v>1.47E-2</v>
      </c>
      <c r="H17" s="25">
        <v>20</v>
      </c>
      <c r="I17" s="30">
        <v>918615</v>
      </c>
      <c r="J17" s="19">
        <v>1.7899999999999999E-2</v>
      </c>
      <c r="K17" s="19">
        <v>2.0799999999999999E-2</v>
      </c>
      <c r="M17" s="25">
        <v>6</v>
      </c>
      <c r="N17" s="30">
        <v>339487</v>
      </c>
      <c r="O17" s="19">
        <v>1.2500000000000001E-2</v>
      </c>
      <c r="P17" s="19">
        <v>1.35E-2</v>
      </c>
      <c r="R17" s="25">
        <v>8</v>
      </c>
      <c r="S17" s="30">
        <v>307833</v>
      </c>
      <c r="T17" s="19">
        <v>2.7400000000000001E-2</v>
      </c>
      <c r="U17" s="19">
        <v>1.95E-2</v>
      </c>
      <c r="W17" s="25">
        <v>16</v>
      </c>
      <c r="X17" s="30">
        <v>1120916</v>
      </c>
      <c r="Y17" s="19">
        <v>7.1999999999999998E-3</v>
      </c>
      <c r="Z17" s="19">
        <v>1.21E-2</v>
      </c>
      <c r="AB17" s="34" t="s">
        <v>9</v>
      </c>
      <c r="AC17" s="23">
        <f>VLOOKUP($AB17,[1]WY!$C$17:$K$24,5,FALSE)</f>
        <v>7</v>
      </c>
      <c r="AD17" s="23">
        <f>VLOOKUP($AB17,[1]WY!$C$17:$K$24,6,FALSE)</f>
        <v>192560.68</v>
      </c>
      <c r="AE17" s="35">
        <f>VLOOKUP($AB17,[1]WY!$C$17:$K$24,8,FALSE)</f>
        <v>1.7500000000000002E-2</v>
      </c>
      <c r="AF17" s="35">
        <f>VLOOKUP($AB17,[1]WY!$C$17:$K$24,9,FALSE)</f>
        <v>1.4722647761045232E-2</v>
      </c>
      <c r="AH17" s="23">
        <f>VLOOKUP($AB17,[2]WY!$C$17:$K$23,5,FALSE)</f>
        <v>20</v>
      </c>
      <c r="AI17" s="23">
        <f>VLOOKUP($AB17,[2]WY!$C$17:$K$23,6,FALSE)</f>
        <v>918614.79999999993</v>
      </c>
      <c r="AJ17" s="35">
        <f>VLOOKUP($AB17,[2]WY!$C$17:$K$23,8,FALSE)</f>
        <v>1.7921146953405017E-2</v>
      </c>
      <c r="AK17" s="35">
        <f>VLOOKUP($AB17,[2]WY!$C$17:$K$23,9,FALSE)</f>
        <v>2.0750684731124795E-2</v>
      </c>
      <c r="AM17" s="23">
        <f>VLOOKUP($AB17,[3]WY!$C$17:$K$23,5,FALSE)</f>
        <v>6</v>
      </c>
      <c r="AN17" s="23">
        <f>VLOOKUP($AB17,[3]WY!$C$17:$K$23,6,FALSE)</f>
        <v>339487</v>
      </c>
      <c r="AO17" s="35">
        <f>VLOOKUP($AB17,[3]WY!$C$17:$K$23,8,FALSE)</f>
        <v>1.2474012474012475E-2</v>
      </c>
      <c r="AP17" s="35">
        <f>VLOOKUP($AB17,[3]WY!$C$17:$K$23,9,FALSE)</f>
        <v>1.3542663456832792E-2</v>
      </c>
      <c r="AR17" s="23">
        <f>VLOOKUP($AB17,[4]WY!$C$17:$K$23,5,FALSE)</f>
        <v>8</v>
      </c>
      <c r="AS17" s="23">
        <f>VLOOKUP($AB17,[4]WY!$C$17:$K$23,6,FALSE)</f>
        <v>307832.74</v>
      </c>
      <c r="AT17" s="35">
        <f>VLOOKUP($AB17,[4]WY!$C$17:$K$23,8,FALSE)</f>
        <v>2.7397260273972601E-2</v>
      </c>
      <c r="AU17" s="35">
        <f>VLOOKUP($AB17,[4]WY!$C$17:$K$23,9,FALSE)</f>
        <v>1.9539941774056227E-2</v>
      </c>
      <c r="AW17" s="23">
        <f>VLOOKUP($AB17,[5]WY!$C$17:$K$23,5,FALSE)</f>
        <v>16</v>
      </c>
      <c r="AX17" s="23">
        <f>VLOOKUP($AB17,[5]WY!$C$17:$K$23,6,FALSE)</f>
        <v>1120916.24</v>
      </c>
      <c r="AY17" s="35">
        <f>VLOOKUP($AB17,[5]WY!$C$17:$K$23,8,FALSE)</f>
        <v>7.1845532105972157E-3</v>
      </c>
      <c r="AZ17" s="35">
        <f>VLOOKUP($AB17,[5]WY!$C$17:$K$23,9,FALSE)</f>
        <v>1.2142364790662335E-2</v>
      </c>
      <c r="BB17" s="36">
        <f t="shared" si="1"/>
        <v>0</v>
      </c>
      <c r="BC17" s="36">
        <f t="shared" si="0"/>
        <v>0</v>
      </c>
      <c r="BD17" s="35">
        <f t="shared" si="0"/>
        <v>0</v>
      </c>
      <c r="BE17" s="35">
        <f t="shared" si="0"/>
        <v>2.2647761045232681E-5</v>
      </c>
      <c r="BF17" s="23"/>
      <c r="BG17" s="36">
        <f t="shared" si="0"/>
        <v>0</v>
      </c>
      <c r="BH17" s="36">
        <f t="shared" si="0"/>
        <v>-0.20000000006984919</v>
      </c>
      <c r="BI17" s="35">
        <f t="shared" si="0"/>
        <v>2.1146953405017793E-5</v>
      </c>
      <c r="BJ17" s="35">
        <f t="shared" si="0"/>
        <v>-4.9315268875204515E-5</v>
      </c>
      <c r="BK17" s="23"/>
      <c r="BL17" s="36">
        <f t="shared" si="0"/>
        <v>0</v>
      </c>
      <c r="BM17" s="36">
        <f t="shared" si="0"/>
        <v>0</v>
      </c>
      <c r="BN17" s="35">
        <f t="shared" si="0"/>
        <v>-2.5987525987525989E-5</v>
      </c>
      <c r="BO17" s="35">
        <f t="shared" si="0"/>
        <v>4.2663456832792157E-5</v>
      </c>
      <c r="BP17" s="23"/>
      <c r="BQ17" s="36">
        <f t="shared" si="0"/>
        <v>0</v>
      </c>
      <c r="BR17" s="36">
        <f t="shared" si="0"/>
        <v>-0.26000000000931323</v>
      </c>
      <c r="BS17" s="35">
        <f t="shared" si="0"/>
        <v>-2.739726027399525E-6</v>
      </c>
      <c r="BT17" s="35">
        <f t="shared" si="0"/>
        <v>3.9941774056227036E-5</v>
      </c>
      <c r="BU17" s="23"/>
      <c r="BV17" s="36">
        <f t="shared" si="0"/>
        <v>0</v>
      </c>
      <c r="BW17" s="36">
        <f t="shared" si="0"/>
        <v>0.23999999999068677</v>
      </c>
      <c r="BX17" s="35">
        <f t="shared" si="0"/>
        <v>-1.5446789402784149E-5</v>
      </c>
      <c r="BY17" s="35">
        <f t="shared" si="0"/>
        <v>4.2364790662335547E-5</v>
      </c>
    </row>
    <row r="18" spans="1:77" x14ac:dyDescent="0.2">
      <c r="A18" s="1" t="s">
        <v>24</v>
      </c>
      <c r="B18" s="13" t="s">
        <v>10</v>
      </c>
      <c r="C18" s="25">
        <v>0</v>
      </c>
      <c r="D18" s="30">
        <v>0</v>
      </c>
      <c r="E18" s="19">
        <v>0</v>
      </c>
      <c r="F18" s="19">
        <v>0</v>
      </c>
      <c r="H18" s="25">
        <v>9</v>
      </c>
      <c r="I18" s="30">
        <v>407066</v>
      </c>
      <c r="J18" s="19">
        <v>8.0999999999999996E-3</v>
      </c>
      <c r="K18" s="19">
        <v>9.1999999999999998E-3</v>
      </c>
      <c r="M18" s="25">
        <v>5</v>
      </c>
      <c r="N18" s="30">
        <v>339756</v>
      </c>
      <c r="O18" s="19">
        <v>1.04E-2</v>
      </c>
      <c r="P18" s="19">
        <v>1.3599999999999999E-2</v>
      </c>
      <c r="R18" s="25">
        <v>0</v>
      </c>
      <c r="S18" s="30">
        <v>0</v>
      </c>
      <c r="T18" s="19">
        <v>0</v>
      </c>
      <c r="U18" s="19">
        <v>0</v>
      </c>
      <c r="W18" s="25">
        <v>5</v>
      </c>
      <c r="X18" s="30">
        <v>358335</v>
      </c>
      <c r="Y18" s="19">
        <v>2.2000000000000001E-3</v>
      </c>
      <c r="Z18" s="19">
        <v>3.8999999999999998E-3</v>
      </c>
      <c r="AB18" s="34" t="s">
        <v>10</v>
      </c>
      <c r="AC18" s="23">
        <f>VLOOKUP($AB18,[1]WY!$C$17:$K$24,5,FALSE)</f>
        <v>0</v>
      </c>
      <c r="AD18" s="23">
        <f>VLOOKUP($AB18,[1]WY!$C$17:$K$24,6,FALSE)</f>
        <v>0</v>
      </c>
      <c r="AE18" s="35">
        <f>VLOOKUP($AB18,[1]WY!$C$17:$K$24,8,FALSE)</f>
        <v>0</v>
      </c>
      <c r="AF18" s="35">
        <f>VLOOKUP($AB18,[1]WY!$C$17:$K$24,9,FALSE)</f>
        <v>0</v>
      </c>
      <c r="AH18" s="23">
        <f>VLOOKUP($AB18,[2]WY!$C$17:$K$23,5,FALSE)</f>
        <v>9</v>
      </c>
      <c r="AI18" s="23">
        <f>VLOOKUP($AB18,[2]WY!$C$17:$K$23,6,FALSE)</f>
        <v>407065.98</v>
      </c>
      <c r="AJ18" s="35">
        <f>VLOOKUP($AB18,[2]WY!$C$17:$K$23,8,FALSE)</f>
        <v>8.0645161290322578E-3</v>
      </c>
      <c r="AK18" s="35">
        <f>VLOOKUP($AB18,[2]WY!$C$17:$K$23,9,FALSE)</f>
        <v>9.1952555257615604E-3</v>
      </c>
      <c r="AM18" s="23">
        <f>VLOOKUP($AB18,[3]WY!$C$17:$K$23,5,FALSE)</f>
        <v>5</v>
      </c>
      <c r="AN18" s="23">
        <f>VLOOKUP($AB18,[3]WY!$C$17:$K$23,6,FALSE)</f>
        <v>339756</v>
      </c>
      <c r="AO18" s="35">
        <f>VLOOKUP($AB18,[3]WY!$C$17:$K$23,8,FALSE)</f>
        <v>1.0395010395010396E-2</v>
      </c>
      <c r="AP18" s="35">
        <f>VLOOKUP($AB18,[3]WY!$C$17:$K$23,9,FALSE)</f>
        <v>1.3553394284434108E-2</v>
      </c>
      <c r="AR18" s="23">
        <f>VLOOKUP($AB18,[4]WY!$C$17:$K$23,5,FALSE)</f>
        <v>0</v>
      </c>
      <c r="AS18" s="23">
        <f>VLOOKUP($AB18,[4]WY!$C$17:$K$23,6,FALSE)</f>
        <v>0</v>
      </c>
      <c r="AT18" s="35">
        <f>VLOOKUP($AB18,[4]WY!$C$17:$K$23,8,FALSE)</f>
        <v>0</v>
      </c>
      <c r="AU18" s="35">
        <f>VLOOKUP($AB18,[4]WY!$C$17:$K$23,9,FALSE)</f>
        <v>0</v>
      </c>
      <c r="AW18" s="23">
        <f>VLOOKUP($AB18,[5]WY!$C$17:$K$23,5,FALSE)</f>
        <v>5</v>
      </c>
      <c r="AX18" s="23">
        <f>VLOOKUP($AB18,[5]WY!$C$17:$K$23,6,FALSE)</f>
        <v>358334.95</v>
      </c>
      <c r="AY18" s="35">
        <f>VLOOKUP($AB18,[5]WY!$C$17:$K$23,8,FALSE)</f>
        <v>2.2451728783116302E-3</v>
      </c>
      <c r="AZ18" s="35">
        <f>VLOOKUP($AB18,[5]WY!$C$17:$K$23,9,FALSE)</f>
        <v>3.8816760118880501E-3</v>
      </c>
      <c r="BB18" s="36">
        <f t="shared" si="1"/>
        <v>0</v>
      </c>
      <c r="BC18" s="36">
        <f t="shared" si="0"/>
        <v>0</v>
      </c>
      <c r="BD18" s="35">
        <f t="shared" si="0"/>
        <v>0</v>
      </c>
      <c r="BE18" s="35">
        <f t="shared" si="0"/>
        <v>0</v>
      </c>
      <c r="BF18" s="23"/>
      <c r="BG18" s="36">
        <f t="shared" si="0"/>
        <v>0</v>
      </c>
      <c r="BH18" s="36">
        <f t="shared" si="0"/>
        <v>-2.0000000018626451E-2</v>
      </c>
      <c r="BI18" s="35">
        <f t="shared" si="0"/>
        <v>-3.5483870967741721E-5</v>
      </c>
      <c r="BJ18" s="35">
        <f t="shared" si="0"/>
        <v>-4.7444742384394195E-6</v>
      </c>
      <c r="BK18" s="23"/>
      <c r="BL18" s="36">
        <f t="shared" si="0"/>
        <v>0</v>
      </c>
      <c r="BM18" s="36">
        <f t="shared" si="0"/>
        <v>0</v>
      </c>
      <c r="BN18" s="35">
        <f t="shared" si="0"/>
        <v>-4.9896049896039352E-6</v>
      </c>
      <c r="BO18" s="35">
        <f t="shared" si="0"/>
        <v>-4.6605715565891173E-5</v>
      </c>
      <c r="BP18" s="23"/>
      <c r="BQ18" s="36">
        <f t="shared" si="0"/>
        <v>0</v>
      </c>
      <c r="BR18" s="36">
        <f t="shared" si="0"/>
        <v>0</v>
      </c>
      <c r="BS18" s="35">
        <f t="shared" si="0"/>
        <v>0</v>
      </c>
      <c r="BT18" s="35">
        <f t="shared" si="0"/>
        <v>0</v>
      </c>
      <c r="BU18" s="23"/>
      <c r="BV18" s="36">
        <f t="shared" si="0"/>
        <v>0</v>
      </c>
      <c r="BW18" s="36">
        <f t="shared" si="0"/>
        <v>-4.9999999988358468E-2</v>
      </c>
      <c r="BX18" s="35">
        <f>AY18-Y18</f>
        <v>4.517287831163003E-5</v>
      </c>
      <c r="BY18" s="35">
        <f t="shared" si="0"/>
        <v>-1.8323988111949678E-5</v>
      </c>
    </row>
    <row r="19" spans="1:77" x14ac:dyDescent="0.2">
      <c r="A19" s="1" t="s">
        <v>25</v>
      </c>
      <c r="B19" s="13" t="s">
        <v>11</v>
      </c>
      <c r="C19" s="25">
        <v>8</v>
      </c>
      <c r="D19" s="30">
        <v>480847.29</v>
      </c>
      <c r="E19" s="19">
        <v>0.02</v>
      </c>
      <c r="F19" s="19">
        <v>3.6799999999999999E-2</v>
      </c>
      <c r="H19" s="25">
        <v>21</v>
      </c>
      <c r="I19" s="30">
        <v>723798</v>
      </c>
      <c r="J19" s="19">
        <v>1.8800000000000001E-2</v>
      </c>
      <c r="K19" s="19">
        <v>1.6400000000000001E-2</v>
      </c>
      <c r="M19" s="25">
        <v>7</v>
      </c>
      <c r="N19" s="30">
        <v>176007</v>
      </c>
      <c r="O19" s="19">
        <v>1.46E-2</v>
      </c>
      <c r="P19" s="19">
        <v>7.0000000000000001E-3</v>
      </c>
      <c r="R19" s="25">
        <v>2</v>
      </c>
      <c r="S19" s="30">
        <v>118682</v>
      </c>
      <c r="T19" s="19">
        <v>6.7999999999999996E-3</v>
      </c>
      <c r="U19" s="19">
        <v>7.4999999999999997E-3</v>
      </c>
      <c r="W19" s="25">
        <v>20</v>
      </c>
      <c r="X19" s="30">
        <v>664510</v>
      </c>
      <c r="Y19" s="19">
        <v>8.9999999999999993E-3</v>
      </c>
      <c r="Z19" s="19">
        <v>7.1999999999999998E-3</v>
      </c>
      <c r="AB19" s="34" t="s">
        <v>11</v>
      </c>
      <c r="AC19" s="23">
        <f>VLOOKUP($AB19,[1]WY!$C$17:$K$24,5,FALSE)</f>
        <v>8</v>
      </c>
      <c r="AD19" s="23">
        <f>VLOOKUP($AB19,[1]WY!$C$17:$K$24,6,FALSE)</f>
        <v>480847.29</v>
      </c>
      <c r="AE19" s="35">
        <f>VLOOKUP($AB19,[1]WY!$C$17:$K$24,8,FALSE)</f>
        <v>0.02</v>
      </c>
      <c r="AF19" s="35">
        <f>VLOOKUP($AB19,[1]WY!$C$17:$K$24,9,FALSE)</f>
        <v>3.6764230774024929E-2</v>
      </c>
      <c r="AH19" s="23">
        <f>VLOOKUP($AB19,[2]WY!$C$17:$K$23,5,FALSE)</f>
        <v>21</v>
      </c>
      <c r="AI19" s="23">
        <f>VLOOKUP($AB19,[2]WY!$C$17:$K$23,6,FALSE)</f>
        <v>723797.82000000007</v>
      </c>
      <c r="AJ19" s="35">
        <f>VLOOKUP($AB19,[2]WY!$C$17:$K$23,8,FALSE)</f>
        <v>1.8817204301075269E-2</v>
      </c>
      <c r="AK19" s="35">
        <f>VLOOKUP($AB19,[2]WY!$C$17:$K$23,9,FALSE)</f>
        <v>1.6349943819646075E-2</v>
      </c>
      <c r="AM19" s="23">
        <f>VLOOKUP($AB19,[3]WY!$C$17:$K$23,5,FALSE)</f>
        <v>7</v>
      </c>
      <c r="AN19" s="23">
        <f>VLOOKUP($AB19,[3]WY!$C$17:$K$23,6,FALSE)</f>
        <v>176007</v>
      </c>
      <c r="AO19" s="35">
        <f>VLOOKUP($AB19,[3]WY!$C$17:$K$23,8,FALSE)</f>
        <v>1.4553014553014554E-2</v>
      </c>
      <c r="AP19" s="35">
        <f>VLOOKUP($AB19,[3]WY!$C$17:$K$23,9,FALSE)</f>
        <v>7.021192467006894E-3</v>
      </c>
      <c r="AR19" s="23">
        <f>VLOOKUP($AB19,[4]WY!$C$17:$K$23,5,FALSE)</f>
        <v>2</v>
      </c>
      <c r="AS19" s="23">
        <f>VLOOKUP($AB19,[4]WY!$C$17:$K$23,6,FALSE)</f>
        <v>118681.86</v>
      </c>
      <c r="AT19" s="35">
        <f>VLOOKUP($AB19,[4]WY!$C$17:$K$23,8,FALSE)</f>
        <v>6.8493150684931503E-3</v>
      </c>
      <c r="AU19" s="35">
        <f>VLOOKUP($AB19,[4]WY!$C$17:$K$23,9,FALSE)</f>
        <v>7.5334307651508834E-3</v>
      </c>
      <c r="AW19" s="23">
        <f>VLOOKUP($AB19,[5]WY!$C$17:$K$23,5,FALSE)</f>
        <v>20</v>
      </c>
      <c r="AX19" s="23">
        <f>VLOOKUP($AB19,[5]WY!$C$17:$K$23,6,FALSE)</f>
        <v>664509.97</v>
      </c>
      <c r="AY19" s="35">
        <f>VLOOKUP($AB19,[5]WY!$C$17:$K$23,8,FALSE)</f>
        <v>8.9806915132465207E-3</v>
      </c>
      <c r="AZ19" s="35">
        <f>VLOOKUP($AB19,[5]WY!$C$17:$K$23,9,FALSE)</f>
        <v>7.1983277383616852E-3</v>
      </c>
      <c r="BB19" s="36">
        <f t="shared" si="1"/>
        <v>0</v>
      </c>
      <c r="BC19" s="36">
        <f t="shared" si="0"/>
        <v>0</v>
      </c>
      <c r="BD19" s="35">
        <f t="shared" si="0"/>
        <v>0</v>
      </c>
      <c r="BE19" s="35">
        <f t="shared" si="0"/>
        <v>-3.5769225975069985E-5</v>
      </c>
      <c r="BF19" s="23"/>
      <c r="BG19" s="36">
        <f t="shared" si="0"/>
        <v>0</v>
      </c>
      <c r="BH19" s="36">
        <f t="shared" si="0"/>
        <v>-0.17999999993480742</v>
      </c>
      <c r="BI19" s="35">
        <f t="shared" si="0"/>
        <v>1.7204301075268713E-5</v>
      </c>
      <c r="BJ19" s="35">
        <f t="shared" si="0"/>
        <v>-5.005618035392595E-5</v>
      </c>
      <c r="BK19" s="23"/>
      <c r="BL19" s="36">
        <f t="shared" si="0"/>
        <v>0</v>
      </c>
      <c r="BM19" s="36">
        <f t="shared" si="0"/>
        <v>0</v>
      </c>
      <c r="BN19" s="35">
        <f t="shared" si="0"/>
        <v>-4.6985446985446308E-5</v>
      </c>
      <c r="BO19" s="35">
        <f t="shared" si="0"/>
        <v>2.1192467006893832E-5</v>
      </c>
      <c r="BP19" s="23"/>
      <c r="BQ19" s="36">
        <f t="shared" si="0"/>
        <v>0</v>
      </c>
      <c r="BR19" s="36">
        <f t="shared" si="0"/>
        <v>-0.13999999999941792</v>
      </c>
      <c r="BS19" s="35">
        <f t="shared" si="0"/>
        <v>4.9315068493150684E-5</v>
      </c>
      <c r="BT19" s="35">
        <f t="shared" si="0"/>
        <v>3.3430765150883716E-5</v>
      </c>
      <c r="BU19" s="23"/>
      <c r="BV19" s="36">
        <f t="shared" si="0"/>
        <v>0</v>
      </c>
      <c r="BW19" s="36">
        <f t="shared" si="0"/>
        <v>-3.0000000027939677E-2</v>
      </c>
      <c r="BX19" s="35">
        <f t="shared" si="0"/>
        <v>-1.9308486753478668E-5</v>
      </c>
      <c r="BY19" s="35">
        <f t="shared" si="0"/>
        <v>-1.6722616383146177E-6</v>
      </c>
    </row>
    <row r="20" spans="1:77" x14ac:dyDescent="0.2">
      <c r="A20" s="1" t="s">
        <v>26</v>
      </c>
      <c r="B20" s="13" t="s">
        <v>12</v>
      </c>
      <c r="C20" s="23">
        <v>0</v>
      </c>
      <c r="D20" s="28">
        <v>0</v>
      </c>
      <c r="E20" s="17">
        <v>0</v>
      </c>
      <c r="F20" s="17">
        <v>0</v>
      </c>
      <c r="G20" s="8"/>
      <c r="H20" s="23">
        <v>2</v>
      </c>
      <c r="I20" s="28">
        <v>101626</v>
      </c>
      <c r="J20" s="17">
        <v>1.8E-3</v>
      </c>
      <c r="K20" s="17">
        <v>2.3E-3</v>
      </c>
      <c r="L20" s="8"/>
      <c r="M20" s="23">
        <v>2</v>
      </c>
      <c r="N20" s="28">
        <v>69688</v>
      </c>
      <c r="O20" s="17">
        <v>4.1999999999999997E-3</v>
      </c>
      <c r="P20" s="17">
        <v>2.8E-3</v>
      </c>
      <c r="Q20" s="8"/>
      <c r="R20" s="23">
        <v>0</v>
      </c>
      <c r="S20" s="28">
        <v>0</v>
      </c>
      <c r="T20" s="17">
        <v>0</v>
      </c>
      <c r="U20" s="17">
        <v>0</v>
      </c>
      <c r="V20" s="8"/>
      <c r="W20" s="23">
        <v>3</v>
      </c>
      <c r="X20" s="28">
        <v>345634</v>
      </c>
      <c r="Y20" s="17">
        <v>1.2999999999999999E-3</v>
      </c>
      <c r="Z20" s="17">
        <v>3.7000000000000002E-3</v>
      </c>
      <c r="AA20" s="8"/>
      <c r="AB20" s="34" t="s">
        <v>12</v>
      </c>
      <c r="AC20" s="23">
        <f>VLOOKUP($AB20,[1]WY!$C$17:$K$24,5,FALSE)</f>
        <v>0</v>
      </c>
      <c r="AD20" s="23">
        <f>VLOOKUP($AB20,[1]WY!$C$17:$K$24,6,FALSE)</f>
        <v>0</v>
      </c>
      <c r="AE20" s="35">
        <f>VLOOKUP($AB20,[1]WY!$C$17:$K$24,8,FALSE)</f>
        <v>0</v>
      </c>
      <c r="AF20" s="35">
        <f>VLOOKUP($AB20,[1]WY!$C$17:$K$24,9,FALSE)</f>
        <v>0</v>
      </c>
      <c r="AG20" s="8"/>
      <c r="AH20" s="23">
        <f>VLOOKUP($AB20,[2]WY!$C$17:$K$23,5,FALSE)</f>
        <v>2</v>
      </c>
      <c r="AI20" s="23">
        <f>VLOOKUP($AB20,[2]WY!$C$17:$K$23,6,FALSE)</f>
        <v>101625.83</v>
      </c>
      <c r="AJ20" s="35">
        <f>VLOOKUP($AB20,[2]WY!$C$17:$K$23,8,FALSE)</f>
        <v>1.7921146953405018E-3</v>
      </c>
      <c r="AK20" s="35">
        <f>VLOOKUP($AB20,[2]WY!$C$17:$K$23,9,FALSE)</f>
        <v>2.2956363852061649E-3</v>
      </c>
      <c r="AL20" s="8"/>
      <c r="AM20" s="23">
        <f>VLOOKUP($AB20,[3]WY!$C$17:$K$23,5,FALSE)</f>
        <v>2</v>
      </c>
      <c r="AN20" s="23">
        <f>VLOOKUP($AB20,[3]WY!$C$17:$K$23,6,FALSE)</f>
        <v>69688</v>
      </c>
      <c r="AO20" s="35">
        <f>VLOOKUP($AB20,[3]WY!$C$17:$K$23,8,FALSE)</f>
        <v>4.1580041580041582E-3</v>
      </c>
      <c r="AP20" s="35">
        <f>VLOOKUP($AB20,[3]WY!$C$17:$K$23,9,FALSE)</f>
        <v>2.7799625051320481E-3</v>
      </c>
      <c r="AQ20" s="8"/>
      <c r="AR20" s="23">
        <f>VLOOKUP($AB20,[4]WY!$C$17:$K$23,5,FALSE)</f>
        <v>0</v>
      </c>
      <c r="AS20" s="23">
        <f>VLOOKUP($AB20,[4]WY!$C$17:$K$23,6,FALSE)</f>
        <v>0</v>
      </c>
      <c r="AT20" s="35">
        <f>VLOOKUP($AB20,[4]WY!$C$17:$K$23,8,FALSE)</f>
        <v>0</v>
      </c>
      <c r="AU20" s="35">
        <f>VLOOKUP($AB20,[4]WY!$C$17:$K$23,9,FALSE)</f>
        <v>0</v>
      </c>
      <c r="AV20" s="8"/>
      <c r="AW20" s="23">
        <f>VLOOKUP($AB20,[5]WY!$C$17:$K$23,5,FALSE)</f>
        <v>3</v>
      </c>
      <c r="AX20" s="23">
        <f>VLOOKUP($AB20,[5]WY!$C$17:$K$23,6,FALSE)</f>
        <v>345634.11</v>
      </c>
      <c r="AY20" s="35">
        <f>VLOOKUP($AB20,[5]WY!$C$17:$K$23,8,FALSE)</f>
        <v>1.3471037269869781E-3</v>
      </c>
      <c r="AZ20" s="35">
        <f>VLOOKUP($AB20,[5]WY!$C$17:$K$23,9,FALSE)</f>
        <v>3.7440937136533166E-3</v>
      </c>
      <c r="BB20" s="36">
        <f t="shared" si="1"/>
        <v>0</v>
      </c>
      <c r="BC20" s="36">
        <f t="shared" si="0"/>
        <v>0</v>
      </c>
      <c r="BD20" s="35">
        <f t="shared" si="0"/>
        <v>0</v>
      </c>
      <c r="BE20" s="35">
        <f t="shared" si="0"/>
        <v>0</v>
      </c>
      <c r="BF20" s="23"/>
      <c r="BG20" s="36">
        <f t="shared" si="0"/>
        <v>0</v>
      </c>
      <c r="BH20" s="36">
        <f t="shared" si="0"/>
        <v>-0.16999999999825377</v>
      </c>
      <c r="BI20" s="35">
        <f t="shared" si="0"/>
        <v>-7.8853046594981602E-6</v>
      </c>
      <c r="BJ20" s="35">
        <f t="shared" si="0"/>
        <v>-4.3636147938350481E-6</v>
      </c>
      <c r="BK20" s="23"/>
      <c r="BL20" s="36">
        <f t="shared" si="0"/>
        <v>0</v>
      </c>
      <c r="BM20" s="36">
        <f t="shared" si="0"/>
        <v>0</v>
      </c>
      <c r="BN20" s="35">
        <f t="shared" si="0"/>
        <v>-4.1995841995841506E-5</v>
      </c>
      <c r="BO20" s="35">
        <f t="shared" si="0"/>
        <v>-2.0037494867951831E-5</v>
      </c>
      <c r="BP20" s="23"/>
      <c r="BQ20" s="36">
        <f t="shared" si="0"/>
        <v>0</v>
      </c>
      <c r="BR20" s="36">
        <f t="shared" si="0"/>
        <v>0</v>
      </c>
      <c r="BS20" s="35">
        <f t="shared" si="0"/>
        <v>0</v>
      </c>
      <c r="BT20" s="35">
        <f t="shared" si="0"/>
        <v>0</v>
      </c>
      <c r="BU20" s="23"/>
      <c r="BV20" s="36">
        <f t="shared" si="0"/>
        <v>0</v>
      </c>
      <c r="BW20" s="36">
        <f t="shared" si="0"/>
        <v>0.10999999998603016</v>
      </c>
      <c r="BX20" s="35">
        <f t="shared" si="0"/>
        <v>4.7103726986978157E-5</v>
      </c>
      <c r="BY20" s="35">
        <f t="shared" si="0"/>
        <v>4.4093713653316387E-5</v>
      </c>
    </row>
    <row r="21" spans="1:77" x14ac:dyDescent="0.2">
      <c r="A21" s="1" t="s">
        <v>27</v>
      </c>
      <c r="B21" s="13" t="s">
        <v>13</v>
      </c>
      <c r="C21" s="23">
        <v>400</v>
      </c>
      <c r="D21" s="28">
        <v>13079215.310000001</v>
      </c>
      <c r="E21" s="17">
        <v>1</v>
      </c>
      <c r="F21" s="17">
        <v>1</v>
      </c>
      <c r="G21" s="8"/>
      <c r="H21" s="23">
        <v>1116</v>
      </c>
      <c r="I21" s="28">
        <v>44269132</v>
      </c>
      <c r="J21" s="17">
        <v>1</v>
      </c>
      <c r="K21" s="17">
        <v>1</v>
      </c>
      <c r="L21" s="8"/>
      <c r="M21" s="23">
        <v>481</v>
      </c>
      <c r="N21" s="28">
        <v>25067964</v>
      </c>
      <c r="O21" s="17">
        <v>1</v>
      </c>
      <c r="P21" s="17">
        <v>1</v>
      </c>
      <c r="Q21" s="8"/>
      <c r="R21" s="23">
        <v>292</v>
      </c>
      <c r="S21" s="28">
        <v>15754025</v>
      </c>
      <c r="T21" s="17">
        <v>1</v>
      </c>
      <c r="U21" s="17">
        <v>1</v>
      </c>
      <c r="V21" s="8"/>
      <c r="W21" s="23">
        <v>2227</v>
      </c>
      <c r="X21" s="28">
        <v>92314492</v>
      </c>
      <c r="Y21" s="17">
        <v>1</v>
      </c>
      <c r="Z21" s="17">
        <v>1</v>
      </c>
      <c r="AA21" s="8"/>
      <c r="AB21" s="34" t="s">
        <v>13</v>
      </c>
      <c r="AC21" s="23">
        <f>VLOOKUP($AB21,[1]WY!$C$17:$K$24,5,FALSE)</f>
        <v>400</v>
      </c>
      <c r="AD21" s="23">
        <f>VLOOKUP($AB21,[1]WY!$C$17:$K$24,6,FALSE)</f>
        <v>13079215.309999999</v>
      </c>
      <c r="AE21" s="35">
        <f>VLOOKUP($AB21,[1]WY!$C$17:$K$24,8,FALSE)</f>
        <v>0.99999999999999989</v>
      </c>
      <c r="AF21" s="35">
        <f>VLOOKUP($AB21,[1]WY!$C$17:$K$24,9,FALSE)</f>
        <v>1.0000000000000002</v>
      </c>
      <c r="AG21" s="8"/>
      <c r="AH21" s="23">
        <f>VLOOKUP($AB21,[2]WY!$C$17:$K$23,5,FALSE)</f>
        <v>1116</v>
      </c>
      <c r="AI21" s="23">
        <f>VLOOKUP($AB21,[2]WY!$C$17:$K$23,6,FALSE)</f>
        <v>44269131.929999992</v>
      </c>
      <c r="AJ21" s="35">
        <f>VLOOKUP($AB21,[2]WY!$C$17:$K$23,8,FALSE)</f>
        <v>0.99999999999999989</v>
      </c>
      <c r="AK21" s="35">
        <f>VLOOKUP($AB21,[2]WY!$C$17:$K$23,9,FALSE)</f>
        <v>1.0000000000000002</v>
      </c>
      <c r="AL21" s="8"/>
      <c r="AM21" s="23">
        <f>VLOOKUP($AB21,[3]WY!$C$17:$K$23,5,FALSE)</f>
        <v>481</v>
      </c>
      <c r="AN21" s="23">
        <f>VLOOKUP($AB21,[3]WY!$C$17:$K$23,6,FALSE)</f>
        <v>25067964</v>
      </c>
      <c r="AO21" s="35">
        <f>VLOOKUP($AB21,[3]WY!$C$17:$K$23,8,FALSE)</f>
        <v>1</v>
      </c>
      <c r="AP21" s="35">
        <f>VLOOKUP($AB21,[3]WY!$C$17:$K$23,9,FALSE)</f>
        <v>1</v>
      </c>
      <c r="AQ21" s="8"/>
      <c r="AR21" s="23">
        <f>VLOOKUP($AB21,[4]WY!$C$17:$K$23,5,FALSE)</f>
        <v>292</v>
      </c>
      <c r="AS21" s="23">
        <f>VLOOKUP($AB21,[4]WY!$C$17:$K$23,6,FALSE)</f>
        <v>15754025.450000001</v>
      </c>
      <c r="AT21" s="35">
        <f>VLOOKUP($AB21,[4]WY!$C$17:$K$23,8,FALSE)</f>
        <v>1</v>
      </c>
      <c r="AU21" s="35">
        <f>VLOOKUP($AB21,[4]WY!$C$17:$K$23,9,FALSE)</f>
        <v>1</v>
      </c>
      <c r="AV21" s="8"/>
      <c r="AW21" s="23">
        <f>VLOOKUP($AB21,[5]WY!$C$17:$K$23,5,FALSE)</f>
        <v>2227</v>
      </c>
      <c r="AX21" s="23">
        <f>VLOOKUP($AB21,[5]WY!$C$17:$K$23,6,FALSE)</f>
        <v>92314492.219999999</v>
      </c>
      <c r="AY21" s="35">
        <f>VLOOKUP($AB21,[5]WY!$C$17:$K$23,8,FALSE)</f>
        <v>1</v>
      </c>
      <c r="AZ21" s="35">
        <f>VLOOKUP($AB21,[5]WY!$C$17:$K$23,9,FALSE)</f>
        <v>1</v>
      </c>
      <c r="BB21" s="36">
        <f t="shared" si="1"/>
        <v>0</v>
      </c>
      <c r="BC21" s="36">
        <f t="shared" si="0"/>
        <v>0</v>
      </c>
      <c r="BD21" s="35">
        <f t="shared" si="0"/>
        <v>0</v>
      </c>
      <c r="BE21" s="35">
        <f t="shared" si="0"/>
        <v>0</v>
      </c>
      <c r="BF21" s="23"/>
      <c r="BG21" s="36">
        <f t="shared" si="0"/>
        <v>0</v>
      </c>
      <c r="BH21" s="36">
        <f t="shared" si="0"/>
        <v>-7.0000007748603821E-2</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0.45000000111758709</v>
      </c>
      <c r="BS21" s="35">
        <f t="shared" si="3"/>
        <v>0</v>
      </c>
      <c r="BT21" s="35">
        <f t="shared" si="3"/>
        <v>0</v>
      </c>
      <c r="BU21" s="23"/>
      <c r="BV21" s="36">
        <f t="shared" ref="BV21:BY21" si="4">AW21-W21</f>
        <v>0</v>
      </c>
      <c r="BW21" s="36">
        <f t="shared" si="4"/>
        <v>0.2199999988079071</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pageMargins left="0.7" right="0.7" top="0.75" bottom="0.75" header="0.3" footer="0.3"/>
    </customSheetView>
    <customSheetView guid="{32961CA0-39C0-4D62-B563-F49551B9AD58}">
      <pane xSplit="7" ySplit="13" topLeftCell="H14" activePane="bottomRight" state="frozen"/>
      <selection pane="bottomRight" activeCell="B30" sqref="B30"/>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20" priority="21" operator="lessThan">
      <formula>-1</formula>
    </cfRule>
  </conditionalFormatting>
  <conditionalFormatting sqref="BD6:BE21">
    <cfRule type="cellIs" dxfId="19" priority="19" operator="lessThan">
      <formula>-0.01</formula>
    </cfRule>
    <cfRule type="cellIs" dxfId="18" priority="20" operator="greaterThan">
      <formula>0.01</formula>
    </cfRule>
  </conditionalFormatting>
  <conditionalFormatting sqref="BB6:BC21">
    <cfRule type="cellIs" dxfId="17" priority="17" operator="lessThan">
      <formula>-1</formula>
    </cfRule>
    <cfRule type="cellIs" dxfId="16" priority="18" operator="greaterThan">
      <formula>1</formula>
    </cfRule>
  </conditionalFormatting>
  <conditionalFormatting sqref="BI6:BJ21">
    <cfRule type="cellIs" dxfId="15" priority="15" operator="lessThan">
      <formula>-0.01</formula>
    </cfRule>
    <cfRule type="cellIs" dxfId="14" priority="16" operator="greaterThan">
      <formula>0.01</formula>
    </cfRule>
  </conditionalFormatting>
  <conditionalFormatting sqref="BG6:BH21">
    <cfRule type="cellIs" dxfId="13" priority="13" operator="lessThan">
      <formula>-1</formula>
    </cfRule>
    <cfRule type="cellIs" dxfId="12" priority="14" operator="greaterThan">
      <formula>1</formula>
    </cfRule>
  </conditionalFormatting>
  <conditionalFormatting sqref="BN6:BO21">
    <cfRule type="cellIs" dxfId="11" priority="11" operator="lessThan">
      <formula>-0.01</formula>
    </cfRule>
    <cfRule type="cellIs" dxfId="10" priority="12" operator="greaterThan">
      <formula>0.01</formula>
    </cfRule>
  </conditionalFormatting>
  <conditionalFormatting sqref="BL6:BM21">
    <cfRule type="cellIs" dxfId="9" priority="9" operator="lessThan">
      <formula>-1</formula>
    </cfRule>
    <cfRule type="cellIs" dxfId="8" priority="10" operator="greaterThan">
      <formula>1</formula>
    </cfRule>
  </conditionalFormatting>
  <conditionalFormatting sqref="BS6:BT21">
    <cfRule type="cellIs" dxfId="7" priority="7" operator="lessThan">
      <formula>-0.01</formula>
    </cfRule>
    <cfRule type="cellIs" dxfId="6" priority="8" operator="greaterThan">
      <formula>0.01</formula>
    </cfRule>
  </conditionalFormatting>
  <conditionalFormatting sqref="BQ6:BR21">
    <cfRule type="cellIs" dxfId="5" priority="5" operator="lessThan">
      <formula>-1</formula>
    </cfRule>
    <cfRule type="cellIs" dxfId="4" priority="6" operator="greaterThan">
      <formula>1</formula>
    </cfRule>
  </conditionalFormatting>
  <conditionalFormatting sqref="BX6:BY21">
    <cfRule type="cellIs" dxfId="3" priority="3" operator="lessThan">
      <formula>-0.01</formula>
    </cfRule>
    <cfRule type="cellIs" dxfId="2" priority="4" operator="greaterThan">
      <formula>0.01</formula>
    </cfRule>
  </conditionalFormatting>
  <conditionalFormatting sqref="BV6:BW21">
    <cfRule type="cellIs" dxfId="1" priority="1" operator="lessThan">
      <formula>-1</formula>
    </cfRule>
    <cfRule type="cellIs" dxfId="0" priority="2" operator="greaterThan">
      <formula>1</formula>
    </cfRule>
  </conditionalFormatting>
  <pageMargins left="0.7" right="0.7" top="0.75" bottom="0.75" header="0.3" footer="0.3"/>
  <pageSetup paperSize="5" scale="12"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Y37"/>
  <sheetViews>
    <sheetView zoomScale="80" zoomScaleNormal="80" workbookViewId="0">
      <pane xSplit="2" ySplit="3" topLeftCell="AY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34</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257867</v>
      </c>
      <c r="D6" s="28">
        <v>61089161198.57</v>
      </c>
      <c r="E6" s="17">
        <v>0.92910000000000004</v>
      </c>
      <c r="F6" s="17">
        <v>0.91249999999999998</v>
      </c>
      <c r="G6" s="8"/>
      <c r="H6" s="23">
        <v>1135589</v>
      </c>
      <c r="I6" s="28">
        <v>275797065774</v>
      </c>
      <c r="J6" s="17">
        <v>0.89500000000000002</v>
      </c>
      <c r="K6" s="17">
        <v>0.85340000000000005</v>
      </c>
      <c r="L6" s="8"/>
      <c r="M6" s="23">
        <v>347375</v>
      </c>
      <c r="N6" s="28">
        <v>80011382018</v>
      </c>
      <c r="O6" s="17">
        <v>0.94740000000000002</v>
      </c>
      <c r="P6" s="17">
        <v>0.94020000000000004</v>
      </c>
      <c r="Q6" s="8"/>
      <c r="R6" s="23">
        <v>736635</v>
      </c>
      <c r="S6" s="28">
        <v>182505861588</v>
      </c>
      <c r="T6" s="17">
        <v>0.91010000000000002</v>
      </c>
      <c r="U6" s="17">
        <v>0.86560000000000004</v>
      </c>
      <c r="V6" s="8"/>
      <c r="W6" s="23">
        <v>1308897</v>
      </c>
      <c r="X6" s="28">
        <v>352245321020</v>
      </c>
      <c r="Y6" s="17">
        <v>0.9395</v>
      </c>
      <c r="Z6" s="17">
        <v>0.92889999999999995</v>
      </c>
      <c r="AA6" s="8"/>
      <c r="AB6" s="34" t="s">
        <v>80</v>
      </c>
      <c r="AC6" s="23">
        <f>VLOOKUP($AB6,[1]CA!$C$8:$K$14,5,FALSE)</f>
        <v>257867</v>
      </c>
      <c r="AD6" s="23">
        <f>VLOOKUP($AB6,[1]CA!$C$8:$K$14,6,FALSE)</f>
        <v>61089161198.57</v>
      </c>
      <c r="AE6" s="35">
        <f>VLOOKUP($AB6,[1]CA!$C$8:$K$14,8,FALSE)</f>
        <v>0.92911317607128319</v>
      </c>
      <c r="AF6" s="35">
        <f>VLOOKUP($AB6,[1]CA!$C$8:$K$14,9,FALSE)</f>
        <v>0.91245810056894805</v>
      </c>
      <c r="AG6" s="8"/>
      <c r="AH6" s="23">
        <f>VLOOKUP($AB6,[2]CA!$C$8:$K$23,5,FALSE)</f>
        <v>1135589</v>
      </c>
      <c r="AI6" s="23">
        <f>VLOOKUP($AB6,[2]CA!$C$8:$K$23,6,FALSE)</f>
        <v>275797065773.62</v>
      </c>
      <c r="AJ6" s="35">
        <f>VLOOKUP($AB6,[2]CA!$C$8:$K$23,8,FALSE)</f>
        <v>0.894965102642994</v>
      </c>
      <c r="AK6" s="35">
        <f>VLOOKUP($AB6,[2]CA!$C$8:$K$23,9,FALSE)</f>
        <v>0.8533892414990002</v>
      </c>
      <c r="AL6" s="8"/>
      <c r="AM6" s="23">
        <f>VLOOKUP($AB6,[3]CA!$C$8:$K$14,5,FALSE)</f>
        <v>347375</v>
      </c>
      <c r="AN6" s="23">
        <f>VLOOKUP($AB6,[3]CA!$C$8:$K$14,6,FALSE)</f>
        <v>80011382018</v>
      </c>
      <c r="AO6" s="35">
        <f>VLOOKUP($AB6,[3]CA!$C$8:$K$14,8,FALSE)</f>
        <v>0.94739066995759069</v>
      </c>
      <c r="AP6" s="35">
        <f>VLOOKUP($AB6,[3]CA!$C$8:$K$14,9,FALSE)</f>
        <v>0.94023507763225322</v>
      </c>
      <c r="AQ6" s="8"/>
      <c r="AR6" s="23">
        <f>VLOOKUP($AB6,[4]CA!$C$8:$K$14,5,FALSE)</f>
        <v>736635</v>
      </c>
      <c r="AS6" s="23">
        <f>VLOOKUP($AB6,[4]CA!$C$8:$K$14,6,FALSE)</f>
        <v>182505861588.31</v>
      </c>
      <c r="AT6" s="35">
        <f>VLOOKUP($AB6,[4]CA!$C$8:$K$14,8,FALSE)</f>
        <v>0.91007871077896618</v>
      </c>
      <c r="AU6" s="35">
        <f>VLOOKUP($AB6,[4]CA!$C$8:$K$14,9,FALSE)</f>
        <v>0.86555521077846809</v>
      </c>
      <c r="AV6" s="8"/>
      <c r="AW6" s="23">
        <f>VLOOKUP($AB6,[5]CA!$C$8:$K$14,5,FALSE)</f>
        <v>1308897</v>
      </c>
      <c r="AX6" s="23">
        <f>VLOOKUP($AB6,[5]CA!$C$8:$K$14,6,FALSE)</f>
        <v>352245321019.71002</v>
      </c>
      <c r="AY6" s="35">
        <f>VLOOKUP($AB6,[5]CA!$C$8:$K$14,8,FALSE)</f>
        <v>0.93949371013656391</v>
      </c>
      <c r="AZ6" s="35">
        <f>VLOOKUP($AB6,[5]CA!$C$8:$K$14,9,FALSE)</f>
        <v>0.92888034030722844</v>
      </c>
      <c r="BB6" s="36">
        <f>AC6-C6</f>
        <v>0</v>
      </c>
      <c r="BC6" s="36">
        <f t="shared" ref="BC6:BY21" si="0">AD6-D6</f>
        <v>0</v>
      </c>
      <c r="BD6" s="35">
        <f t="shared" si="0"/>
        <v>1.3176071283149682E-5</v>
      </c>
      <c r="BE6" s="35">
        <f t="shared" si="0"/>
        <v>-4.1899431051928282E-5</v>
      </c>
      <c r="BF6" s="23"/>
      <c r="BG6" s="36">
        <f t="shared" si="0"/>
        <v>0</v>
      </c>
      <c r="BH6" s="36">
        <f t="shared" si="0"/>
        <v>-0.3800048828125</v>
      </c>
      <c r="BI6" s="35">
        <f t="shared" si="0"/>
        <v>-3.489735700601404E-5</v>
      </c>
      <c r="BJ6" s="35">
        <f t="shared" si="0"/>
        <v>-1.0758500999852316E-5</v>
      </c>
      <c r="BK6" s="23"/>
      <c r="BL6" s="36">
        <f t="shared" si="0"/>
        <v>0</v>
      </c>
      <c r="BM6" s="36">
        <f t="shared" si="0"/>
        <v>0</v>
      </c>
      <c r="BN6" s="35">
        <f t="shared" si="0"/>
        <v>-9.3300424093278878E-6</v>
      </c>
      <c r="BO6" s="35">
        <f t="shared" si="0"/>
        <v>3.5077632253188717E-5</v>
      </c>
      <c r="BP6" s="23"/>
      <c r="BQ6" s="36">
        <f t="shared" si="0"/>
        <v>0</v>
      </c>
      <c r="BR6" s="36">
        <f t="shared" si="0"/>
        <v>0.30999755859375</v>
      </c>
      <c r="BS6" s="35">
        <f t="shared" si="0"/>
        <v>-2.1289221033837791E-5</v>
      </c>
      <c r="BT6" s="35">
        <f t="shared" si="0"/>
        <v>-4.4789221531948975E-5</v>
      </c>
      <c r="BU6" s="23"/>
      <c r="BV6" s="36">
        <f t="shared" si="0"/>
        <v>0</v>
      </c>
      <c r="BW6" s="36">
        <f t="shared" si="0"/>
        <v>-0.28997802734375</v>
      </c>
      <c r="BX6" s="35">
        <f t="shared" si="0"/>
        <v>-6.2898634360930572E-6</v>
      </c>
      <c r="BY6" s="35">
        <f t="shared" si="0"/>
        <v>-1.9659692771512027E-5</v>
      </c>
    </row>
    <row r="7" spans="1:77" x14ac:dyDescent="0.2">
      <c r="A7" s="1" t="s">
        <v>22</v>
      </c>
      <c r="B7" s="2" t="s">
        <v>8</v>
      </c>
      <c r="C7" s="23">
        <v>6087</v>
      </c>
      <c r="D7" s="28">
        <v>1577063075.03</v>
      </c>
      <c r="E7" s="17">
        <v>2.1899999999999999E-2</v>
      </c>
      <c r="F7" s="17">
        <v>2.3599999999999999E-2</v>
      </c>
      <c r="G7" s="8"/>
      <c r="H7" s="23">
        <v>26634</v>
      </c>
      <c r="I7" s="28">
        <v>7435805108</v>
      </c>
      <c r="J7" s="17">
        <v>2.1000000000000001E-2</v>
      </c>
      <c r="K7" s="17">
        <v>2.3E-2</v>
      </c>
      <c r="L7" s="8"/>
      <c r="M7" s="23">
        <v>5641</v>
      </c>
      <c r="N7" s="28">
        <v>1286115993</v>
      </c>
      <c r="O7" s="17">
        <v>1.54E-2</v>
      </c>
      <c r="P7" s="17">
        <v>1.5100000000000001E-2</v>
      </c>
      <c r="Q7" s="8"/>
      <c r="R7" s="23">
        <v>18329</v>
      </c>
      <c r="S7" s="28">
        <v>5732759711</v>
      </c>
      <c r="T7" s="17">
        <v>2.2599999999999999E-2</v>
      </c>
      <c r="U7" s="17">
        <v>2.7199999999999998E-2</v>
      </c>
      <c r="V7" s="8"/>
      <c r="W7" s="23">
        <v>23530</v>
      </c>
      <c r="X7" s="28">
        <v>6451396721</v>
      </c>
      <c r="Y7" s="17">
        <v>1.6899999999999998E-2</v>
      </c>
      <c r="Z7" s="17">
        <v>1.7000000000000001E-2</v>
      </c>
      <c r="AA7" s="8"/>
      <c r="AB7" s="34" t="s">
        <v>8</v>
      </c>
      <c r="AC7" s="23">
        <f>VLOOKUP($AB7,[1]CA!$C$8:$K$14,5,FALSE)</f>
        <v>6087</v>
      </c>
      <c r="AD7" s="23">
        <f>VLOOKUP($AB7,[1]CA!$C$8:$K$14,6,FALSE)</f>
        <v>1577063075.03</v>
      </c>
      <c r="AE7" s="35">
        <f>VLOOKUP($AB7,[1]CA!$C$8:$K$14,8,FALSE)</f>
        <v>2.1931894747082414E-2</v>
      </c>
      <c r="AF7" s="35">
        <f>VLOOKUP($AB7,[1]CA!$C$8:$K$14,9,FALSE)</f>
        <v>2.355579860135619E-2</v>
      </c>
      <c r="AG7" s="8"/>
      <c r="AH7" s="23">
        <f>VLOOKUP($AB7,[2]CA!$C$8:$K$23,5,FALSE)</f>
        <v>26634</v>
      </c>
      <c r="AI7" s="23">
        <f>VLOOKUP($AB7,[2]CA!$C$8:$K$23,6,FALSE)</f>
        <v>7435805108.1400003</v>
      </c>
      <c r="AJ7" s="35">
        <f>VLOOKUP($AB7,[2]CA!$C$8:$K$23,8,FALSE)</f>
        <v>2.0990429234338748E-2</v>
      </c>
      <c r="AK7" s="35">
        <f>VLOOKUP($AB7,[2]CA!$C$8:$K$23,9,FALSE)</f>
        <v>2.3008352403497349E-2</v>
      </c>
      <c r="AL7" s="8"/>
      <c r="AM7" s="23">
        <f>VLOOKUP($AB7,[3]CA!$C$8:$K$14,5,FALSE)</f>
        <v>5641</v>
      </c>
      <c r="AN7" s="23">
        <f>VLOOKUP($AB7,[3]CA!$C$8:$K$14,6,FALSE)</f>
        <v>1286115993</v>
      </c>
      <c r="AO7" s="35">
        <f>VLOOKUP($AB7,[3]CA!$C$8:$K$14,8,FALSE)</f>
        <v>1.5384615384615385E-2</v>
      </c>
      <c r="AP7" s="35">
        <f>VLOOKUP($AB7,[3]CA!$C$8:$K$14,9,FALSE)</f>
        <v>1.5113491856076109E-2</v>
      </c>
      <c r="AQ7" s="8"/>
      <c r="AR7" s="23">
        <f>VLOOKUP($AB7,[4]CA!$C$8:$K$14,5,FALSE)</f>
        <v>18329</v>
      </c>
      <c r="AS7" s="23">
        <f>VLOOKUP($AB7,[4]CA!$C$8:$K$14,6,FALSE)</f>
        <v>5732759710.79</v>
      </c>
      <c r="AT7" s="35">
        <f>VLOOKUP($AB7,[4]CA!$C$8:$K$14,8,FALSE)</f>
        <v>2.2644637696915937E-2</v>
      </c>
      <c r="AU7" s="35">
        <f>VLOOKUP($AB7,[4]CA!$C$8:$K$14,9,FALSE)</f>
        <v>2.7188277662052798E-2</v>
      </c>
      <c r="AV7" s="8"/>
      <c r="AW7" s="23">
        <f>VLOOKUP($AB7,[5]CA!$C$8:$K$14,5,FALSE)</f>
        <v>23530</v>
      </c>
      <c r="AX7" s="23">
        <f>VLOOKUP($AB7,[5]CA!$C$8:$K$14,6,FALSE)</f>
        <v>6451396721.2600002</v>
      </c>
      <c r="AY7" s="35">
        <f>VLOOKUP($AB7,[5]CA!$C$8:$K$14,8,FALSE)</f>
        <v>1.6889248733485789E-2</v>
      </c>
      <c r="AZ7" s="35">
        <f>VLOOKUP($AB7,[5]CA!$C$8:$K$14,9,FALSE)</f>
        <v>1.701250584266983E-2</v>
      </c>
      <c r="BB7" s="36">
        <f t="shared" ref="BB7:BB21" si="1">AC7-C7</f>
        <v>0</v>
      </c>
      <c r="BC7" s="36">
        <f t="shared" si="0"/>
        <v>0</v>
      </c>
      <c r="BD7" s="35">
        <f t="shared" si="0"/>
        <v>3.1894747082414354E-5</v>
      </c>
      <c r="BE7" s="35">
        <f t="shared" si="0"/>
        <v>-4.4201398643809592E-5</v>
      </c>
      <c r="BF7" s="23"/>
      <c r="BG7" s="36">
        <f t="shared" si="0"/>
        <v>0</v>
      </c>
      <c r="BH7" s="36">
        <f t="shared" si="0"/>
        <v>0.14000034332275391</v>
      </c>
      <c r="BI7" s="35">
        <f t="shared" si="0"/>
        <v>-9.5707656612535608E-6</v>
      </c>
      <c r="BJ7" s="35">
        <f t="shared" si="0"/>
        <v>8.3524034973497807E-6</v>
      </c>
      <c r="BK7" s="23"/>
      <c r="BL7" s="36">
        <f t="shared" si="0"/>
        <v>0</v>
      </c>
      <c r="BM7" s="36">
        <f t="shared" si="0"/>
        <v>0</v>
      </c>
      <c r="BN7" s="35">
        <f t="shared" si="0"/>
        <v>-1.5384615384615025E-5</v>
      </c>
      <c r="BO7" s="35">
        <f t="shared" si="0"/>
        <v>1.3491856076108463E-5</v>
      </c>
      <c r="BP7" s="23"/>
      <c r="BQ7" s="36">
        <f t="shared" si="0"/>
        <v>0</v>
      </c>
      <c r="BR7" s="36">
        <f t="shared" si="0"/>
        <v>-0.21000003814697266</v>
      </c>
      <c r="BS7" s="35">
        <f t="shared" si="0"/>
        <v>4.4637696915938302E-5</v>
      </c>
      <c r="BT7" s="35">
        <f t="shared" si="0"/>
        <v>-1.1722337947200206E-5</v>
      </c>
      <c r="BU7" s="23"/>
      <c r="BV7" s="36">
        <f t="shared" si="0"/>
        <v>0</v>
      </c>
      <c r="BW7" s="36">
        <f t="shared" si="0"/>
        <v>0.26000022888183594</v>
      </c>
      <c r="BX7" s="35">
        <f t="shared" si="0"/>
        <v>-1.0751266514209823E-5</v>
      </c>
      <c r="BY7" s="35">
        <f t="shared" si="0"/>
        <v>1.2505842669829209E-5</v>
      </c>
    </row>
    <row r="8" spans="1:77" x14ac:dyDescent="0.2">
      <c r="A8" s="1" t="s">
        <v>23</v>
      </c>
      <c r="B8" s="2" t="s">
        <v>9</v>
      </c>
      <c r="C8" s="23">
        <v>5452</v>
      </c>
      <c r="D8" s="28">
        <v>1573588416.6800001</v>
      </c>
      <c r="E8" s="17">
        <v>1.9599999999999999E-2</v>
      </c>
      <c r="F8" s="17">
        <v>2.35E-2</v>
      </c>
      <c r="G8" s="8"/>
      <c r="H8" s="23">
        <v>21926</v>
      </c>
      <c r="I8" s="28">
        <v>6988642100</v>
      </c>
      <c r="J8" s="17">
        <v>1.7299999999999999E-2</v>
      </c>
      <c r="K8" s="17">
        <v>2.1600000000000001E-2</v>
      </c>
      <c r="L8" s="8"/>
      <c r="M8" s="23">
        <v>4869</v>
      </c>
      <c r="N8" s="28">
        <v>1295423603</v>
      </c>
      <c r="O8" s="17">
        <v>1.3299999999999999E-2</v>
      </c>
      <c r="P8" s="17">
        <v>1.52E-2</v>
      </c>
      <c r="Q8" s="8"/>
      <c r="R8" s="23">
        <v>14524</v>
      </c>
      <c r="S8" s="28">
        <v>5424505134</v>
      </c>
      <c r="T8" s="17">
        <v>1.7899999999999999E-2</v>
      </c>
      <c r="U8" s="17">
        <v>2.5700000000000001E-2</v>
      </c>
      <c r="V8" s="8"/>
      <c r="W8" s="23">
        <v>20667</v>
      </c>
      <c r="X8" s="28">
        <v>6307345855</v>
      </c>
      <c r="Y8" s="17">
        <v>1.4800000000000001E-2</v>
      </c>
      <c r="Z8" s="17">
        <v>1.66E-2</v>
      </c>
      <c r="AA8" s="8"/>
      <c r="AB8" s="34" t="s">
        <v>9</v>
      </c>
      <c r="AC8" s="23">
        <f>VLOOKUP($AB8,[1]CA!$C$8:$K$14,5,FALSE)</f>
        <v>5452</v>
      </c>
      <c r="AD8" s="23">
        <f>VLOOKUP($AB8,[1]CA!$C$8:$K$14,6,FALSE)</f>
        <v>1573588416.6799998</v>
      </c>
      <c r="AE8" s="35">
        <f>VLOOKUP($AB8,[1]CA!$C$8:$K$14,8,FALSE)</f>
        <v>1.9643944498290343E-2</v>
      </c>
      <c r="AF8" s="35">
        <f>VLOOKUP($AB8,[1]CA!$C$8:$K$14,9,FALSE)</f>
        <v>2.3503899375765885E-2</v>
      </c>
      <c r="AG8" s="8"/>
      <c r="AH8" s="23">
        <f>VLOOKUP($AB8,[2]CA!$C$8:$K$23,5,FALSE)</f>
        <v>21926</v>
      </c>
      <c r="AI8" s="23">
        <f>VLOOKUP($AB8,[2]CA!$C$8:$K$23,6,FALSE)</f>
        <v>6988642100.4099998</v>
      </c>
      <c r="AJ8" s="35">
        <f>VLOOKUP($AB8,[2]CA!$C$8:$K$23,8,FALSE)</f>
        <v>1.7280023706244325E-2</v>
      </c>
      <c r="AK8" s="35">
        <f>VLOOKUP($AB8,[2]CA!$C$8:$K$23,9,FALSE)</f>
        <v>2.1624711504625912E-2</v>
      </c>
      <c r="AL8" s="8"/>
      <c r="AM8" s="23">
        <f>VLOOKUP($AB8,[3]CA!$C$8:$K$14,5,FALSE)</f>
        <v>4869</v>
      </c>
      <c r="AN8" s="23">
        <f>VLOOKUP($AB8,[3]CA!$C$8:$K$14,6,FALSE)</f>
        <v>1295423603</v>
      </c>
      <c r="AO8" s="35">
        <f>VLOOKUP($AB8,[3]CA!$C$8:$K$14,8,FALSE)</f>
        <v>1.3279151268869404E-2</v>
      </c>
      <c r="AP8" s="35">
        <f>VLOOKUP($AB8,[3]CA!$C$8:$K$14,9,FALSE)</f>
        <v>1.5222868062188285E-2</v>
      </c>
      <c r="AQ8" s="8"/>
      <c r="AR8" s="23">
        <f>VLOOKUP($AB8,[4]CA!$C$8:$K$14,5,FALSE)</f>
        <v>14524</v>
      </c>
      <c r="AS8" s="23">
        <f>VLOOKUP($AB8,[4]CA!$C$8:$K$14,6,FALSE)</f>
        <v>5424505134.4700003</v>
      </c>
      <c r="AT8" s="35">
        <f>VLOOKUP($AB8,[4]CA!$C$8:$K$14,8,FALSE)</f>
        <v>1.7943734950625078E-2</v>
      </c>
      <c r="AU8" s="35">
        <f>VLOOKUP($AB8,[4]CA!$C$8:$K$14,9,FALSE)</f>
        <v>2.5726344590653982E-2</v>
      </c>
      <c r="AV8" s="8"/>
      <c r="AW8" s="23">
        <f>VLOOKUP($AB8,[5]CA!$C$8:$K$14,5,FALSE)</f>
        <v>20667</v>
      </c>
      <c r="AX8" s="23">
        <f>VLOOKUP($AB8,[5]CA!$C$8:$K$14,6,FALSE)</f>
        <v>6307345855.21</v>
      </c>
      <c r="AY8" s="35">
        <f>VLOOKUP($AB8,[5]CA!$C$8:$K$14,8,FALSE)</f>
        <v>1.4834258545471771E-2</v>
      </c>
      <c r="AZ8" s="35">
        <f>VLOOKUP($AB8,[5]CA!$C$8:$K$14,9,FALSE)</f>
        <v>1.6632639852993313E-2</v>
      </c>
      <c r="BB8" s="36">
        <f t="shared" si="1"/>
        <v>0</v>
      </c>
      <c r="BC8" s="36">
        <f t="shared" si="0"/>
        <v>0</v>
      </c>
      <c r="BD8" s="35">
        <f t="shared" si="0"/>
        <v>4.3944498290343637E-5</v>
      </c>
      <c r="BE8" s="35">
        <f t="shared" si="0"/>
        <v>3.8993757658853379E-6</v>
      </c>
      <c r="BF8" s="23"/>
      <c r="BG8" s="36">
        <f t="shared" si="0"/>
        <v>0</v>
      </c>
      <c r="BH8" s="36">
        <f t="shared" si="0"/>
        <v>0.40999984741210938</v>
      </c>
      <c r="BI8" s="35">
        <f t="shared" si="0"/>
        <v>-1.9976293755673974E-5</v>
      </c>
      <c r="BJ8" s="35">
        <f t="shared" si="0"/>
        <v>2.471150462591068E-5</v>
      </c>
      <c r="BK8" s="23"/>
      <c r="BL8" s="36">
        <f t="shared" si="0"/>
        <v>0</v>
      </c>
      <c r="BM8" s="36">
        <f t="shared" si="0"/>
        <v>0</v>
      </c>
      <c r="BN8" s="35">
        <f t="shared" si="0"/>
        <v>-2.0848731130595696E-5</v>
      </c>
      <c r="BO8" s="35">
        <f t="shared" si="0"/>
        <v>2.2868062188284577E-5</v>
      </c>
      <c r="BP8" s="23"/>
      <c r="BQ8" s="36">
        <f t="shared" si="0"/>
        <v>0</v>
      </c>
      <c r="BR8" s="36">
        <f t="shared" si="0"/>
        <v>0.47000026702880859</v>
      </c>
      <c r="BS8" s="35">
        <f t="shared" si="0"/>
        <v>4.3734950625078789E-5</v>
      </c>
      <c r="BT8" s="35">
        <f t="shared" si="0"/>
        <v>2.6344590653981648E-5</v>
      </c>
      <c r="BU8" s="23"/>
      <c r="BV8" s="36">
        <f t="shared" si="0"/>
        <v>0</v>
      </c>
      <c r="BW8" s="36">
        <f t="shared" si="0"/>
        <v>0.21000003814697266</v>
      </c>
      <c r="BX8" s="35">
        <f t="shared" si="0"/>
        <v>3.4258545471770735E-5</v>
      </c>
      <c r="BY8" s="35">
        <f t="shared" si="0"/>
        <v>3.2639852993312374E-5</v>
      </c>
    </row>
    <row r="9" spans="1:77" x14ac:dyDescent="0.2">
      <c r="A9" s="1" t="s">
        <v>24</v>
      </c>
      <c r="B9" s="2" t="s">
        <v>10</v>
      </c>
      <c r="C9" s="23">
        <v>921</v>
      </c>
      <c r="D9" s="28">
        <v>319170245.01999998</v>
      </c>
      <c r="E9" s="17">
        <v>3.3E-3</v>
      </c>
      <c r="F9" s="17">
        <v>4.7999999999999996E-3</v>
      </c>
      <c r="G9" s="8"/>
      <c r="H9" s="23">
        <v>37730</v>
      </c>
      <c r="I9" s="28">
        <v>14244679816</v>
      </c>
      <c r="J9" s="17">
        <v>2.9700000000000001E-2</v>
      </c>
      <c r="K9" s="17">
        <v>4.41E-2</v>
      </c>
      <c r="L9" s="8"/>
      <c r="M9" s="23">
        <v>2593</v>
      </c>
      <c r="N9" s="28">
        <v>772148231</v>
      </c>
      <c r="O9" s="17">
        <v>7.1000000000000004E-3</v>
      </c>
      <c r="P9" s="17">
        <v>9.1000000000000004E-3</v>
      </c>
      <c r="Q9" s="8"/>
      <c r="R9" s="23">
        <v>4262</v>
      </c>
      <c r="S9" s="28">
        <v>1959285228</v>
      </c>
      <c r="T9" s="17">
        <v>5.3E-3</v>
      </c>
      <c r="U9" s="17">
        <v>9.2999999999999992E-3</v>
      </c>
      <c r="V9" s="8"/>
      <c r="W9" s="23">
        <v>11355</v>
      </c>
      <c r="X9" s="28">
        <v>3932108371</v>
      </c>
      <c r="Y9" s="17">
        <v>8.2000000000000007E-3</v>
      </c>
      <c r="Z9" s="17">
        <v>1.04E-2</v>
      </c>
      <c r="AA9" s="8"/>
      <c r="AB9" s="34" t="s">
        <v>10</v>
      </c>
      <c r="AC9" s="23">
        <f>VLOOKUP($AB9,[1]CA!$C$8:$K$14,5,FALSE)</f>
        <v>921</v>
      </c>
      <c r="AD9" s="23">
        <f>VLOOKUP($AB9,[1]CA!$C$8:$K$14,6,FALSE)</f>
        <v>319170245.01999998</v>
      </c>
      <c r="AE9" s="35">
        <f>VLOOKUP($AB9,[1]CA!$C$8:$K$14,8,FALSE)</f>
        <v>3.3184286285629873E-3</v>
      </c>
      <c r="AF9" s="35">
        <f>VLOOKUP($AB9,[1]CA!$C$8:$K$14,9,FALSE)</f>
        <v>4.7672855513997813E-3</v>
      </c>
      <c r="AG9" s="8"/>
      <c r="AH9" s="23">
        <f>VLOOKUP($AB9,[2]CA!$C$8:$K$23,5,FALSE)</f>
        <v>37730</v>
      </c>
      <c r="AI9" s="23">
        <f>VLOOKUP($AB9,[2]CA!$C$8:$K$23,6,FALSE)</f>
        <v>14244679816.07</v>
      </c>
      <c r="AJ9" s="35">
        <f>VLOOKUP($AB9,[2]CA!$C$8:$K$23,8,FALSE)</f>
        <v>2.9735259255523051E-2</v>
      </c>
      <c r="AK9" s="35">
        <f>VLOOKUP($AB9,[2]CA!$C$8:$K$23,9,FALSE)</f>
        <v>4.4076815935417547E-2</v>
      </c>
      <c r="AL9" s="8"/>
      <c r="AM9" s="23">
        <f>VLOOKUP($AB9,[3]CA!$C$8:$K$14,5,FALSE)</f>
        <v>2593</v>
      </c>
      <c r="AN9" s="23">
        <f>VLOOKUP($AB9,[3]CA!$C$8:$K$14,6,FALSE)</f>
        <v>772148231</v>
      </c>
      <c r="AO9" s="35">
        <f>VLOOKUP($AB9,[3]CA!$C$8:$K$14,8,FALSE)</f>
        <v>7.0718503265923939E-3</v>
      </c>
      <c r="AP9" s="35">
        <f>VLOOKUP($AB9,[3]CA!$C$8:$K$14,9,FALSE)</f>
        <v>9.0737196834640987E-3</v>
      </c>
      <c r="AQ9" s="8"/>
      <c r="AR9" s="23">
        <f>VLOOKUP($AB9,[4]CA!$C$8:$K$14,5,FALSE)</f>
        <v>4262</v>
      </c>
      <c r="AS9" s="23">
        <f>VLOOKUP($AB9,[4]CA!$C$8:$K$14,6,FALSE)</f>
        <v>1959285227.5699999</v>
      </c>
      <c r="AT9" s="35">
        <f>VLOOKUP($AB9,[4]CA!$C$8:$K$14,8,FALSE)</f>
        <v>5.2655052574748064E-3</v>
      </c>
      <c r="AU9" s="35">
        <f>VLOOKUP($AB9,[4]CA!$C$8:$K$14,9,FALSE)</f>
        <v>9.2921373777570503E-3</v>
      </c>
      <c r="AV9" s="8"/>
      <c r="AW9" s="23">
        <f>VLOOKUP($AB9,[5]CA!$C$8:$K$14,5,FALSE)</f>
        <v>11355</v>
      </c>
      <c r="AX9" s="23">
        <f>VLOOKUP($AB9,[5]CA!$C$8:$K$14,6,FALSE)</f>
        <v>3932108371.1300001</v>
      </c>
      <c r="AY9" s="35">
        <f>VLOOKUP($AB9,[5]CA!$C$8:$K$14,8,FALSE)</f>
        <v>8.1503365647569541E-3</v>
      </c>
      <c r="AZ9" s="35">
        <f>VLOOKUP($AB9,[5]CA!$C$8:$K$14,9,FALSE)</f>
        <v>1.0369075027956897E-2</v>
      </c>
      <c r="BB9" s="36">
        <f t="shared" si="1"/>
        <v>0</v>
      </c>
      <c r="BC9" s="36">
        <f t="shared" si="0"/>
        <v>0</v>
      </c>
      <c r="BD9" s="35">
        <f t="shared" si="0"/>
        <v>1.842862856298727E-5</v>
      </c>
      <c r="BE9" s="35">
        <f t="shared" si="0"/>
        <v>-3.2714448600218264E-5</v>
      </c>
      <c r="BF9" s="23"/>
      <c r="BG9" s="36">
        <f t="shared" si="0"/>
        <v>0</v>
      </c>
      <c r="BH9" s="36">
        <f t="shared" si="0"/>
        <v>6.999969482421875E-2</v>
      </c>
      <c r="BI9" s="35">
        <f t="shared" si="0"/>
        <v>3.5259255523049926E-5</v>
      </c>
      <c r="BJ9" s="35">
        <f t="shared" si="0"/>
        <v>-2.3184064582452979E-5</v>
      </c>
      <c r="BK9" s="23"/>
      <c r="BL9" s="36">
        <f t="shared" si="0"/>
        <v>0</v>
      </c>
      <c r="BM9" s="36">
        <f t="shared" si="0"/>
        <v>0</v>
      </c>
      <c r="BN9" s="35">
        <f t="shared" si="0"/>
        <v>-2.8149673407606469E-5</v>
      </c>
      <c r="BO9" s="35">
        <f t="shared" si="0"/>
        <v>-2.628031653590171E-5</v>
      </c>
      <c r="BP9" s="23"/>
      <c r="BQ9" s="36">
        <f t="shared" si="0"/>
        <v>0</v>
      </c>
      <c r="BR9" s="36">
        <f t="shared" si="0"/>
        <v>-0.43000006675720215</v>
      </c>
      <c r="BS9" s="35">
        <f t="shared" si="0"/>
        <v>-3.4494742525193606E-5</v>
      </c>
      <c r="BT9" s="35">
        <f t="shared" si="0"/>
        <v>-7.86262224294898E-6</v>
      </c>
      <c r="BU9" s="23"/>
      <c r="BV9" s="36">
        <f t="shared" si="0"/>
        <v>0</v>
      </c>
      <c r="BW9" s="36">
        <f t="shared" si="0"/>
        <v>0.13000011444091797</v>
      </c>
      <c r="BX9" s="35">
        <f t="shared" si="0"/>
        <v>-4.9663435243046603E-5</v>
      </c>
      <c r="BY9" s="35">
        <f t="shared" si="0"/>
        <v>-3.0924972043102142E-5</v>
      </c>
    </row>
    <row r="10" spans="1:77" x14ac:dyDescent="0.2">
      <c r="A10" s="1" t="s">
        <v>25</v>
      </c>
      <c r="B10" s="2" t="s">
        <v>11</v>
      </c>
      <c r="C10" s="23">
        <v>3777</v>
      </c>
      <c r="D10" s="28">
        <v>1223214760.8099999</v>
      </c>
      <c r="E10" s="17">
        <v>1.3599999999999999E-2</v>
      </c>
      <c r="F10" s="17">
        <v>1.83E-2</v>
      </c>
      <c r="G10" s="8"/>
      <c r="H10" s="23">
        <v>26882</v>
      </c>
      <c r="I10" s="28">
        <v>9961863517</v>
      </c>
      <c r="J10" s="17">
        <v>2.12E-2</v>
      </c>
      <c r="K10" s="17">
        <v>3.0800000000000001E-2</v>
      </c>
      <c r="L10" s="8"/>
      <c r="M10" s="23">
        <v>3487</v>
      </c>
      <c r="N10" s="28">
        <v>991468616</v>
      </c>
      <c r="O10" s="17">
        <v>9.4999999999999998E-3</v>
      </c>
      <c r="P10" s="17">
        <v>1.17E-2</v>
      </c>
      <c r="Q10" s="8"/>
      <c r="R10" s="23">
        <v>13815</v>
      </c>
      <c r="S10" s="28">
        <v>5672231565</v>
      </c>
      <c r="T10" s="17">
        <v>1.7100000000000001E-2</v>
      </c>
      <c r="U10" s="17">
        <v>2.69E-2</v>
      </c>
      <c r="V10" s="8"/>
      <c r="W10" s="23">
        <v>12658</v>
      </c>
      <c r="X10" s="28">
        <v>4649729300</v>
      </c>
      <c r="Y10" s="17">
        <v>9.1000000000000004E-3</v>
      </c>
      <c r="Z10" s="17">
        <v>1.23E-2</v>
      </c>
      <c r="AA10" s="8"/>
      <c r="AB10" s="34" t="s">
        <v>11</v>
      </c>
      <c r="AC10" s="23">
        <f>VLOOKUP($AB10,[1]CA!$C$8:$K$14,5,FALSE)</f>
        <v>3777</v>
      </c>
      <c r="AD10" s="23">
        <f>VLOOKUP($AB10,[1]CA!$C$8:$K$14,6,FALSE)</f>
        <v>1223214760.8099999</v>
      </c>
      <c r="AE10" s="35">
        <f>VLOOKUP($AB10,[1]CA!$C$8:$K$14,8,FALSE)</f>
        <v>1.3608800141240393E-2</v>
      </c>
      <c r="AF10" s="35">
        <f>VLOOKUP($AB10,[1]CA!$C$8:$K$14,9,FALSE)</f>
        <v>1.8270544157720722E-2</v>
      </c>
      <c r="AG10" s="8"/>
      <c r="AH10" s="23">
        <f>VLOOKUP($AB10,[2]CA!$C$8:$K$23,5,FALSE)</f>
        <v>26882</v>
      </c>
      <c r="AI10" s="23">
        <f>VLOOKUP($AB10,[2]CA!$C$8:$K$23,6,FALSE)</f>
        <v>9961863517.1700001</v>
      </c>
      <c r="AJ10" s="35">
        <f>VLOOKUP($AB10,[2]CA!$C$8:$K$23,8,FALSE)</f>
        <v>2.1185879652980934E-2</v>
      </c>
      <c r="AK10" s="35">
        <f>VLOOKUP($AB10,[2]CA!$C$8:$K$23,9,FALSE)</f>
        <v>3.0824646835845425E-2</v>
      </c>
      <c r="AL10" s="8"/>
      <c r="AM10" s="23">
        <f>VLOOKUP($AB10,[3]CA!$C$8:$K$14,5,FALSE)</f>
        <v>3487</v>
      </c>
      <c r="AN10" s="23">
        <f>VLOOKUP($AB10,[3]CA!$C$8:$K$14,6,FALSE)</f>
        <v>991468616</v>
      </c>
      <c r="AO10" s="35">
        <f>VLOOKUP($AB10,[3]CA!$C$8:$K$14,8,FALSE)</f>
        <v>9.5100432274692163E-3</v>
      </c>
      <c r="AP10" s="35">
        <f>VLOOKUP($AB10,[3]CA!$C$8:$K$14,9,FALSE)</f>
        <v>1.1651011988831594E-2</v>
      </c>
      <c r="AQ10" s="8"/>
      <c r="AR10" s="23">
        <f>VLOOKUP($AB10,[4]CA!$C$8:$K$14,5,FALSE)</f>
        <v>13815</v>
      </c>
      <c r="AS10" s="23">
        <f>VLOOKUP($AB10,[4]CA!$C$8:$K$14,6,FALSE)</f>
        <v>5672231565.1899996</v>
      </c>
      <c r="AT10" s="35">
        <f>VLOOKUP($AB10,[4]CA!$C$8:$K$14,8,FALSE)</f>
        <v>1.706779801314276E-2</v>
      </c>
      <c r="AU10" s="35">
        <f>VLOOKUP($AB10,[4]CA!$C$8:$K$14,9,FALSE)</f>
        <v>2.6901215913093642E-2</v>
      </c>
      <c r="AV10" s="8"/>
      <c r="AW10" s="23">
        <f>VLOOKUP($AB10,[5]CA!$C$8:$K$14,5,FALSE)</f>
        <v>12658</v>
      </c>
      <c r="AX10" s="23">
        <f>VLOOKUP($AB10,[5]CA!$C$8:$K$14,6,FALSE)</f>
        <v>4649729299.7799997</v>
      </c>
      <c r="AY10" s="35">
        <f>VLOOKUP($AB10,[5]CA!$C$8:$K$14,8,FALSE)</f>
        <v>9.085597554970808E-3</v>
      </c>
      <c r="AZ10" s="35">
        <f>VLOOKUP($AB10,[5]CA!$C$8:$K$14,9,FALSE)</f>
        <v>1.2261460625830325E-2</v>
      </c>
      <c r="BB10" s="36">
        <f t="shared" si="1"/>
        <v>0</v>
      </c>
      <c r="BC10" s="36">
        <f t="shared" si="0"/>
        <v>0</v>
      </c>
      <c r="BD10" s="35">
        <f t="shared" si="0"/>
        <v>8.8001412403941603E-6</v>
      </c>
      <c r="BE10" s="35">
        <f t="shared" si="0"/>
        <v>-2.9455842279278721E-5</v>
      </c>
      <c r="BF10" s="23"/>
      <c r="BG10" s="36">
        <f t="shared" si="0"/>
        <v>0</v>
      </c>
      <c r="BH10" s="36">
        <f t="shared" si="0"/>
        <v>0.17000007629394531</v>
      </c>
      <c r="BI10" s="35">
        <f t="shared" si="0"/>
        <v>-1.4120347019065671E-5</v>
      </c>
      <c r="BJ10" s="35">
        <f t="shared" si="0"/>
        <v>2.464683584542382E-5</v>
      </c>
      <c r="BK10" s="23"/>
      <c r="BL10" s="36">
        <f t="shared" si="0"/>
        <v>0</v>
      </c>
      <c r="BM10" s="36">
        <f t="shared" si="0"/>
        <v>0</v>
      </c>
      <c r="BN10" s="35">
        <f t="shared" si="0"/>
        <v>1.0043227469216584E-5</v>
      </c>
      <c r="BO10" s="35">
        <f t="shared" si="0"/>
        <v>-4.8988011168406287E-5</v>
      </c>
      <c r="BP10" s="23"/>
      <c r="BQ10" s="36">
        <f t="shared" si="0"/>
        <v>0</v>
      </c>
      <c r="BR10" s="36">
        <f t="shared" si="0"/>
        <v>0.18999958038330078</v>
      </c>
      <c r="BS10" s="35">
        <f t="shared" si="0"/>
        <v>-3.2201986857240822E-5</v>
      </c>
      <c r="BT10" s="35">
        <f t="shared" si="0"/>
        <v>1.2159130936412188E-6</v>
      </c>
      <c r="BU10" s="23"/>
      <c r="BV10" s="36">
        <f t="shared" si="0"/>
        <v>0</v>
      </c>
      <c r="BW10" s="36">
        <f t="shared" si="0"/>
        <v>-0.22000026702880859</v>
      </c>
      <c r="BX10" s="35">
        <f t="shared" si="0"/>
        <v>-1.4402445029192482E-5</v>
      </c>
      <c r="BY10" s="35">
        <f t="shared" si="0"/>
        <v>-3.8539374169675039E-5</v>
      </c>
    </row>
    <row r="11" spans="1:77" x14ac:dyDescent="0.2">
      <c r="A11" s="1" t="s">
        <v>26</v>
      </c>
      <c r="B11" s="13" t="s">
        <v>12</v>
      </c>
      <c r="C11" s="23">
        <v>3437</v>
      </c>
      <c r="D11" s="28">
        <v>1167902435.04</v>
      </c>
      <c r="E11" s="17">
        <v>1.24E-2</v>
      </c>
      <c r="F11" s="17">
        <v>1.7399999999999999E-2</v>
      </c>
      <c r="G11" s="8"/>
      <c r="H11" s="23">
        <v>20103</v>
      </c>
      <c r="I11" s="28">
        <v>8750456328</v>
      </c>
      <c r="J11" s="17">
        <v>1.5800000000000002E-2</v>
      </c>
      <c r="K11" s="17">
        <v>2.7099999999999999E-2</v>
      </c>
      <c r="L11" s="8"/>
      <c r="M11" s="23">
        <v>2700</v>
      </c>
      <c r="N11" s="28">
        <v>740671718</v>
      </c>
      <c r="O11" s="17">
        <v>7.4000000000000003E-3</v>
      </c>
      <c r="P11" s="17">
        <v>8.6999999999999994E-3</v>
      </c>
      <c r="Q11" s="8"/>
      <c r="R11" s="23">
        <v>21854</v>
      </c>
      <c r="S11" s="28">
        <v>9559452868</v>
      </c>
      <c r="T11" s="17">
        <v>2.7E-2</v>
      </c>
      <c r="U11" s="17">
        <v>4.53E-2</v>
      </c>
      <c r="V11" s="8"/>
      <c r="W11" s="23">
        <v>16087</v>
      </c>
      <c r="X11" s="28">
        <v>5629058653</v>
      </c>
      <c r="Y11" s="17">
        <v>1.1599999999999999E-2</v>
      </c>
      <c r="Z11" s="17">
        <v>1.4800000000000001E-2</v>
      </c>
      <c r="AA11" s="8"/>
      <c r="AB11" s="34" t="s">
        <v>12</v>
      </c>
      <c r="AC11" s="23">
        <f>VLOOKUP($AB11,[1]CA!$C$8:$K$14,5,FALSE)</f>
        <v>3437</v>
      </c>
      <c r="AD11" s="23">
        <f>VLOOKUP($AB11,[1]CA!$C$8:$K$14,6,FALSE)</f>
        <v>1167902435.04</v>
      </c>
      <c r="AE11" s="35">
        <f>VLOOKUP($AB11,[1]CA!$C$8:$K$14,8,FALSE)</f>
        <v>1.2383755913540703E-2</v>
      </c>
      <c r="AF11" s="35">
        <f>VLOOKUP($AB11,[1]CA!$C$8:$K$14,9,FALSE)</f>
        <v>1.7444371744809502E-2</v>
      </c>
      <c r="AG11" s="8"/>
      <c r="AH11" s="23">
        <f>VLOOKUP($AB11,[2]CA!$C$8:$K$23,5,FALSE)</f>
        <v>20103</v>
      </c>
      <c r="AI11" s="23">
        <f>VLOOKUP($AB11,[2]CA!$C$8:$K$23,6,FALSE)</f>
        <v>8750456328.1000004</v>
      </c>
      <c r="AJ11" s="35">
        <f>VLOOKUP($AB11,[2]CA!$C$8:$K$23,8,FALSE)</f>
        <v>1.5843305507918893E-2</v>
      </c>
      <c r="AK11" s="35">
        <f>VLOOKUP($AB11,[2]CA!$C$8:$K$23,9,FALSE)</f>
        <v>2.7076231821613735E-2</v>
      </c>
      <c r="AL11" s="8"/>
      <c r="AM11" s="23">
        <f>VLOOKUP($AB11,[3]CA!$C$8:$K$14,5,FALSE)</f>
        <v>2700</v>
      </c>
      <c r="AN11" s="23">
        <f>VLOOKUP($AB11,[3]CA!$C$8:$K$14,6,FALSE)</f>
        <v>740671718</v>
      </c>
      <c r="AO11" s="35">
        <f>VLOOKUP($AB11,[3]CA!$C$8:$K$14,8,FALSE)</f>
        <v>7.3636698348628861E-3</v>
      </c>
      <c r="AP11" s="35">
        <f>VLOOKUP($AB11,[3]CA!$C$8:$K$14,9,FALSE)</f>
        <v>8.7038307889379472E-3</v>
      </c>
      <c r="AQ11" s="8"/>
      <c r="AR11" s="23">
        <f>VLOOKUP($AB11,[4]CA!$C$8:$K$14,5,FALSE)</f>
        <v>21854</v>
      </c>
      <c r="AS11" s="23">
        <f>VLOOKUP($AB11,[4]CA!$C$8:$K$14,6,FALSE)</f>
        <v>9559452867.8600006</v>
      </c>
      <c r="AT11" s="35">
        <f>VLOOKUP($AB11,[4]CA!$C$8:$K$14,8,FALSE)</f>
        <v>2.6999613302875272E-2</v>
      </c>
      <c r="AU11" s="35">
        <f>VLOOKUP($AB11,[4]CA!$C$8:$K$14,9,FALSE)</f>
        <v>4.5336813677974395E-2</v>
      </c>
      <c r="AV11" s="8"/>
      <c r="AW11" s="23">
        <f>VLOOKUP($AB11,[5]CA!$C$8:$K$14,5,FALSE)</f>
        <v>16087</v>
      </c>
      <c r="AX11" s="23">
        <f>VLOOKUP($AB11,[5]CA!$C$8:$K$14,6,FALSE)</f>
        <v>5629058652.5100002</v>
      </c>
      <c r="AY11" s="35">
        <f>VLOOKUP($AB11,[5]CA!$C$8:$K$14,8,FALSE)</f>
        <v>1.1546848464750781E-2</v>
      </c>
      <c r="AZ11" s="35">
        <f>VLOOKUP($AB11,[5]CA!$C$8:$K$14,9,FALSE)</f>
        <v>1.484397834332131E-2</v>
      </c>
      <c r="BB11" s="36">
        <f t="shared" si="1"/>
        <v>0</v>
      </c>
      <c r="BC11" s="36">
        <f t="shared" si="0"/>
        <v>0</v>
      </c>
      <c r="BD11" s="35">
        <f t="shared" si="0"/>
        <v>-1.6244086459296647E-5</v>
      </c>
      <c r="BE11" s="35">
        <f t="shared" si="0"/>
        <v>4.4371744809503649E-5</v>
      </c>
      <c r="BF11" s="23"/>
      <c r="BG11" s="36">
        <f t="shared" si="0"/>
        <v>0</v>
      </c>
      <c r="BH11" s="36">
        <f t="shared" si="0"/>
        <v>0.10000038146972656</v>
      </c>
      <c r="BI11" s="35">
        <f t="shared" si="0"/>
        <v>4.33055079188914E-5</v>
      </c>
      <c r="BJ11" s="35">
        <f t="shared" si="0"/>
        <v>-2.3768178386264494E-5</v>
      </c>
      <c r="BK11" s="23"/>
      <c r="BL11" s="36">
        <f t="shared" si="0"/>
        <v>0</v>
      </c>
      <c r="BM11" s="36">
        <f t="shared" si="0"/>
        <v>0</v>
      </c>
      <c r="BN11" s="35">
        <f t="shared" si="0"/>
        <v>-3.6330165137114269E-5</v>
      </c>
      <c r="BO11" s="35">
        <f t="shared" si="0"/>
        <v>3.8307889379477628E-6</v>
      </c>
      <c r="BP11" s="23"/>
      <c r="BQ11" s="36">
        <f t="shared" si="0"/>
        <v>0</v>
      </c>
      <c r="BR11" s="36">
        <f t="shared" si="0"/>
        <v>-0.1399993896484375</v>
      </c>
      <c r="BS11" s="35">
        <f t="shared" si="0"/>
        <v>-3.8669712472752527E-7</v>
      </c>
      <c r="BT11" s="35">
        <f t="shared" si="0"/>
        <v>3.6813677974395498E-5</v>
      </c>
      <c r="BU11" s="23"/>
      <c r="BV11" s="36">
        <f t="shared" si="0"/>
        <v>0</v>
      </c>
      <c r="BW11" s="36">
        <f t="shared" si="0"/>
        <v>-0.48999977111816406</v>
      </c>
      <c r="BX11" s="35">
        <f t="shared" si="0"/>
        <v>-5.3151535249217757E-5</v>
      </c>
      <c r="BY11" s="35">
        <f t="shared" si="0"/>
        <v>4.3978343321308955E-5</v>
      </c>
    </row>
    <row r="12" spans="1:77" x14ac:dyDescent="0.2">
      <c r="A12" s="1" t="s">
        <v>27</v>
      </c>
      <c r="B12" s="13" t="s">
        <v>13</v>
      </c>
      <c r="C12" s="23">
        <v>277541</v>
      </c>
      <c r="D12" s="28">
        <v>66950100131.150002</v>
      </c>
      <c r="E12" s="17">
        <v>1</v>
      </c>
      <c r="F12" s="17">
        <v>1</v>
      </c>
      <c r="G12" s="8"/>
      <c r="H12" s="23">
        <v>1268864</v>
      </c>
      <c r="I12" s="28">
        <v>323178512644</v>
      </c>
      <c r="J12" s="17">
        <v>1</v>
      </c>
      <c r="K12" s="17">
        <v>1</v>
      </c>
      <c r="L12" s="8"/>
      <c r="M12" s="23">
        <v>366665</v>
      </c>
      <c r="N12" s="28">
        <v>85097210178</v>
      </c>
      <c r="O12" s="17">
        <v>1</v>
      </c>
      <c r="P12" s="17">
        <v>1</v>
      </c>
      <c r="Q12" s="8"/>
      <c r="R12" s="23">
        <v>809419</v>
      </c>
      <c r="S12" s="28">
        <v>210854096094</v>
      </c>
      <c r="T12" s="17">
        <v>1</v>
      </c>
      <c r="U12" s="17">
        <v>1</v>
      </c>
      <c r="V12" s="8"/>
      <c r="W12" s="23">
        <v>1393194</v>
      </c>
      <c r="X12" s="28">
        <v>379214959920</v>
      </c>
      <c r="Y12" s="17">
        <v>1</v>
      </c>
      <c r="Z12" s="17">
        <v>1</v>
      </c>
      <c r="AA12" s="8"/>
      <c r="AB12" s="34" t="s">
        <v>13</v>
      </c>
      <c r="AC12" s="23">
        <f>VLOOKUP($AB12,[1]CA!$C$8:$K$14,5,FALSE)</f>
        <v>277541</v>
      </c>
      <c r="AD12" s="23">
        <f>VLOOKUP($AB12,[1]CA!$C$8:$K$14,6,FALSE)</f>
        <v>66950100131.149994</v>
      </c>
      <c r="AE12" s="35">
        <f>VLOOKUP($AB12,[1]CA!$C$8:$K$14,8,FALSE)</f>
        <v>1.0000000000000002</v>
      </c>
      <c r="AF12" s="35">
        <f>VLOOKUP($AB12,[1]CA!$C$8:$K$14,9,FALSE)</f>
        <v>1</v>
      </c>
      <c r="AG12" s="8"/>
      <c r="AH12" s="23">
        <f>VLOOKUP($AB12,[2]CA!$C$8:$K$23,5,FALSE)</f>
        <v>1268864</v>
      </c>
      <c r="AI12" s="23">
        <f>VLOOKUP($AB12,[2]CA!$C$8:$K$23,6,FALSE)</f>
        <v>323178512643.50995</v>
      </c>
      <c r="AJ12" s="35">
        <f>VLOOKUP($AB12,[2]CA!$C$8:$K$23,8,FALSE)</f>
        <v>0.99999999999999989</v>
      </c>
      <c r="AK12" s="35">
        <f>VLOOKUP($AB12,[2]CA!$C$8:$K$23,9,FALSE)</f>
        <v>1</v>
      </c>
      <c r="AL12" s="8"/>
      <c r="AM12" s="23">
        <f>VLOOKUP($AB12,[3]CA!$C$8:$K$14,5,FALSE)</f>
        <v>366665</v>
      </c>
      <c r="AN12" s="23">
        <f>VLOOKUP($AB12,[3]CA!$C$8:$K$14,6,FALSE)</f>
        <v>85097210178</v>
      </c>
      <c r="AO12" s="35">
        <f>VLOOKUP($AB12,[3]CA!$C$8:$K$14,8,FALSE)</f>
        <v>1</v>
      </c>
      <c r="AP12" s="35">
        <f>VLOOKUP($AB12,[3]CA!$C$8:$K$14,9,FALSE)</f>
        <v>1</v>
      </c>
      <c r="AQ12" s="8"/>
      <c r="AR12" s="23">
        <f>VLOOKUP($AB12,[4]CA!$C$8:$K$14,5,FALSE)</f>
        <v>809419</v>
      </c>
      <c r="AS12" s="23">
        <f>VLOOKUP($AB12,[4]CA!$C$8:$K$14,6,FALSE)</f>
        <v>210854096094.19</v>
      </c>
      <c r="AT12" s="35">
        <f>VLOOKUP($AB12,[4]CA!$C$8:$K$14,8,FALSE)</f>
        <v>1</v>
      </c>
      <c r="AU12" s="35">
        <f>VLOOKUP($AB12,[4]CA!$C$8:$K$14,9,FALSE)</f>
        <v>1</v>
      </c>
      <c r="AV12" s="8"/>
      <c r="AW12" s="23">
        <f>VLOOKUP($AB12,[5]CA!$C$8:$K$14,5,FALSE)</f>
        <v>1393194</v>
      </c>
      <c r="AX12" s="23">
        <f>VLOOKUP($AB12,[5]CA!$C$8:$K$14,6,FALSE)</f>
        <v>379214959919.59998</v>
      </c>
      <c r="AY12" s="35">
        <f>VLOOKUP($AB12,[5]CA!$C$8:$K$14,8,FALSE)</f>
        <v>1</v>
      </c>
      <c r="AZ12" s="35">
        <f>VLOOKUP($AB12,[5]CA!$C$8:$K$14,9,FALSE)</f>
        <v>1</v>
      </c>
      <c r="BB12" s="36">
        <f t="shared" si="1"/>
        <v>0</v>
      </c>
      <c r="BC12" s="36">
        <f t="shared" si="0"/>
        <v>0</v>
      </c>
      <c r="BD12" s="35">
        <f t="shared" si="0"/>
        <v>0</v>
      </c>
      <c r="BE12" s="35">
        <f t="shared" si="0"/>
        <v>0</v>
      </c>
      <c r="BF12" s="23"/>
      <c r="BG12" s="36">
        <f t="shared" si="0"/>
        <v>0</v>
      </c>
      <c r="BH12" s="36">
        <f t="shared" si="0"/>
        <v>-0.49005126953125</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0.19000244140625</v>
      </c>
      <c r="BS12" s="35">
        <f t="shared" si="0"/>
        <v>0</v>
      </c>
      <c r="BT12" s="35">
        <f t="shared" si="0"/>
        <v>0</v>
      </c>
      <c r="BU12" s="23"/>
      <c r="BV12" s="36">
        <f t="shared" si="0"/>
        <v>0</v>
      </c>
      <c r="BW12" s="36">
        <f t="shared" si="0"/>
        <v>-0.4000244140625</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29366</v>
      </c>
      <c r="D15" s="30">
        <v>1666290028.4200001</v>
      </c>
      <c r="E15" s="19">
        <v>0.95120000000000005</v>
      </c>
      <c r="F15" s="19">
        <v>0.94299999999999995</v>
      </c>
      <c r="H15" s="25">
        <v>376621</v>
      </c>
      <c r="I15" s="30">
        <v>28173936099</v>
      </c>
      <c r="J15" s="19">
        <v>0.9385</v>
      </c>
      <c r="K15" s="19">
        <v>0.91900000000000004</v>
      </c>
      <c r="M15" s="25">
        <v>95137</v>
      </c>
      <c r="N15" s="30">
        <v>8599707018</v>
      </c>
      <c r="O15" s="19">
        <v>0.94259999999999999</v>
      </c>
      <c r="P15" s="19">
        <v>0.93820000000000003</v>
      </c>
      <c r="R15" s="25">
        <v>274122</v>
      </c>
      <c r="S15" s="30">
        <v>21385697844</v>
      </c>
      <c r="T15" s="19">
        <v>0.95320000000000005</v>
      </c>
      <c r="U15" s="19">
        <v>0.93600000000000005</v>
      </c>
      <c r="W15" s="25">
        <v>267283</v>
      </c>
      <c r="X15" s="30">
        <v>21322814184</v>
      </c>
      <c r="Y15" s="19">
        <v>0.95050000000000001</v>
      </c>
      <c r="Z15" s="19">
        <v>0.9375</v>
      </c>
      <c r="AB15" s="34" t="s">
        <v>80</v>
      </c>
      <c r="AC15" s="23">
        <f>VLOOKUP($AB15,[1]CA!$C$17:$K$24,5,FALSE)</f>
        <v>29366</v>
      </c>
      <c r="AD15" s="23">
        <f>VLOOKUP($AB15,[1]CA!$C$17:$K$24,6,FALSE)</f>
        <v>1666290028.4200001</v>
      </c>
      <c r="AE15" s="35">
        <f>VLOOKUP($AB15,[1]CA!$C$17:$K$24,8,FALSE)</f>
        <v>0.95121793210676342</v>
      </c>
      <c r="AF15" s="35">
        <f>VLOOKUP($AB15,[1]CA!$C$17:$K$24,9,FALSE)</f>
        <v>0.94301743364353152</v>
      </c>
      <c r="AH15" s="23">
        <f>VLOOKUP($AB15,[2]CA!$C$17:$K$23,5,FALSE)</f>
        <v>376621</v>
      </c>
      <c r="AI15" s="23">
        <f>VLOOKUP($AB15,[2]CA!$C$17:$K$23,6,FALSE)</f>
        <v>28173936099.029999</v>
      </c>
      <c r="AJ15" s="35">
        <f>VLOOKUP($AB15,[2]CA!$C$17:$K$23,8,FALSE)</f>
        <v>0.93853043200893127</v>
      </c>
      <c r="AK15" s="35">
        <f>VLOOKUP($AB15,[2]CA!$C$17:$K$23,9,FALSE)</f>
        <v>0.91898955173396901</v>
      </c>
      <c r="AM15" s="23">
        <f>VLOOKUP($AB15,[3]CA!$C$17:$K$23,5,FALSE)</f>
        <v>95137</v>
      </c>
      <c r="AN15" s="23">
        <f>VLOOKUP($AB15,[3]CA!$C$17:$K$23,6,FALSE)</f>
        <v>8599707018</v>
      </c>
      <c r="AO15" s="35">
        <f>VLOOKUP($AB15,[3]CA!$C$17:$K$23,8,FALSE)</f>
        <v>0.94260378480134743</v>
      </c>
      <c r="AP15" s="35">
        <f>VLOOKUP($AB15,[3]CA!$C$17:$K$23,9,FALSE)</f>
        <v>0.93818805758218771</v>
      </c>
      <c r="AQ15" s="23"/>
      <c r="AR15" s="23">
        <f>VLOOKUP($AB15,[4]CA!$C$17:$K$23,5,FALSE)</f>
        <v>274122</v>
      </c>
      <c r="AS15" s="23">
        <f>VLOOKUP($AB15,[4]CA!$C$17:$K$23,6,FALSE)</f>
        <v>21385697844.400002</v>
      </c>
      <c r="AT15" s="35">
        <f>VLOOKUP($AB15,[4]CA!$C$17:$K$23,8,FALSE)</f>
        <v>0.95324567839842544</v>
      </c>
      <c r="AU15" s="35">
        <f>VLOOKUP($AB15,[4]CA!$C$17:$K$23,9,FALSE)</f>
        <v>0.93596423006426177</v>
      </c>
      <c r="AW15" s="23">
        <f>VLOOKUP($AB15,[5]CA!$C$17:$K$23,5,FALSE)</f>
        <v>267283</v>
      </c>
      <c r="AX15" s="23">
        <f>VLOOKUP($AB15,[5]CA!$C$17:$K$23,6,FALSE)</f>
        <v>21322814184.23</v>
      </c>
      <c r="AY15" s="35">
        <f>VLOOKUP($AB15,[5]CA!$C$17:$K$23,8,FALSE)</f>
        <v>0.95045107514837301</v>
      </c>
      <c r="AZ15" s="35">
        <f>VLOOKUP($AB15,[5]CA!$C$17:$K$23,9,FALSE)</f>
        <v>0.93754428064660478</v>
      </c>
      <c r="BB15" s="36">
        <f t="shared" si="1"/>
        <v>0</v>
      </c>
      <c r="BC15" s="36">
        <f t="shared" si="0"/>
        <v>0</v>
      </c>
      <c r="BD15" s="35">
        <f t="shared" si="0"/>
        <v>1.79321067633742E-5</v>
      </c>
      <c r="BE15" s="35">
        <f t="shared" si="0"/>
        <v>1.7433643531572507E-5</v>
      </c>
      <c r="BF15" s="23"/>
      <c r="BG15" s="36">
        <f t="shared" si="0"/>
        <v>0</v>
      </c>
      <c r="BH15" s="36">
        <f t="shared" si="0"/>
        <v>2.9998779296875E-2</v>
      </c>
      <c r="BI15" s="35">
        <f t="shared" si="0"/>
        <v>3.0432008931269294E-5</v>
      </c>
      <c r="BJ15" s="35">
        <f t="shared" si="0"/>
        <v>-1.0448266031026776E-5</v>
      </c>
      <c r="BK15" s="23"/>
      <c r="BL15" s="36">
        <f t="shared" si="0"/>
        <v>0</v>
      </c>
      <c r="BM15" s="36">
        <f t="shared" si="0"/>
        <v>0</v>
      </c>
      <c r="BN15" s="35">
        <f t="shared" si="0"/>
        <v>3.7848013474395259E-6</v>
      </c>
      <c r="BO15" s="35">
        <f t="shared" si="0"/>
        <v>-1.1942417812327299E-5</v>
      </c>
      <c r="BP15" s="23"/>
      <c r="BQ15" s="36">
        <f t="shared" si="0"/>
        <v>0</v>
      </c>
      <c r="BR15" s="36">
        <f t="shared" si="0"/>
        <v>0.40000152587890625</v>
      </c>
      <c r="BS15" s="35">
        <f t="shared" si="0"/>
        <v>4.5678398425397226E-5</v>
      </c>
      <c r="BT15" s="35">
        <f t="shared" si="0"/>
        <v>-3.5769935738283465E-5</v>
      </c>
      <c r="BU15" s="23"/>
      <c r="BV15" s="36">
        <f t="shared" si="0"/>
        <v>0</v>
      </c>
      <c r="BW15" s="36">
        <f t="shared" si="0"/>
        <v>0.22999954223632813</v>
      </c>
      <c r="BX15" s="35">
        <f t="shared" si="0"/>
        <v>-4.892485162699689E-5</v>
      </c>
      <c r="BY15" s="35">
        <f t="shared" si="0"/>
        <v>4.4280646604777374E-5</v>
      </c>
    </row>
    <row r="16" spans="1:77" x14ac:dyDescent="0.2">
      <c r="A16" s="1" t="s">
        <v>22</v>
      </c>
      <c r="B16" s="13" t="s">
        <v>8</v>
      </c>
      <c r="C16" s="25">
        <v>384</v>
      </c>
      <c r="D16" s="30">
        <v>21657226.079999998</v>
      </c>
      <c r="E16" s="19">
        <v>1.24E-2</v>
      </c>
      <c r="F16" s="19">
        <v>1.23E-2</v>
      </c>
      <c r="H16" s="25">
        <v>4488</v>
      </c>
      <c r="I16" s="30">
        <v>389387527</v>
      </c>
      <c r="J16" s="19">
        <v>1.12E-2</v>
      </c>
      <c r="K16" s="19">
        <v>1.2699999999999999E-2</v>
      </c>
      <c r="M16" s="25">
        <v>1054</v>
      </c>
      <c r="N16" s="30">
        <v>87430751</v>
      </c>
      <c r="O16" s="19">
        <v>1.04E-2</v>
      </c>
      <c r="P16" s="19">
        <v>9.4999999999999998E-3</v>
      </c>
      <c r="R16" s="25">
        <v>2816</v>
      </c>
      <c r="S16" s="30">
        <v>287273633</v>
      </c>
      <c r="T16" s="19">
        <v>9.7999999999999997E-3</v>
      </c>
      <c r="U16" s="19">
        <v>1.26E-2</v>
      </c>
      <c r="W16" s="25">
        <v>1924</v>
      </c>
      <c r="X16" s="30">
        <v>210289655</v>
      </c>
      <c r="Y16" s="19">
        <v>6.7999999999999996E-3</v>
      </c>
      <c r="Z16" s="19">
        <v>9.1999999999999998E-3</v>
      </c>
      <c r="AB16" s="34" t="s">
        <v>8</v>
      </c>
      <c r="AC16" s="23">
        <f>VLOOKUP($AB16,[1]CA!$C$17:$K$24,5,FALSE)</f>
        <v>384</v>
      </c>
      <c r="AD16" s="23">
        <f>VLOOKUP($AB16,[1]CA!$C$17:$K$24,6,FALSE)</f>
        <v>21657226.079999998</v>
      </c>
      <c r="AE16" s="35">
        <f>VLOOKUP($AB16,[1]CA!$C$17:$K$24,8,FALSE)</f>
        <v>1.2438455558434827E-2</v>
      </c>
      <c r="AF16" s="35">
        <f>VLOOKUP($AB16,[1]CA!$C$17:$K$24,9,FALSE)</f>
        <v>1.2256654849675162E-2</v>
      </c>
      <c r="AH16" s="23">
        <f>VLOOKUP($AB16,[2]CA!$C$17:$K$23,5,FALSE)</f>
        <v>4488</v>
      </c>
      <c r="AI16" s="23">
        <f>VLOOKUP($AB16,[2]CA!$C$17:$K$23,6,FALSE)</f>
        <v>389387527.20000005</v>
      </c>
      <c r="AJ16" s="35">
        <f>VLOOKUP($AB16,[2]CA!$C$17:$K$23,8,FALSE)</f>
        <v>1.1183987560056619E-2</v>
      </c>
      <c r="AK16" s="35">
        <f>VLOOKUP($AB16,[2]CA!$C$17:$K$23,9,FALSE)</f>
        <v>1.2701209650455864E-2</v>
      </c>
      <c r="AM16" s="23">
        <f>VLOOKUP($AB16,[3]CA!$C$17:$K$23,5,FALSE)</f>
        <v>1054</v>
      </c>
      <c r="AN16" s="23">
        <f>VLOOKUP($AB16,[3]CA!$C$17:$K$23,6,FALSE)</f>
        <v>87430751</v>
      </c>
      <c r="AO16" s="35">
        <f>VLOOKUP($AB16,[3]CA!$C$17:$K$23,8,FALSE)</f>
        <v>1.0442881204795402E-2</v>
      </c>
      <c r="AP16" s="35">
        <f>VLOOKUP($AB16,[3]CA!$C$17:$K$23,9,FALSE)</f>
        <v>9.5382884884278873E-3</v>
      </c>
      <c r="AR16" s="23">
        <f>VLOOKUP($AB16,[4]CA!$C$17:$K$23,5,FALSE)</f>
        <v>2816</v>
      </c>
      <c r="AS16" s="23">
        <f>VLOOKUP($AB16,[4]CA!$C$17:$K$23,6,FALSE)</f>
        <v>287273632.67000002</v>
      </c>
      <c r="AT16" s="35">
        <f>VLOOKUP($AB16,[4]CA!$C$17:$K$23,8,FALSE)</f>
        <v>9.7925005303111969E-3</v>
      </c>
      <c r="AU16" s="35">
        <f>VLOOKUP($AB16,[4]CA!$C$17:$K$23,9,FALSE)</f>
        <v>1.2572787962126179E-2</v>
      </c>
      <c r="AW16" s="23">
        <f>VLOOKUP($AB16,[5]CA!$C$17:$K$23,5,FALSE)</f>
        <v>1924</v>
      </c>
      <c r="AX16" s="23">
        <f>VLOOKUP($AB16,[5]CA!$C$17:$K$23,6,FALSE)</f>
        <v>210289655.33000001</v>
      </c>
      <c r="AY16" s="35">
        <f>VLOOKUP($AB16,[5]CA!$C$17:$K$23,8,FALSE)</f>
        <v>6.8416916473755139E-3</v>
      </c>
      <c r="AZ16" s="35">
        <f>VLOOKUP($AB16,[5]CA!$C$17:$K$23,9,FALSE)</f>
        <v>9.2462402912839026E-3</v>
      </c>
      <c r="BB16" s="36">
        <f t="shared" si="1"/>
        <v>0</v>
      </c>
      <c r="BC16" s="36">
        <f t="shared" si="0"/>
        <v>0</v>
      </c>
      <c r="BD16" s="35">
        <f t="shared" si="0"/>
        <v>3.8455558434827633E-5</v>
      </c>
      <c r="BE16" s="35">
        <f t="shared" si="0"/>
        <v>-4.3345150324837836E-5</v>
      </c>
      <c r="BF16" s="23"/>
      <c r="BG16" s="36">
        <f t="shared" si="0"/>
        <v>0</v>
      </c>
      <c r="BH16" s="36">
        <f t="shared" si="0"/>
        <v>0.20000004768371582</v>
      </c>
      <c r="BI16" s="35">
        <f t="shared" si="0"/>
        <v>-1.6012439943381349E-5</v>
      </c>
      <c r="BJ16" s="35">
        <f t="shared" si="0"/>
        <v>1.2096504558647969E-6</v>
      </c>
      <c r="BK16" s="23"/>
      <c r="BL16" s="36">
        <f t="shared" si="0"/>
        <v>0</v>
      </c>
      <c r="BM16" s="36">
        <f t="shared" si="0"/>
        <v>0</v>
      </c>
      <c r="BN16" s="35">
        <f t="shared" si="0"/>
        <v>4.288120479540268E-5</v>
      </c>
      <c r="BO16" s="35">
        <f t="shared" si="0"/>
        <v>3.8288488427887582E-5</v>
      </c>
      <c r="BP16" s="23"/>
      <c r="BQ16" s="36">
        <f t="shared" si="0"/>
        <v>0</v>
      </c>
      <c r="BR16" s="36">
        <f t="shared" si="0"/>
        <v>-0.32999998331069946</v>
      </c>
      <c r="BS16" s="35">
        <f t="shared" si="0"/>
        <v>-7.4994696888028289E-6</v>
      </c>
      <c r="BT16" s="35">
        <f t="shared" si="0"/>
        <v>-2.7212037873820816E-5</v>
      </c>
      <c r="BU16" s="23"/>
      <c r="BV16" s="36">
        <f t="shared" si="0"/>
        <v>0</v>
      </c>
      <c r="BW16" s="36">
        <f t="shared" si="0"/>
        <v>0.33000001311302185</v>
      </c>
      <c r="BX16" s="35">
        <f t="shared" si="0"/>
        <v>4.1691647375514257E-5</v>
      </c>
      <c r="BY16" s="35">
        <f t="shared" si="0"/>
        <v>4.6240291283902724E-5</v>
      </c>
    </row>
    <row r="17" spans="1:77" x14ac:dyDescent="0.2">
      <c r="A17" s="1" t="s">
        <v>23</v>
      </c>
      <c r="B17" s="13" t="s">
        <v>9</v>
      </c>
      <c r="C17" s="25">
        <v>617</v>
      </c>
      <c r="D17" s="30">
        <v>40862787.579999998</v>
      </c>
      <c r="E17" s="19">
        <v>0.02</v>
      </c>
      <c r="F17" s="19">
        <v>2.3099999999999999E-2</v>
      </c>
      <c r="H17" s="25">
        <v>6170</v>
      </c>
      <c r="I17" s="30">
        <v>564649198</v>
      </c>
      <c r="J17" s="19">
        <v>1.54E-2</v>
      </c>
      <c r="K17" s="19">
        <v>1.84E-2</v>
      </c>
      <c r="M17" s="25">
        <v>1775</v>
      </c>
      <c r="N17" s="30">
        <v>168197532</v>
      </c>
      <c r="O17" s="19">
        <v>1.7600000000000001E-2</v>
      </c>
      <c r="P17" s="19">
        <v>1.84E-2</v>
      </c>
      <c r="R17" s="25">
        <v>3616</v>
      </c>
      <c r="S17" s="30">
        <v>363139266</v>
      </c>
      <c r="T17" s="19">
        <v>1.26E-2</v>
      </c>
      <c r="U17" s="19">
        <v>1.5900000000000001E-2</v>
      </c>
      <c r="W17" s="25">
        <v>3055</v>
      </c>
      <c r="X17" s="30">
        <v>320213523</v>
      </c>
      <c r="Y17" s="19">
        <v>1.09E-2</v>
      </c>
      <c r="Z17" s="19">
        <v>1.41E-2</v>
      </c>
      <c r="AB17" s="34" t="s">
        <v>9</v>
      </c>
      <c r="AC17" s="23">
        <f>VLOOKUP($AB17,[1]CA!$C$17:$K$24,5,FALSE)</f>
        <v>617</v>
      </c>
      <c r="AD17" s="23">
        <f>VLOOKUP($AB17,[1]CA!$C$17:$K$24,6,FALSE)</f>
        <v>40862787.579999998</v>
      </c>
      <c r="AE17" s="35">
        <f>VLOOKUP($AB17,[1]CA!$C$17:$K$24,8,FALSE)</f>
        <v>1.9985747603005959E-2</v>
      </c>
      <c r="AF17" s="35">
        <f>VLOOKUP($AB17,[1]CA!$C$17:$K$24,9,FALSE)</f>
        <v>2.3125818685808954E-2</v>
      </c>
      <c r="AH17" s="23">
        <f>VLOOKUP($AB17,[2]CA!$C$17:$K$23,5,FALSE)</f>
        <v>6170</v>
      </c>
      <c r="AI17" s="23">
        <f>VLOOKUP($AB17,[2]CA!$C$17:$K$23,6,FALSE)</f>
        <v>564649198.25</v>
      </c>
      <c r="AJ17" s="35">
        <f>VLOOKUP($AB17,[2]CA!$C$17:$K$23,8,FALSE)</f>
        <v>1.5375490919240047E-2</v>
      </c>
      <c r="AK17" s="35">
        <f>VLOOKUP($AB17,[2]CA!$C$17:$K$23,9,FALSE)</f>
        <v>1.8417970132493411E-2</v>
      </c>
      <c r="AM17" s="23">
        <f>VLOOKUP($AB17,[3]CA!$C$17:$K$23,5,FALSE)</f>
        <v>1775</v>
      </c>
      <c r="AN17" s="23">
        <f>VLOOKUP($AB17,[3]CA!$C$17:$K$23,6,FALSE)</f>
        <v>168197532</v>
      </c>
      <c r="AO17" s="35">
        <f>VLOOKUP($AB17,[3]CA!$C$17:$K$23,8,FALSE)</f>
        <v>1.7586446051719013E-2</v>
      </c>
      <c r="AP17" s="35">
        <f>VLOOKUP($AB17,[3]CA!$C$17:$K$23,9,FALSE)</f>
        <v>1.8349568829136343E-2</v>
      </c>
      <c r="AR17" s="23">
        <f>VLOOKUP($AB17,[4]CA!$C$17:$K$23,5,FALSE)</f>
        <v>3616</v>
      </c>
      <c r="AS17" s="23">
        <f>VLOOKUP($AB17,[4]CA!$C$17:$K$23,6,FALSE)</f>
        <v>363139265.73000002</v>
      </c>
      <c r="AT17" s="35">
        <f>VLOOKUP($AB17,[4]CA!$C$17:$K$23,8,FALSE)</f>
        <v>1.2574460908240515E-2</v>
      </c>
      <c r="AU17" s="35">
        <f>VLOOKUP($AB17,[4]CA!$C$17:$K$23,9,FALSE)</f>
        <v>1.5893115376830327E-2</v>
      </c>
      <c r="AW17" s="23">
        <f>VLOOKUP($AB17,[5]CA!$C$17:$K$23,5,FALSE)</f>
        <v>3055</v>
      </c>
      <c r="AX17" s="23">
        <f>VLOOKUP($AB17,[5]CA!$C$17:$K$23,6,FALSE)</f>
        <v>320213523.07999998</v>
      </c>
      <c r="AY17" s="35">
        <f>VLOOKUP($AB17,[5]CA!$C$17:$K$23,8,FALSE)</f>
        <v>1.0863496872521932E-2</v>
      </c>
      <c r="AZ17" s="35">
        <f>VLOOKUP($AB17,[5]CA!$C$17:$K$23,9,FALSE)</f>
        <v>1.4079490378497371E-2</v>
      </c>
      <c r="BB17" s="36">
        <f t="shared" si="1"/>
        <v>0</v>
      </c>
      <c r="BC17" s="36">
        <f t="shared" si="0"/>
        <v>0</v>
      </c>
      <c r="BD17" s="35">
        <f t="shared" si="0"/>
        <v>-1.4252396994041128E-5</v>
      </c>
      <c r="BE17" s="35">
        <f t="shared" si="0"/>
        <v>2.5818685808955133E-5</v>
      </c>
      <c r="BF17" s="23"/>
      <c r="BG17" s="36">
        <f t="shared" si="0"/>
        <v>0</v>
      </c>
      <c r="BH17" s="36">
        <f t="shared" si="0"/>
        <v>0.25</v>
      </c>
      <c r="BI17" s="35">
        <f t="shared" si="0"/>
        <v>-2.4509080759953228E-5</v>
      </c>
      <c r="BJ17" s="35">
        <f t="shared" si="0"/>
        <v>1.7970132493411173E-5</v>
      </c>
      <c r="BK17" s="23"/>
      <c r="BL17" s="36">
        <f t="shared" si="0"/>
        <v>0</v>
      </c>
      <c r="BM17" s="36">
        <f t="shared" si="0"/>
        <v>0</v>
      </c>
      <c r="BN17" s="35">
        <f t="shared" si="0"/>
        <v>-1.3553948280987937E-5</v>
      </c>
      <c r="BO17" s="35">
        <f t="shared" si="0"/>
        <v>-5.0431170863656644E-5</v>
      </c>
      <c r="BP17" s="23"/>
      <c r="BQ17" s="36">
        <f t="shared" si="0"/>
        <v>0</v>
      </c>
      <c r="BR17" s="36">
        <f t="shared" si="0"/>
        <v>-0.26999998092651367</v>
      </c>
      <c r="BS17" s="35">
        <f t="shared" si="0"/>
        <v>-2.5539091759485197E-5</v>
      </c>
      <c r="BT17" s="35">
        <f t="shared" si="0"/>
        <v>-6.8846231696742533E-6</v>
      </c>
      <c r="BU17" s="23"/>
      <c r="BV17" s="36">
        <f t="shared" si="0"/>
        <v>0</v>
      </c>
      <c r="BW17" s="36">
        <f t="shared" si="0"/>
        <v>7.9999983310699463E-2</v>
      </c>
      <c r="BX17" s="35">
        <f t="shared" si="0"/>
        <v>-3.6503127478068262E-5</v>
      </c>
      <c r="BY17" s="35">
        <f t="shared" si="0"/>
        <v>-2.0509621502629027E-5</v>
      </c>
    </row>
    <row r="18" spans="1:77" x14ac:dyDescent="0.2">
      <c r="A18" s="1" t="s">
        <v>24</v>
      </c>
      <c r="B18" s="13" t="s">
        <v>10</v>
      </c>
      <c r="C18" s="25">
        <v>220</v>
      </c>
      <c r="D18" s="30">
        <v>15014152.949999999</v>
      </c>
      <c r="E18" s="19">
        <v>7.1000000000000004E-3</v>
      </c>
      <c r="F18" s="19">
        <v>8.5000000000000006E-3</v>
      </c>
      <c r="H18" s="25">
        <v>5815</v>
      </c>
      <c r="I18" s="30">
        <v>682666919</v>
      </c>
      <c r="J18" s="19">
        <v>1.4500000000000001E-2</v>
      </c>
      <c r="K18" s="19">
        <v>2.23E-2</v>
      </c>
      <c r="M18" s="25">
        <v>824</v>
      </c>
      <c r="N18" s="30">
        <v>86533847</v>
      </c>
      <c r="O18" s="19">
        <v>8.2000000000000007E-3</v>
      </c>
      <c r="P18" s="19">
        <v>9.4000000000000004E-3</v>
      </c>
      <c r="R18" s="25">
        <v>1014</v>
      </c>
      <c r="S18" s="30">
        <v>125414614</v>
      </c>
      <c r="T18" s="19">
        <v>3.5000000000000001E-3</v>
      </c>
      <c r="U18" s="19">
        <v>5.4999999999999997E-3</v>
      </c>
      <c r="W18" s="25">
        <v>1830</v>
      </c>
      <c r="X18" s="30">
        <v>154118846</v>
      </c>
      <c r="Y18" s="19">
        <v>6.4999999999999997E-3</v>
      </c>
      <c r="Z18" s="19">
        <v>6.7999999999999996E-3</v>
      </c>
      <c r="AB18" s="34" t="s">
        <v>10</v>
      </c>
      <c r="AC18" s="23">
        <f>VLOOKUP($AB18,[1]CA!$C$17:$K$24,5,FALSE)</f>
        <v>220</v>
      </c>
      <c r="AD18" s="23">
        <f>VLOOKUP($AB18,[1]CA!$C$17:$K$24,6,FALSE)</f>
        <v>15014152.949999999</v>
      </c>
      <c r="AE18" s="35">
        <f>VLOOKUP($AB18,[1]CA!$C$17:$K$24,8,FALSE)</f>
        <v>7.1261984970199532E-3</v>
      </c>
      <c r="AF18" s="35">
        <f>VLOOKUP($AB18,[1]CA!$C$17:$K$24,9,FALSE)</f>
        <v>8.4970849862588751E-3</v>
      </c>
      <c r="AH18" s="23">
        <f>VLOOKUP($AB18,[2]CA!$C$17:$K$23,5,FALSE)</f>
        <v>5815</v>
      </c>
      <c r="AI18" s="23">
        <f>VLOOKUP($AB18,[2]CA!$C$17:$K$23,6,FALSE)</f>
        <v>682666919.14999998</v>
      </c>
      <c r="AJ18" s="35">
        <f>VLOOKUP($AB18,[2]CA!$C$17:$K$23,8,FALSE)</f>
        <v>1.449083949682024E-2</v>
      </c>
      <c r="AK18" s="35">
        <f>VLOOKUP($AB18,[2]CA!$C$17:$K$23,9,FALSE)</f>
        <v>2.2267522855454608E-2</v>
      </c>
      <c r="AM18" s="23">
        <f>VLOOKUP($AB18,[3]CA!$C$17:$K$23,5,FALSE)</f>
        <v>824</v>
      </c>
      <c r="AN18" s="23">
        <f>VLOOKUP($AB18,[3]CA!$C$17:$K$23,6,FALSE)</f>
        <v>86533847</v>
      </c>
      <c r="AO18" s="35">
        <f>VLOOKUP($AB18,[3]CA!$C$17:$K$23,8,FALSE)</f>
        <v>8.1640741107698398E-3</v>
      </c>
      <c r="AP18" s="35">
        <f>VLOOKUP($AB18,[3]CA!$C$17:$K$23,9,FALSE)</f>
        <v>9.4404404315305505E-3</v>
      </c>
      <c r="AR18" s="23">
        <f>VLOOKUP($AB18,[4]CA!$C$17:$K$23,5,FALSE)</f>
        <v>1014</v>
      </c>
      <c r="AS18" s="23">
        <f>VLOOKUP($AB18,[4]CA!$C$17:$K$23,6,FALSE)</f>
        <v>125414613.51000001</v>
      </c>
      <c r="AT18" s="35">
        <f>VLOOKUP($AB18,[4]CA!$C$17:$K$23,8,FALSE)</f>
        <v>3.5261347790254099E-3</v>
      </c>
      <c r="AU18" s="35">
        <f>VLOOKUP($AB18,[4]CA!$C$17:$K$23,9,FALSE)</f>
        <v>5.4888829453574204E-3</v>
      </c>
      <c r="AW18" s="23">
        <f>VLOOKUP($AB18,[5]CA!$C$17:$K$23,5,FALSE)</f>
        <v>1830</v>
      </c>
      <c r="AX18" s="23">
        <f>VLOOKUP($AB18,[5]CA!$C$17:$K$23,6,FALSE)</f>
        <v>154118845.65000001</v>
      </c>
      <c r="AY18" s="35">
        <f>VLOOKUP($AB18,[5]CA!$C$17:$K$23,8,FALSE)</f>
        <v>6.5074302051440699E-3</v>
      </c>
      <c r="AZ18" s="35">
        <f>VLOOKUP($AB18,[5]CA!$C$17:$K$23,9,FALSE)</f>
        <v>6.7764621044195551E-3</v>
      </c>
      <c r="BB18" s="36">
        <f t="shared" si="1"/>
        <v>0</v>
      </c>
      <c r="BC18" s="36">
        <f t="shared" si="0"/>
        <v>0</v>
      </c>
      <c r="BD18" s="35">
        <f t="shared" si="0"/>
        <v>2.6198497019952818E-5</v>
      </c>
      <c r="BE18" s="35">
        <f t="shared" si="0"/>
        <v>-2.9150137411254606E-6</v>
      </c>
      <c r="BF18" s="23"/>
      <c r="BG18" s="36">
        <f t="shared" si="0"/>
        <v>0</v>
      </c>
      <c r="BH18" s="36">
        <f t="shared" si="0"/>
        <v>0.14999997615814209</v>
      </c>
      <c r="BI18" s="35">
        <f t="shared" si="0"/>
        <v>-9.160503179761123E-6</v>
      </c>
      <c r="BJ18" s="35">
        <f t="shared" si="0"/>
        <v>-3.2477144545392522E-5</v>
      </c>
      <c r="BK18" s="23"/>
      <c r="BL18" s="36">
        <f t="shared" si="0"/>
        <v>0</v>
      </c>
      <c r="BM18" s="36">
        <f t="shared" si="0"/>
        <v>0</v>
      </c>
      <c r="BN18" s="35">
        <f t="shared" si="0"/>
        <v>-3.5925889230160879E-5</v>
      </c>
      <c r="BO18" s="35">
        <f t="shared" si="0"/>
        <v>4.0440431530550103E-5</v>
      </c>
      <c r="BP18" s="23"/>
      <c r="BQ18" s="36">
        <f t="shared" si="0"/>
        <v>0</v>
      </c>
      <c r="BR18" s="36">
        <f t="shared" si="0"/>
        <v>-0.48999999463558197</v>
      </c>
      <c r="BS18" s="35">
        <f t="shared" si="0"/>
        <v>2.6134779025409859E-5</v>
      </c>
      <c r="BT18" s="35">
        <f t="shared" si="0"/>
        <v>-1.1117054642579248E-5</v>
      </c>
      <c r="BU18" s="23"/>
      <c r="BV18" s="36">
        <f t="shared" si="0"/>
        <v>0</v>
      </c>
      <c r="BW18" s="36">
        <f t="shared" si="0"/>
        <v>-0.34999999403953552</v>
      </c>
      <c r="BX18" s="35">
        <f t="shared" si="0"/>
        <v>7.4302051440702441E-6</v>
      </c>
      <c r="BY18" s="35">
        <f t="shared" si="0"/>
        <v>-2.3537895580444564E-5</v>
      </c>
    </row>
    <row r="19" spans="1:77" x14ac:dyDescent="0.2">
      <c r="A19" s="1" t="s">
        <v>25</v>
      </c>
      <c r="B19" s="13" t="s">
        <v>11</v>
      </c>
      <c r="C19" s="25">
        <v>273</v>
      </c>
      <c r="D19" s="30">
        <v>20099467.489999998</v>
      </c>
      <c r="E19" s="19">
        <v>8.8000000000000005E-3</v>
      </c>
      <c r="F19" s="19">
        <v>1.14E-2</v>
      </c>
      <c r="H19" s="25">
        <v>7438</v>
      </c>
      <c r="I19" s="30">
        <v>722892711</v>
      </c>
      <c r="J19" s="19">
        <v>1.8499999999999999E-2</v>
      </c>
      <c r="K19" s="19">
        <v>2.3599999999999999E-2</v>
      </c>
      <c r="M19" s="25">
        <v>1977</v>
      </c>
      <c r="N19" s="30">
        <v>197119457</v>
      </c>
      <c r="O19" s="19">
        <v>1.9599999999999999E-2</v>
      </c>
      <c r="P19" s="19">
        <v>2.1499999999999998E-2</v>
      </c>
      <c r="R19" s="25">
        <v>4871</v>
      </c>
      <c r="S19" s="30">
        <v>491022096</v>
      </c>
      <c r="T19" s="19">
        <v>1.6899999999999998E-2</v>
      </c>
      <c r="U19" s="19">
        <v>2.1499999999999998E-2</v>
      </c>
      <c r="W19" s="25">
        <v>5718</v>
      </c>
      <c r="X19" s="30">
        <v>543150791</v>
      </c>
      <c r="Y19" s="19">
        <v>2.0299999999999999E-2</v>
      </c>
      <c r="Z19" s="19">
        <v>2.3900000000000001E-2</v>
      </c>
      <c r="AB19" s="34" t="s">
        <v>11</v>
      </c>
      <c r="AC19" s="23">
        <f>VLOOKUP($AB19,[1]CA!$C$17:$K$24,5,FALSE)</f>
        <v>273</v>
      </c>
      <c r="AD19" s="23">
        <f>VLOOKUP($AB19,[1]CA!$C$17:$K$24,6,FALSE)</f>
        <v>20099467.489999998</v>
      </c>
      <c r="AE19" s="35">
        <f>VLOOKUP($AB19,[1]CA!$C$17:$K$24,8,FALSE)</f>
        <v>8.8429644985747596E-3</v>
      </c>
      <c r="AF19" s="35">
        <f>VLOOKUP($AB19,[1]CA!$C$17:$K$24,9,FALSE)</f>
        <v>1.1375059519496727E-2</v>
      </c>
      <c r="AH19" s="23">
        <f>VLOOKUP($AB19,[2]CA!$C$17:$K$23,5,FALSE)</f>
        <v>7438</v>
      </c>
      <c r="AI19" s="23">
        <f>VLOOKUP($AB19,[2]CA!$C$17:$K$23,6,FALSE)</f>
        <v>722892711.03000021</v>
      </c>
      <c r="AJ19" s="35">
        <f>VLOOKUP($AB19,[2]CA!$C$17:$K$23,8,FALSE)</f>
        <v>1.8535316281573334E-2</v>
      </c>
      <c r="AK19" s="35">
        <f>VLOOKUP($AB19,[2]CA!$C$17:$K$23,9,FALSE)</f>
        <v>2.3579625016757446E-2</v>
      </c>
      <c r="AM19" s="23">
        <f>VLOOKUP($AB19,[3]CA!$C$17:$K$23,5,FALSE)</f>
        <v>1977</v>
      </c>
      <c r="AN19" s="23">
        <f>VLOOKUP($AB19,[3]CA!$C$17:$K$23,6,FALSE)</f>
        <v>197119457</v>
      </c>
      <c r="AO19" s="35">
        <f>VLOOKUP($AB19,[3]CA!$C$17:$K$23,8,FALSE)</f>
        <v>1.9587833151689289E-2</v>
      </c>
      <c r="AP19" s="35">
        <f>VLOOKUP($AB19,[3]CA!$C$17:$K$23,9,FALSE)</f>
        <v>2.1504816395186355E-2</v>
      </c>
      <c r="AR19" s="23">
        <f>VLOOKUP($AB19,[4]CA!$C$17:$K$23,5,FALSE)</f>
        <v>4871</v>
      </c>
      <c r="AS19" s="23">
        <f>VLOOKUP($AB19,[4]CA!$C$17:$K$23,6,FALSE)</f>
        <v>491022096.14999998</v>
      </c>
      <c r="AT19" s="35">
        <f>VLOOKUP($AB19,[4]CA!$C$17:$K$23,8,FALSE)</f>
        <v>1.6938661251117131E-2</v>
      </c>
      <c r="AU19" s="35">
        <f>VLOOKUP($AB19,[4]CA!$C$17:$K$23,9,FALSE)</f>
        <v>2.149002204704387E-2</v>
      </c>
      <c r="AW19" s="23">
        <f>VLOOKUP($AB19,[5]CA!$C$17:$K$23,5,FALSE)</f>
        <v>5718</v>
      </c>
      <c r="AX19" s="23">
        <f>VLOOKUP($AB19,[5]CA!$C$17:$K$23,6,FALSE)</f>
        <v>543150791.30999994</v>
      </c>
      <c r="AY19" s="35">
        <f>VLOOKUP($AB19,[5]CA!$C$17:$K$23,8,FALSE)</f>
        <v>2.0333052411482946E-2</v>
      </c>
      <c r="AZ19" s="35">
        <f>VLOOKUP($AB19,[5]CA!$C$17:$K$23,9,FALSE)</f>
        <v>2.388183442962161E-2</v>
      </c>
      <c r="BB19" s="36">
        <f t="shared" si="1"/>
        <v>0</v>
      </c>
      <c r="BC19" s="36">
        <f t="shared" si="0"/>
        <v>0</v>
      </c>
      <c r="BD19" s="35">
        <f t="shared" si="0"/>
        <v>4.2964498574759105E-5</v>
      </c>
      <c r="BE19" s="35">
        <f t="shared" si="0"/>
        <v>-2.494048050327366E-5</v>
      </c>
      <c r="BF19" s="23"/>
      <c r="BG19" s="36">
        <f t="shared" si="0"/>
        <v>0</v>
      </c>
      <c r="BH19" s="36">
        <f t="shared" si="0"/>
        <v>3.0000209808349609E-2</v>
      </c>
      <c r="BI19" s="35">
        <f t="shared" si="0"/>
        <v>3.5316281573334607E-5</v>
      </c>
      <c r="BJ19" s="35">
        <f t="shared" si="0"/>
        <v>-2.0374983242553435E-5</v>
      </c>
      <c r="BK19" s="23"/>
      <c r="BL19" s="36">
        <f t="shared" si="0"/>
        <v>0</v>
      </c>
      <c r="BM19" s="36">
        <f t="shared" si="0"/>
        <v>0</v>
      </c>
      <c r="BN19" s="35">
        <f t="shared" si="0"/>
        <v>-1.2166848310710826E-5</v>
      </c>
      <c r="BO19" s="35">
        <f t="shared" si="0"/>
        <v>4.8163951863570975E-6</v>
      </c>
      <c r="BP19" s="23"/>
      <c r="BQ19" s="36">
        <f t="shared" si="0"/>
        <v>0</v>
      </c>
      <c r="BR19" s="36">
        <f t="shared" si="0"/>
        <v>0.14999997615814209</v>
      </c>
      <c r="BS19" s="35">
        <f t="shared" si="0"/>
        <v>3.8661251117132894E-5</v>
      </c>
      <c r="BT19" s="35">
        <f t="shared" si="0"/>
        <v>-9.9779529561284941E-6</v>
      </c>
      <c r="BU19" s="23"/>
      <c r="BV19" s="36">
        <f t="shared" si="0"/>
        <v>0</v>
      </c>
      <c r="BW19" s="36">
        <f t="shared" si="0"/>
        <v>0.30999994277954102</v>
      </c>
      <c r="BX19" s="35">
        <f t="shared" si="0"/>
        <v>3.3052411482947103E-5</v>
      </c>
      <c r="BY19" s="35">
        <f t="shared" si="0"/>
        <v>-1.8165570378390894E-5</v>
      </c>
    </row>
    <row r="20" spans="1:77" x14ac:dyDescent="0.2">
      <c r="A20" s="1" t="s">
        <v>26</v>
      </c>
      <c r="B20" s="13" t="s">
        <v>12</v>
      </c>
      <c r="C20" s="23">
        <v>12</v>
      </c>
      <c r="D20" s="28">
        <v>3053244.77</v>
      </c>
      <c r="E20" s="17">
        <v>4.0000000000000002E-4</v>
      </c>
      <c r="F20" s="17">
        <v>1.6999999999999999E-3</v>
      </c>
      <c r="G20" s="8"/>
      <c r="H20" s="23">
        <v>756</v>
      </c>
      <c r="I20" s="28">
        <v>123982689</v>
      </c>
      <c r="J20" s="17">
        <v>1.9E-3</v>
      </c>
      <c r="K20" s="17">
        <v>4.0000000000000001E-3</v>
      </c>
      <c r="L20" s="8"/>
      <c r="M20" s="23">
        <v>163</v>
      </c>
      <c r="N20" s="28">
        <v>27304813</v>
      </c>
      <c r="O20" s="17">
        <v>1.6000000000000001E-3</v>
      </c>
      <c r="P20" s="17">
        <v>3.0000000000000001E-3</v>
      </c>
      <c r="Q20" s="8"/>
      <c r="R20" s="23">
        <v>1128</v>
      </c>
      <c r="S20" s="28">
        <v>196293515</v>
      </c>
      <c r="T20" s="17">
        <v>3.8999999999999998E-3</v>
      </c>
      <c r="U20" s="17">
        <v>8.6E-3</v>
      </c>
      <c r="V20" s="8"/>
      <c r="W20" s="23">
        <v>1407</v>
      </c>
      <c r="X20" s="28">
        <v>192673905</v>
      </c>
      <c r="Y20" s="17">
        <v>5.0000000000000001E-3</v>
      </c>
      <c r="Z20" s="17">
        <v>8.5000000000000006E-3</v>
      </c>
      <c r="AA20" s="8"/>
      <c r="AB20" s="34" t="s">
        <v>12</v>
      </c>
      <c r="AC20" s="23">
        <f>VLOOKUP($AB20,[1]CA!$C$17:$K$24,5,FALSE)</f>
        <v>12</v>
      </c>
      <c r="AD20" s="23">
        <f>VLOOKUP($AB20,[1]CA!$C$17:$K$24,6,FALSE)</f>
        <v>3053244.77</v>
      </c>
      <c r="AE20" s="35">
        <f>VLOOKUP($AB20,[1]CA!$C$17:$K$24,8,FALSE)</f>
        <v>3.8870173620108835E-4</v>
      </c>
      <c r="AF20" s="35">
        <f>VLOOKUP($AB20,[1]CA!$C$17:$K$24,9,FALSE)</f>
        <v>1.7279483152288278E-3</v>
      </c>
      <c r="AG20" s="8"/>
      <c r="AH20" s="23">
        <f>VLOOKUP($AB20,[2]CA!$C$17:$K$23,5,FALSE)</f>
        <v>756</v>
      </c>
      <c r="AI20" s="23">
        <f>VLOOKUP($AB20,[2]CA!$C$17:$K$23,6,FALSE)</f>
        <v>123982688.87</v>
      </c>
      <c r="AJ20" s="35">
        <f>VLOOKUP($AB20,[2]CA!$C$17:$K$23,8,FALSE)</f>
        <v>1.8839337333785211E-3</v>
      </c>
      <c r="AK20" s="35">
        <f>VLOOKUP($AB20,[2]CA!$C$17:$K$23,9,FALSE)</f>
        <v>4.0441206108697125E-3</v>
      </c>
      <c r="AL20" s="8"/>
      <c r="AM20" s="23">
        <f>VLOOKUP($AB20,[3]CA!$C$17:$K$23,5,FALSE)</f>
        <v>163</v>
      </c>
      <c r="AN20" s="23">
        <f>VLOOKUP($AB20,[3]CA!$C$17:$K$23,6,FALSE)</f>
        <v>27304813</v>
      </c>
      <c r="AO20" s="35">
        <f>VLOOKUP($AB20,[3]CA!$C$17:$K$23,8,FALSE)</f>
        <v>1.6149806796789854E-3</v>
      </c>
      <c r="AP20" s="35">
        <f>VLOOKUP($AB20,[3]CA!$C$17:$K$23,9,FALSE)</f>
        <v>2.9788281644358302E-3</v>
      </c>
      <c r="AQ20" s="8"/>
      <c r="AR20" s="23">
        <f>VLOOKUP($AB20,[4]CA!$C$17:$K$23,5,FALSE)</f>
        <v>1128</v>
      </c>
      <c r="AS20" s="23">
        <f>VLOOKUP($AB20,[4]CA!$C$17:$K$23,6,FALSE)</f>
        <v>196293515.46000001</v>
      </c>
      <c r="AT20" s="35">
        <f>VLOOKUP($AB20,[4]CA!$C$17:$K$23,8,FALSE)</f>
        <v>3.9225641328803377E-3</v>
      </c>
      <c r="AU20" s="35">
        <f>VLOOKUP($AB20,[4]CA!$C$17:$K$23,9,FALSE)</f>
        <v>8.5909616043806369E-3</v>
      </c>
      <c r="AV20" s="8"/>
      <c r="AW20" s="23">
        <f>VLOOKUP($AB20,[5]CA!$C$17:$K$23,5,FALSE)</f>
        <v>1407</v>
      </c>
      <c r="AX20" s="23">
        <f>VLOOKUP($AB20,[5]CA!$C$17:$K$23,6,FALSE)</f>
        <v>192673904.86000001</v>
      </c>
      <c r="AY20" s="35">
        <f>VLOOKUP($AB20,[5]CA!$C$17:$K$23,8,FALSE)</f>
        <v>5.0032537151025718E-3</v>
      </c>
      <c r="AZ20" s="35">
        <f>VLOOKUP($AB20,[5]CA!$C$17:$K$23,9,FALSE)</f>
        <v>8.4716921495728119E-3</v>
      </c>
      <c r="BB20" s="36">
        <f t="shared" si="1"/>
        <v>0</v>
      </c>
      <c r="BC20" s="36">
        <f t="shared" si="0"/>
        <v>0</v>
      </c>
      <c r="BD20" s="35">
        <f t="shared" si="0"/>
        <v>-1.1298263798911669E-5</v>
      </c>
      <c r="BE20" s="35">
        <f t="shared" si="0"/>
        <v>2.7948315228827928E-5</v>
      </c>
      <c r="BF20" s="23"/>
      <c r="BG20" s="36">
        <f t="shared" si="0"/>
        <v>0</v>
      </c>
      <c r="BH20" s="36">
        <f t="shared" si="0"/>
        <v>-0.12999999523162842</v>
      </c>
      <c r="BI20" s="35">
        <f t="shared" si="0"/>
        <v>-1.6066266621478928E-5</v>
      </c>
      <c r="BJ20" s="35">
        <f t="shared" si="0"/>
        <v>4.4120610869712376E-5</v>
      </c>
      <c r="BK20" s="23"/>
      <c r="BL20" s="36">
        <f t="shared" si="0"/>
        <v>0</v>
      </c>
      <c r="BM20" s="36">
        <f t="shared" si="0"/>
        <v>0</v>
      </c>
      <c r="BN20" s="35">
        <f t="shared" si="0"/>
        <v>1.4980679678985344E-5</v>
      </c>
      <c r="BO20" s="35">
        <f t="shared" si="0"/>
        <v>-2.1171835564169888E-5</v>
      </c>
      <c r="BP20" s="23"/>
      <c r="BQ20" s="36">
        <f t="shared" si="0"/>
        <v>0</v>
      </c>
      <c r="BR20" s="36">
        <f t="shared" si="0"/>
        <v>0.46000000834465027</v>
      </c>
      <c r="BS20" s="35">
        <f t="shared" si="0"/>
        <v>2.25641328803379E-5</v>
      </c>
      <c r="BT20" s="35">
        <f t="shared" si="0"/>
        <v>-9.0383956193630655E-6</v>
      </c>
      <c r="BU20" s="23"/>
      <c r="BV20" s="36">
        <f t="shared" si="0"/>
        <v>0</v>
      </c>
      <c r="BW20" s="36">
        <f t="shared" si="0"/>
        <v>-0.13999998569488525</v>
      </c>
      <c r="BX20" s="35">
        <f t="shared" si="0"/>
        <v>3.2537151025717123E-6</v>
      </c>
      <c r="BY20" s="35">
        <f t="shared" si="0"/>
        <v>-2.8307850427188724E-5</v>
      </c>
    </row>
    <row r="21" spans="1:77" x14ac:dyDescent="0.2">
      <c r="A21" s="1" t="s">
        <v>27</v>
      </c>
      <c r="B21" s="13" t="s">
        <v>13</v>
      </c>
      <c r="C21" s="23">
        <v>30872</v>
      </c>
      <c r="D21" s="28">
        <v>1766976907.29</v>
      </c>
      <c r="E21" s="17">
        <v>1</v>
      </c>
      <c r="F21" s="17">
        <v>1</v>
      </c>
      <c r="G21" s="8"/>
      <c r="H21" s="23">
        <v>401288</v>
      </c>
      <c r="I21" s="28">
        <v>30657515144</v>
      </c>
      <c r="J21" s="17">
        <v>1</v>
      </c>
      <c r="K21" s="17">
        <v>1</v>
      </c>
      <c r="L21" s="8"/>
      <c r="M21" s="23">
        <v>100930</v>
      </c>
      <c r="N21" s="28">
        <v>9166293419</v>
      </c>
      <c r="O21" s="17">
        <v>1</v>
      </c>
      <c r="P21" s="17">
        <v>1</v>
      </c>
      <c r="Q21" s="8"/>
      <c r="R21" s="23">
        <v>287567</v>
      </c>
      <c r="S21" s="28">
        <v>22848840968</v>
      </c>
      <c r="T21" s="17">
        <v>1</v>
      </c>
      <c r="U21" s="17">
        <v>1</v>
      </c>
      <c r="V21" s="8"/>
      <c r="W21" s="23">
        <v>281217</v>
      </c>
      <c r="X21" s="28">
        <v>22743260904</v>
      </c>
      <c r="Y21" s="17">
        <v>1</v>
      </c>
      <c r="Z21" s="17">
        <v>1</v>
      </c>
      <c r="AA21" s="8"/>
      <c r="AB21" s="34" t="s">
        <v>13</v>
      </c>
      <c r="AC21" s="23">
        <f>VLOOKUP($AB21,[1]CA!$C$17:$K$24,5,FALSE)</f>
        <v>30872</v>
      </c>
      <c r="AD21" s="23">
        <f>VLOOKUP($AB21,[1]CA!$C$17:$K$24,6,FALSE)</f>
        <v>1766976907.29</v>
      </c>
      <c r="AE21" s="35">
        <f>VLOOKUP($AB21,[1]CA!$C$17:$K$24,8,FALSE)</f>
        <v>1</v>
      </c>
      <c r="AF21" s="35">
        <f>VLOOKUP($AB21,[1]CA!$C$17:$K$24,9,FALSE)</f>
        <v>1.0000000000000002</v>
      </c>
      <c r="AG21" s="8"/>
      <c r="AH21" s="23">
        <f>VLOOKUP($AB21,[2]CA!$C$17:$K$23,5,FALSE)</f>
        <v>401288</v>
      </c>
      <c r="AI21" s="23">
        <f>VLOOKUP($AB21,[2]CA!$C$17:$K$23,6,FALSE)</f>
        <v>30657515143.529999</v>
      </c>
      <c r="AJ21" s="35">
        <f>VLOOKUP($AB21,[2]CA!$C$17:$K$23,8,FALSE)</f>
        <v>1.0000000000000002</v>
      </c>
      <c r="AK21" s="35">
        <f>VLOOKUP($AB21,[2]CA!$C$17:$K$23,9,FALSE)</f>
        <v>1.0000000000000002</v>
      </c>
      <c r="AL21" s="8"/>
      <c r="AM21" s="23">
        <f>VLOOKUP($AB21,[3]CA!$C$17:$K$23,5,FALSE)</f>
        <v>100930</v>
      </c>
      <c r="AN21" s="23">
        <f>VLOOKUP($AB21,[3]CA!$C$17:$K$23,6,FALSE)</f>
        <v>9166293419</v>
      </c>
      <c r="AO21" s="35">
        <f>VLOOKUP($AB21,[3]CA!$C$17:$K$23,8,FALSE)</f>
        <v>1</v>
      </c>
      <c r="AP21" s="35">
        <f>VLOOKUP($AB21,[3]CA!$C$17:$K$23,9,FALSE)</f>
        <v>1</v>
      </c>
      <c r="AQ21" s="8"/>
      <c r="AR21" s="23">
        <f>VLOOKUP($AB21,[4]CA!$C$17:$K$23,5,FALSE)</f>
        <v>287567</v>
      </c>
      <c r="AS21" s="23">
        <f>VLOOKUP($AB21,[4]CA!$C$17:$K$23,6,FALSE)</f>
        <v>22848840967.919998</v>
      </c>
      <c r="AT21" s="35">
        <f>VLOOKUP($AB21,[4]CA!$C$17:$K$23,8,FALSE)</f>
        <v>1</v>
      </c>
      <c r="AU21" s="35">
        <f>VLOOKUP($AB21,[4]CA!$C$17:$K$23,9,FALSE)</f>
        <v>1.0000000000000002</v>
      </c>
      <c r="AV21" s="8"/>
      <c r="AW21" s="23">
        <f>VLOOKUP($AB21,[5]CA!$C$17:$K$23,5,FALSE)</f>
        <v>281217</v>
      </c>
      <c r="AX21" s="23">
        <f>VLOOKUP($AB21,[5]CA!$C$17:$K$23,6,FALSE)</f>
        <v>22743260904.459999</v>
      </c>
      <c r="AY21" s="35">
        <f>VLOOKUP($AB21,[5]CA!$C$17:$K$23,8,FALSE)</f>
        <v>1</v>
      </c>
      <c r="AZ21" s="35">
        <f>VLOOKUP($AB21,[5]CA!$C$17:$K$23,9,FALSE)</f>
        <v>1</v>
      </c>
      <c r="BB21" s="36">
        <f t="shared" si="1"/>
        <v>0</v>
      </c>
      <c r="BC21" s="36">
        <f t="shared" si="0"/>
        <v>0</v>
      </c>
      <c r="BD21" s="35">
        <f t="shared" si="0"/>
        <v>0</v>
      </c>
      <c r="BE21" s="35">
        <f t="shared" si="0"/>
        <v>0</v>
      </c>
      <c r="BF21" s="23"/>
      <c r="BG21" s="36">
        <f t="shared" si="0"/>
        <v>0</v>
      </c>
      <c r="BH21" s="36">
        <f t="shared" si="0"/>
        <v>-0.470001220703125</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-8.00018310546875E-2</v>
      </c>
      <c r="BS21" s="35">
        <f t="shared" si="3"/>
        <v>0</v>
      </c>
      <c r="BT21" s="35">
        <f t="shared" si="3"/>
        <v>0</v>
      </c>
      <c r="BU21" s="23"/>
      <c r="BV21" s="36">
        <f t="shared" ref="BV21:BY21" si="4">AW21-W21</f>
        <v>0</v>
      </c>
      <c r="BW21" s="36">
        <f t="shared" si="4"/>
        <v>0.45999908447265625</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pane xSplit="7" ySplit="13" topLeftCell="N14" activePane="bottomRight" state="frozen"/>
      <selection pane="bottomRight" activeCell="S29" sqref="S29"/>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965" priority="21" operator="lessThan">
      <formula>-1</formula>
    </cfRule>
  </conditionalFormatting>
  <conditionalFormatting sqref="BD6:BE21">
    <cfRule type="cellIs" dxfId="964" priority="19" operator="lessThan">
      <formula>-0.01</formula>
    </cfRule>
    <cfRule type="cellIs" dxfId="963" priority="20" operator="greaterThan">
      <formula>0.01</formula>
    </cfRule>
  </conditionalFormatting>
  <conditionalFormatting sqref="BB6:BC21">
    <cfRule type="cellIs" dxfId="962" priority="17" operator="lessThan">
      <formula>-1</formula>
    </cfRule>
    <cfRule type="cellIs" dxfId="961" priority="18" operator="greaterThan">
      <formula>1</formula>
    </cfRule>
  </conditionalFormatting>
  <conditionalFormatting sqref="BI6:BJ21">
    <cfRule type="cellIs" dxfId="960" priority="15" operator="lessThan">
      <formula>-0.01</formula>
    </cfRule>
    <cfRule type="cellIs" dxfId="959" priority="16" operator="greaterThan">
      <formula>0.01</formula>
    </cfRule>
  </conditionalFormatting>
  <conditionalFormatting sqref="BG6:BH21">
    <cfRule type="cellIs" dxfId="958" priority="13" operator="lessThan">
      <formula>-1</formula>
    </cfRule>
    <cfRule type="cellIs" dxfId="957" priority="14" operator="greaterThan">
      <formula>1</formula>
    </cfRule>
  </conditionalFormatting>
  <conditionalFormatting sqref="BN6:BO21">
    <cfRule type="cellIs" dxfId="956" priority="11" operator="lessThan">
      <formula>-0.01</formula>
    </cfRule>
    <cfRule type="cellIs" dxfId="955" priority="12" operator="greaterThan">
      <formula>0.01</formula>
    </cfRule>
  </conditionalFormatting>
  <conditionalFormatting sqref="BL6:BM21">
    <cfRule type="cellIs" dxfId="954" priority="9" operator="lessThan">
      <formula>-1</formula>
    </cfRule>
    <cfRule type="cellIs" dxfId="953" priority="10" operator="greaterThan">
      <formula>1</formula>
    </cfRule>
  </conditionalFormatting>
  <conditionalFormatting sqref="BS6:BT21">
    <cfRule type="cellIs" dxfId="952" priority="7" operator="lessThan">
      <formula>-0.01</formula>
    </cfRule>
    <cfRule type="cellIs" dxfId="951" priority="8" operator="greaterThan">
      <formula>0.01</formula>
    </cfRule>
  </conditionalFormatting>
  <conditionalFormatting sqref="BQ6:BR21">
    <cfRule type="cellIs" dxfId="950" priority="5" operator="lessThan">
      <formula>-1</formula>
    </cfRule>
    <cfRule type="cellIs" dxfId="949" priority="6" operator="greaterThan">
      <formula>1</formula>
    </cfRule>
  </conditionalFormatting>
  <conditionalFormatting sqref="BX6:BY21">
    <cfRule type="cellIs" dxfId="948" priority="3" operator="lessThan">
      <formula>-0.01</formula>
    </cfRule>
    <cfRule type="cellIs" dxfId="947" priority="4" operator="greaterThan">
      <formula>0.01</formula>
    </cfRule>
  </conditionalFormatting>
  <conditionalFormatting sqref="BV6:BW21">
    <cfRule type="cellIs" dxfId="946" priority="1" operator="lessThan">
      <formula>-1</formula>
    </cfRule>
    <cfRule type="cellIs" dxfId="945" priority="2" operator="greaterThan">
      <formula>1</formula>
    </cfRule>
  </conditionalFormatting>
  <pageMargins left="0.7" right="0.7" top="0.75" bottom="0.75" header="0.3" footer="0.3"/>
  <pageSetup paperSize="5" scale="12"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Y37"/>
  <sheetViews>
    <sheetView zoomScale="80" zoomScaleNormal="80" workbookViewId="0">
      <pane xSplit="2" ySplit="3" topLeftCell="BK4" activePane="bottomRight" state="frozen"/>
      <selection activeCell="BB10" sqref="BB10"/>
      <selection pane="topRight" activeCell="BB10" sqref="BB10"/>
      <selection pane="bottomLeft" activeCell="BB10" sqref="BB10"/>
      <selection pane="bottomRight" activeCell="BQ6" sqref="BQ6:BR21"/>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35</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58210</v>
      </c>
      <c r="D6" s="28">
        <v>10597608915.309999</v>
      </c>
      <c r="E6" s="17">
        <v>0.94079999999999997</v>
      </c>
      <c r="F6" s="17">
        <v>0.94120000000000004</v>
      </c>
      <c r="G6" s="8"/>
      <c r="H6" s="23">
        <v>166039</v>
      </c>
      <c r="I6" s="28">
        <v>29101753454</v>
      </c>
      <c r="J6" s="17">
        <v>0.90959999999999996</v>
      </c>
      <c r="K6" s="17">
        <v>0.90010000000000001</v>
      </c>
      <c r="L6" s="8"/>
      <c r="M6" s="23">
        <v>52186</v>
      </c>
      <c r="N6" s="28">
        <v>8527447297</v>
      </c>
      <c r="O6" s="17">
        <v>0.93910000000000005</v>
      </c>
      <c r="P6" s="17">
        <v>0.93530000000000002</v>
      </c>
      <c r="Q6" s="8"/>
      <c r="R6" s="23">
        <v>115393</v>
      </c>
      <c r="S6" s="28">
        <v>20464020590</v>
      </c>
      <c r="T6" s="17">
        <v>0.93440000000000001</v>
      </c>
      <c r="U6" s="17">
        <v>0.92710000000000004</v>
      </c>
      <c r="V6" s="8"/>
      <c r="W6" s="23">
        <v>251051</v>
      </c>
      <c r="X6" s="28">
        <v>45745251309</v>
      </c>
      <c r="Y6" s="17">
        <v>0.95940000000000003</v>
      </c>
      <c r="Z6" s="17">
        <v>0.95989999999999998</v>
      </c>
      <c r="AA6" s="8"/>
      <c r="AB6" s="34" t="s">
        <v>80</v>
      </c>
      <c r="AC6" s="23">
        <f>VLOOKUP($AB6,[1]CO!$C$8:$K$14,5,FALSE)</f>
        <v>58210</v>
      </c>
      <c r="AD6" s="23">
        <f>VLOOKUP($AB6,[1]CO!$C$8:$K$14,6,FALSE)</f>
        <v>10597608915.309999</v>
      </c>
      <c r="AE6" s="35">
        <f>VLOOKUP($AB6,[1]CO!$C$8:$K$14,8,FALSE)</f>
        <v>0.94078288133949639</v>
      </c>
      <c r="AF6" s="35">
        <f>VLOOKUP($AB6,[1]CO!$C$8:$K$14,9,FALSE)</f>
        <v>0.9411829611051592</v>
      </c>
      <c r="AG6" s="8"/>
      <c r="AH6" s="23">
        <f>VLOOKUP($AB6,[2]CO!$C$8:$K$23,5,FALSE)</f>
        <v>166039</v>
      </c>
      <c r="AI6" s="23">
        <f>VLOOKUP($AB6,[2]CO!$C$8:$K$23,6,FALSE)</f>
        <v>29101753454.280003</v>
      </c>
      <c r="AJ6" s="35">
        <f>VLOOKUP($AB6,[2]CO!$C$8:$K$23,8,FALSE)</f>
        <v>0.909568494689039</v>
      </c>
      <c r="AK6" s="35">
        <f>VLOOKUP($AB6,[2]CO!$C$8:$K$23,9,FALSE)</f>
        <v>0.90007615928570084</v>
      </c>
      <c r="AL6" s="8"/>
      <c r="AM6" s="23">
        <f>VLOOKUP($AB6,[3]CO!$C$8:$K$14,5,FALSE)</f>
        <v>52186</v>
      </c>
      <c r="AN6" s="23">
        <f>VLOOKUP($AB6,[3]CO!$C$8:$K$14,6,FALSE)</f>
        <v>8527447297</v>
      </c>
      <c r="AO6" s="35">
        <f>VLOOKUP($AB6,[3]CO!$C$8:$K$14,8,FALSE)</f>
        <v>0.93913763317016985</v>
      </c>
      <c r="AP6" s="35">
        <f>VLOOKUP($AB6,[3]CO!$C$8:$K$14,9,FALSE)</f>
        <v>0.93525922837033915</v>
      </c>
      <c r="AQ6" s="8"/>
      <c r="AR6" s="23">
        <f>VLOOKUP($AB6,[4]CO!$C$8:$K$14,5,FALSE)</f>
        <v>115393</v>
      </c>
      <c r="AS6" s="23">
        <f>VLOOKUP($AB6,[4]CO!$C$8:$K$14,6,FALSE)</f>
        <v>20464020590.150002</v>
      </c>
      <c r="AT6" s="35">
        <f>VLOOKUP($AB6,[4]CO!$C$8:$K$14,8,FALSE)</f>
        <v>0.93440167133625929</v>
      </c>
      <c r="AU6" s="35">
        <f>VLOOKUP($AB6,[4]CO!$C$8:$K$14,9,FALSE)</f>
        <v>0.92709046684541441</v>
      </c>
      <c r="AV6" s="8"/>
      <c r="AW6" s="23">
        <f>VLOOKUP($AB6,[5]CO!$C$8:$K$14,5,FALSE)</f>
        <v>251051</v>
      </c>
      <c r="AX6" s="23">
        <f>VLOOKUP($AB6,[5]CO!$C$8:$K$14,6,FALSE)</f>
        <v>45745251308.589996</v>
      </c>
      <c r="AY6" s="35">
        <f>VLOOKUP($AB6,[5]CO!$C$8:$K$14,8,FALSE)</f>
        <v>0.95942935104541271</v>
      </c>
      <c r="AZ6" s="35">
        <f>VLOOKUP($AB6,[5]CO!$C$8:$K$14,9,FALSE)</f>
        <v>0.9598903046095516</v>
      </c>
      <c r="BB6" s="36">
        <f>AC6-C6</f>
        <v>0</v>
      </c>
      <c r="BC6" s="36">
        <f t="shared" ref="BC6:BY21" si="0">AD6-D6</f>
        <v>0</v>
      </c>
      <c r="BD6" s="35">
        <f t="shared" si="0"/>
        <v>-1.7118660503578909E-5</v>
      </c>
      <c r="BE6" s="35">
        <f t="shared" si="0"/>
        <v>-1.7038894840837315E-5</v>
      </c>
      <c r="BF6" s="23"/>
      <c r="BG6" s="36">
        <f t="shared" si="0"/>
        <v>0</v>
      </c>
      <c r="BH6" s="36">
        <f t="shared" si="0"/>
        <v>0.28000259399414063</v>
      </c>
      <c r="BI6" s="35">
        <f t="shared" si="0"/>
        <v>-3.1505310960966426E-5</v>
      </c>
      <c r="BJ6" s="35">
        <f t="shared" si="0"/>
        <v>-2.3840714299172561E-5</v>
      </c>
      <c r="BK6" s="23"/>
      <c r="BL6" s="36">
        <f t="shared" si="0"/>
        <v>0</v>
      </c>
      <c r="BM6" s="36">
        <f t="shared" si="0"/>
        <v>0</v>
      </c>
      <c r="BN6" s="35">
        <f t="shared" si="0"/>
        <v>3.7633170169804053E-5</v>
      </c>
      <c r="BO6" s="35">
        <f t="shared" si="0"/>
        <v>-4.0771629660873998E-5</v>
      </c>
      <c r="BP6" s="23"/>
      <c r="BQ6" s="36">
        <f t="shared" si="0"/>
        <v>0</v>
      </c>
      <c r="BR6" s="36">
        <f t="shared" si="0"/>
        <v>0.15000152587890625</v>
      </c>
      <c r="BS6" s="35">
        <f t="shared" si="0"/>
        <v>1.6713362592790659E-6</v>
      </c>
      <c r="BT6" s="35">
        <f t="shared" si="0"/>
        <v>-9.5331545856280897E-6</v>
      </c>
      <c r="BU6" s="23"/>
      <c r="BV6" s="36">
        <f t="shared" si="0"/>
        <v>0</v>
      </c>
      <c r="BW6" s="36">
        <f t="shared" si="0"/>
        <v>-0.410003662109375</v>
      </c>
      <c r="BX6" s="35">
        <f t="shared" si="0"/>
        <v>2.9351045412684407E-5</v>
      </c>
      <c r="BY6" s="35">
        <f t="shared" si="0"/>
        <v>-9.6953904483720876E-6</v>
      </c>
    </row>
    <row r="7" spans="1:77" x14ac:dyDescent="0.2">
      <c r="A7" s="1" t="s">
        <v>22</v>
      </c>
      <c r="B7" s="2" t="s">
        <v>8</v>
      </c>
      <c r="C7" s="23">
        <v>1149</v>
      </c>
      <c r="D7" s="28">
        <v>194636648.65000001</v>
      </c>
      <c r="E7" s="17">
        <v>1.8599999999999998E-2</v>
      </c>
      <c r="F7" s="17">
        <v>1.7299999999999999E-2</v>
      </c>
      <c r="G7" s="8"/>
      <c r="H7" s="23">
        <v>3753</v>
      </c>
      <c r="I7" s="28">
        <v>661848926</v>
      </c>
      <c r="J7" s="17">
        <v>2.06E-2</v>
      </c>
      <c r="K7" s="17">
        <v>2.0500000000000001E-2</v>
      </c>
      <c r="L7" s="8"/>
      <c r="M7" s="23">
        <v>862</v>
      </c>
      <c r="N7" s="28">
        <v>136774081</v>
      </c>
      <c r="O7" s="17">
        <v>1.55E-2</v>
      </c>
      <c r="P7" s="17">
        <v>1.4999999999999999E-2</v>
      </c>
      <c r="Q7" s="8"/>
      <c r="R7" s="23">
        <v>2694</v>
      </c>
      <c r="S7" s="28">
        <v>478499278</v>
      </c>
      <c r="T7" s="17">
        <v>2.18E-2</v>
      </c>
      <c r="U7" s="17">
        <v>2.1700000000000001E-2</v>
      </c>
      <c r="V7" s="8"/>
      <c r="W7" s="23">
        <v>3643</v>
      </c>
      <c r="X7" s="28">
        <v>617519406</v>
      </c>
      <c r="Y7" s="17">
        <v>1.3899999999999999E-2</v>
      </c>
      <c r="Z7" s="17">
        <v>1.2999999999999999E-2</v>
      </c>
      <c r="AA7" s="8"/>
      <c r="AB7" s="34" t="s">
        <v>8</v>
      </c>
      <c r="AC7" s="23">
        <f>VLOOKUP($AB7,[1]CO!$C$8:$K$14,5,FALSE)</f>
        <v>1149</v>
      </c>
      <c r="AD7" s="23">
        <f>VLOOKUP($AB7,[1]CO!$C$8:$K$14,6,FALSE)</f>
        <v>194636648.65000001</v>
      </c>
      <c r="AE7" s="35">
        <f>VLOOKUP($AB7,[1]CO!$C$8:$K$14,8,FALSE)</f>
        <v>1.8569997090862076E-2</v>
      </c>
      <c r="AF7" s="35">
        <f>VLOOKUP($AB7,[1]CO!$C$8:$K$14,9,FALSE)</f>
        <v>1.7285851816190828E-2</v>
      </c>
      <c r="AG7" s="8"/>
      <c r="AH7" s="23">
        <f>VLOOKUP($AB7,[2]CO!$C$8:$K$23,5,FALSE)</f>
        <v>3753</v>
      </c>
      <c r="AI7" s="23">
        <f>VLOOKUP($AB7,[2]CO!$C$8:$K$23,6,FALSE)</f>
        <v>661848925.71000004</v>
      </c>
      <c r="AJ7" s="35">
        <f>VLOOKUP($AB7,[2]CO!$C$8:$K$23,8,FALSE)</f>
        <v>2.0559088892175715E-2</v>
      </c>
      <c r="AK7" s="35">
        <f>VLOOKUP($AB7,[2]CO!$C$8:$K$23,9,FALSE)</f>
        <v>2.0470053119524729E-2</v>
      </c>
      <c r="AL7" s="8"/>
      <c r="AM7" s="23">
        <f>VLOOKUP($AB7,[3]CO!$C$8:$K$14,5,FALSE)</f>
        <v>862</v>
      </c>
      <c r="AN7" s="23">
        <f>VLOOKUP($AB7,[3]CO!$C$8:$K$14,6,FALSE)</f>
        <v>136774081</v>
      </c>
      <c r="AO7" s="35">
        <f>VLOOKUP($AB7,[3]CO!$C$8:$K$14,8,FALSE)</f>
        <v>1.5512525194356464E-2</v>
      </c>
      <c r="AP7" s="35">
        <f>VLOOKUP($AB7,[3]CO!$C$8:$K$14,9,FALSE)</f>
        <v>1.5000880920381052E-2</v>
      </c>
      <c r="AQ7" s="8"/>
      <c r="AR7" s="23">
        <f>VLOOKUP($AB7,[4]CO!$C$8:$K$14,5,FALSE)</f>
        <v>2694</v>
      </c>
      <c r="AS7" s="23">
        <f>VLOOKUP($AB7,[4]CO!$C$8:$K$14,6,FALSE)</f>
        <v>478499277.99000001</v>
      </c>
      <c r="AT7" s="35">
        <f>VLOOKUP($AB7,[4]CO!$C$8:$K$14,8,FALSE)</f>
        <v>2.1814825011741461E-2</v>
      </c>
      <c r="AU7" s="35">
        <f>VLOOKUP($AB7,[4]CO!$C$8:$K$14,9,FALSE)</f>
        <v>2.1677661877962915E-2</v>
      </c>
      <c r="AV7" s="8"/>
      <c r="AW7" s="23">
        <f>VLOOKUP($AB7,[5]CO!$C$8:$K$14,5,FALSE)</f>
        <v>3643</v>
      </c>
      <c r="AX7" s="23">
        <f>VLOOKUP($AB7,[5]CO!$C$8:$K$14,6,FALSE)</f>
        <v>617519405.51999998</v>
      </c>
      <c r="AY7" s="35">
        <f>VLOOKUP($AB7,[5]CO!$C$8:$K$14,8,FALSE)</f>
        <v>1.3922275258248079E-2</v>
      </c>
      <c r="AZ7" s="35">
        <f>VLOOKUP($AB7,[5]CO!$C$8:$K$14,9,FALSE)</f>
        <v>1.2957648571395995E-2</v>
      </c>
      <c r="BB7" s="36">
        <f t="shared" ref="BB7:BB21" si="1">AC7-C7</f>
        <v>0</v>
      </c>
      <c r="BC7" s="36">
        <f t="shared" si="0"/>
        <v>0</v>
      </c>
      <c r="BD7" s="35">
        <f t="shared" si="0"/>
        <v>-3.000290913792239E-5</v>
      </c>
      <c r="BE7" s="35">
        <f t="shared" si="0"/>
        <v>-1.4148183809171294E-5</v>
      </c>
      <c r="BF7" s="23"/>
      <c r="BG7" s="36">
        <f t="shared" si="0"/>
        <v>0</v>
      </c>
      <c r="BH7" s="36">
        <f t="shared" si="0"/>
        <v>-0.28999996185302734</v>
      </c>
      <c r="BI7" s="35">
        <f t="shared" si="0"/>
        <v>-4.0911107824285337E-5</v>
      </c>
      <c r="BJ7" s="35">
        <f t="shared" si="0"/>
        <v>-2.9946880475271997E-5</v>
      </c>
      <c r="BK7" s="23"/>
      <c r="BL7" s="36">
        <f t="shared" si="0"/>
        <v>0</v>
      </c>
      <c r="BM7" s="36">
        <f t="shared" si="0"/>
        <v>0</v>
      </c>
      <c r="BN7" s="35">
        <f t="shared" si="0"/>
        <v>1.2525194356464292E-5</v>
      </c>
      <c r="BO7" s="35">
        <f t="shared" si="0"/>
        <v>8.8092038105259951E-7</v>
      </c>
      <c r="BP7" s="23"/>
      <c r="BQ7" s="36">
        <f t="shared" si="0"/>
        <v>0</v>
      </c>
      <c r="BR7" s="36">
        <f t="shared" si="0"/>
        <v>-9.9999904632568359E-3</v>
      </c>
      <c r="BS7" s="35">
        <f t="shared" si="0"/>
        <v>1.482501174146153E-5</v>
      </c>
      <c r="BT7" s="35">
        <f t="shared" si="0"/>
        <v>-2.2338122037085517E-5</v>
      </c>
      <c r="BU7" s="23"/>
      <c r="BV7" s="36">
        <f t="shared" si="0"/>
        <v>0</v>
      </c>
      <c r="BW7" s="36">
        <f t="shared" si="0"/>
        <v>-0.48000001907348633</v>
      </c>
      <c r="BX7" s="35">
        <f t="shared" si="0"/>
        <v>2.2275258248079591E-5</v>
      </c>
      <c r="BY7" s="35">
        <f t="shared" si="0"/>
        <v>-4.2351428604004218E-5</v>
      </c>
    </row>
    <row r="8" spans="1:77" x14ac:dyDescent="0.2">
      <c r="A8" s="1" t="s">
        <v>23</v>
      </c>
      <c r="B8" s="2" t="s">
        <v>9</v>
      </c>
      <c r="C8" s="23">
        <v>895</v>
      </c>
      <c r="D8" s="28">
        <v>159924643.24000001</v>
      </c>
      <c r="E8" s="17">
        <v>1.4500000000000001E-2</v>
      </c>
      <c r="F8" s="17">
        <v>1.4200000000000001E-2</v>
      </c>
      <c r="G8" s="8"/>
      <c r="H8" s="23">
        <v>2574</v>
      </c>
      <c r="I8" s="28">
        <v>470401415</v>
      </c>
      <c r="J8" s="17">
        <v>1.41E-2</v>
      </c>
      <c r="K8" s="17">
        <v>1.46E-2</v>
      </c>
      <c r="L8" s="8"/>
      <c r="M8" s="23">
        <v>746</v>
      </c>
      <c r="N8" s="28">
        <v>132119271</v>
      </c>
      <c r="O8" s="17">
        <v>1.34E-2</v>
      </c>
      <c r="P8" s="17">
        <v>1.4500000000000001E-2</v>
      </c>
      <c r="Q8" s="8"/>
      <c r="R8" s="23">
        <v>1553</v>
      </c>
      <c r="S8" s="28">
        <v>299598696</v>
      </c>
      <c r="T8" s="17">
        <v>1.26E-2</v>
      </c>
      <c r="U8" s="17">
        <v>1.3599999999999999E-2</v>
      </c>
      <c r="V8" s="8"/>
      <c r="W8" s="23">
        <v>2644</v>
      </c>
      <c r="X8" s="28">
        <v>470797859</v>
      </c>
      <c r="Y8" s="17">
        <v>1.01E-2</v>
      </c>
      <c r="Z8" s="17">
        <v>9.9000000000000008E-3</v>
      </c>
      <c r="AA8" s="8"/>
      <c r="AB8" s="34" t="s">
        <v>9</v>
      </c>
      <c r="AC8" s="23">
        <f>VLOOKUP($AB8,[1]CO!$C$8:$K$14,5,FALSE)</f>
        <v>895</v>
      </c>
      <c r="AD8" s="23">
        <f>VLOOKUP($AB8,[1]CO!$C$8:$K$14,6,FALSE)</f>
        <v>159924643.24000001</v>
      </c>
      <c r="AE8" s="35">
        <f>VLOOKUP($AB8,[1]CO!$C$8:$K$14,8,FALSE)</f>
        <v>1.4464880240488736E-2</v>
      </c>
      <c r="AF8" s="35">
        <f>VLOOKUP($AB8,[1]CO!$C$8:$K$14,9,FALSE)</f>
        <v>1.4203048110301628E-2</v>
      </c>
      <c r="AG8" s="8"/>
      <c r="AH8" s="23">
        <f>VLOOKUP($AB8,[2]CO!$C$8:$K$23,5,FALSE)</f>
        <v>2574</v>
      </c>
      <c r="AI8" s="23">
        <f>VLOOKUP($AB8,[2]CO!$C$8:$K$23,6,FALSE)</f>
        <v>470401414.94999993</v>
      </c>
      <c r="AJ8" s="35">
        <f>VLOOKUP($AB8,[2]CO!$C$8:$K$23,8,FALSE)</f>
        <v>1.4100478233003007E-2</v>
      </c>
      <c r="AK8" s="35">
        <f>VLOOKUP($AB8,[2]CO!$C$8:$K$23,9,FALSE)</f>
        <v>1.4548851826262931E-2</v>
      </c>
      <c r="AL8" s="8"/>
      <c r="AM8" s="23">
        <f>VLOOKUP($AB8,[3]CO!$C$8:$K$14,5,FALSE)</f>
        <v>746</v>
      </c>
      <c r="AN8" s="23">
        <f>VLOOKUP($AB8,[3]CO!$C$8:$K$14,6,FALSE)</f>
        <v>132119271</v>
      </c>
      <c r="AO8" s="35">
        <f>VLOOKUP($AB8,[3]CO!$C$8:$K$14,8,FALSE)</f>
        <v>1.3424992801612438E-2</v>
      </c>
      <c r="AP8" s="35">
        <f>VLOOKUP($AB8,[3]CO!$C$8:$K$14,9,FALSE)</f>
        <v>1.4490358385654616E-2</v>
      </c>
      <c r="AQ8" s="8"/>
      <c r="AR8" s="23">
        <f>VLOOKUP($AB8,[4]CO!$C$8:$K$14,5,FALSE)</f>
        <v>1553</v>
      </c>
      <c r="AS8" s="23">
        <f>VLOOKUP($AB8,[4]CO!$C$8:$K$14,6,FALSE)</f>
        <v>299598696.29000002</v>
      </c>
      <c r="AT8" s="35">
        <f>VLOOKUP($AB8,[4]CO!$C$8:$K$14,8,FALSE)</f>
        <v>1.2575509741363953E-2</v>
      </c>
      <c r="AU8" s="35">
        <f>VLOOKUP($AB8,[4]CO!$C$8:$K$14,9,FALSE)</f>
        <v>1.3572850652010495E-2</v>
      </c>
      <c r="AV8" s="8"/>
      <c r="AW8" s="23">
        <f>VLOOKUP($AB8,[5]CO!$C$8:$K$14,5,FALSE)</f>
        <v>2644</v>
      </c>
      <c r="AX8" s="23">
        <f>VLOOKUP($AB8,[5]CO!$C$8:$K$14,6,FALSE)</f>
        <v>470797859.19999999</v>
      </c>
      <c r="AY8" s="35">
        <f>VLOOKUP($AB8,[5]CO!$C$8:$K$14,8,FALSE)</f>
        <v>1.010444572682073E-2</v>
      </c>
      <c r="AZ8" s="35">
        <f>VLOOKUP($AB8,[5]CO!$C$8:$K$14,9,FALSE)</f>
        <v>9.8789336062113341E-3</v>
      </c>
      <c r="BB8" s="36">
        <f t="shared" si="1"/>
        <v>0</v>
      </c>
      <c r="BC8" s="36">
        <f t="shared" si="0"/>
        <v>0</v>
      </c>
      <c r="BD8" s="35">
        <f t="shared" si="0"/>
        <v>-3.5119759511264767E-5</v>
      </c>
      <c r="BE8" s="35">
        <f t="shared" si="0"/>
        <v>3.0481103016274935E-6</v>
      </c>
      <c r="BF8" s="23"/>
      <c r="BG8" s="36">
        <f t="shared" si="0"/>
        <v>0</v>
      </c>
      <c r="BH8" s="36">
        <f t="shared" si="0"/>
        <v>-5.000007152557373E-2</v>
      </c>
      <c r="BI8" s="35">
        <f t="shared" si="0"/>
        <v>4.7823300300744997E-7</v>
      </c>
      <c r="BJ8" s="35">
        <f t="shared" si="0"/>
        <v>-5.1148173737068994E-5</v>
      </c>
      <c r="BK8" s="23"/>
      <c r="BL8" s="36">
        <f t="shared" si="0"/>
        <v>0</v>
      </c>
      <c r="BM8" s="36">
        <f t="shared" si="0"/>
        <v>0</v>
      </c>
      <c r="BN8" s="35">
        <f t="shared" si="0"/>
        <v>2.499280161243761E-5</v>
      </c>
      <c r="BO8" s="35">
        <f t="shared" si="0"/>
        <v>-9.6416143453847969E-6</v>
      </c>
      <c r="BP8" s="23"/>
      <c r="BQ8" s="36">
        <f t="shared" si="0"/>
        <v>0</v>
      </c>
      <c r="BR8" s="36">
        <f t="shared" si="0"/>
        <v>0.29000002145767212</v>
      </c>
      <c r="BS8" s="35">
        <f t="shared" si="0"/>
        <v>-2.4490258636046883E-5</v>
      </c>
      <c r="BT8" s="35">
        <f t="shared" si="0"/>
        <v>-2.714934798950415E-5</v>
      </c>
      <c r="BU8" s="23"/>
      <c r="BV8" s="36">
        <f t="shared" si="0"/>
        <v>0</v>
      </c>
      <c r="BW8" s="36">
        <f t="shared" si="0"/>
        <v>0.19999998807907104</v>
      </c>
      <c r="BX8" s="35">
        <f t="shared" si="0"/>
        <v>4.4457268207308276E-6</v>
      </c>
      <c r="BY8" s="35">
        <f t="shared" si="0"/>
        <v>-2.1066393788666746E-5</v>
      </c>
    </row>
    <row r="9" spans="1:77" x14ac:dyDescent="0.2">
      <c r="A9" s="1" t="s">
        <v>24</v>
      </c>
      <c r="B9" s="2" t="s">
        <v>10</v>
      </c>
      <c r="C9" s="23">
        <v>125</v>
      </c>
      <c r="D9" s="28">
        <v>22873185.18</v>
      </c>
      <c r="E9" s="17">
        <v>2E-3</v>
      </c>
      <c r="F9" s="17">
        <v>2E-3</v>
      </c>
      <c r="G9" s="8"/>
      <c r="H9" s="23">
        <v>3281</v>
      </c>
      <c r="I9" s="28">
        <v>700861891</v>
      </c>
      <c r="J9" s="17">
        <v>1.7999999999999999E-2</v>
      </c>
      <c r="K9" s="17">
        <v>2.1700000000000001E-2</v>
      </c>
      <c r="L9" s="8"/>
      <c r="M9" s="23">
        <v>406</v>
      </c>
      <c r="N9" s="28">
        <v>74669387</v>
      </c>
      <c r="O9" s="17">
        <v>7.3000000000000001E-3</v>
      </c>
      <c r="P9" s="17">
        <v>8.2000000000000007E-3</v>
      </c>
      <c r="Q9" s="8"/>
      <c r="R9" s="23">
        <v>322</v>
      </c>
      <c r="S9" s="28">
        <v>67869090</v>
      </c>
      <c r="T9" s="17">
        <v>2.5999999999999999E-3</v>
      </c>
      <c r="U9" s="17">
        <v>3.0999999999999999E-3</v>
      </c>
      <c r="V9" s="8"/>
      <c r="W9" s="23">
        <v>1042</v>
      </c>
      <c r="X9" s="28">
        <v>199077201</v>
      </c>
      <c r="Y9" s="17">
        <v>4.0000000000000001E-3</v>
      </c>
      <c r="Z9" s="17">
        <v>4.1999999999999997E-3</v>
      </c>
      <c r="AA9" s="8"/>
      <c r="AB9" s="34" t="s">
        <v>10</v>
      </c>
      <c r="AC9" s="23">
        <f>VLOOKUP($AB9,[1]CO!$C$8:$K$14,5,FALSE)</f>
        <v>125</v>
      </c>
      <c r="AD9" s="23">
        <f>VLOOKUP($AB9,[1]CO!$C$8:$K$14,6,FALSE)</f>
        <v>22873185.18</v>
      </c>
      <c r="AE9" s="35">
        <f>VLOOKUP($AB9,[1]CO!$C$8:$K$14,8,FALSE)</f>
        <v>2.0202346704593205E-3</v>
      </c>
      <c r="AF9" s="35">
        <f>VLOOKUP($AB9,[1]CO!$C$8:$K$14,9,FALSE)</f>
        <v>2.031387677131442E-3</v>
      </c>
      <c r="AG9" s="8"/>
      <c r="AH9" s="23">
        <f>VLOOKUP($AB9,[2]CO!$C$8:$K$23,5,FALSE)</f>
        <v>3281</v>
      </c>
      <c r="AI9" s="23">
        <f>VLOOKUP($AB9,[2]CO!$C$8:$K$23,6,FALSE)</f>
        <v>700861890.59000003</v>
      </c>
      <c r="AJ9" s="35">
        <f>VLOOKUP($AB9,[2]CO!$C$8:$K$23,8,FALSE)</f>
        <v>1.7973453411998006E-2</v>
      </c>
      <c r="AK9" s="35">
        <f>VLOOKUP($AB9,[2]CO!$C$8:$K$23,9,FALSE)</f>
        <v>2.1676669059237944E-2</v>
      </c>
      <c r="AL9" s="8"/>
      <c r="AM9" s="23">
        <f>VLOOKUP($AB9,[3]CO!$C$8:$K$14,5,FALSE)</f>
        <v>406</v>
      </c>
      <c r="AN9" s="23">
        <f>VLOOKUP($AB9,[3]CO!$C$8:$K$14,6,FALSE)</f>
        <v>74669387</v>
      </c>
      <c r="AO9" s="35">
        <f>VLOOKUP($AB9,[3]CO!$C$8:$K$14,8,FALSE)</f>
        <v>7.3063633746040888E-3</v>
      </c>
      <c r="AP9" s="35">
        <f>VLOOKUP($AB9,[3]CO!$C$8:$K$14,9,FALSE)</f>
        <v>8.1894652451355091E-3</v>
      </c>
      <c r="AQ9" s="8"/>
      <c r="AR9" s="23">
        <f>VLOOKUP($AB9,[4]CO!$C$8:$K$14,5,FALSE)</f>
        <v>322</v>
      </c>
      <c r="AS9" s="23">
        <f>VLOOKUP($AB9,[4]CO!$C$8:$K$14,6,FALSE)</f>
        <v>67869090.450000003</v>
      </c>
      <c r="AT9" s="35">
        <f>VLOOKUP($AB9,[4]CO!$C$8:$K$14,8,FALSE)</f>
        <v>2.6074141253826098E-3</v>
      </c>
      <c r="AU9" s="35">
        <f>VLOOKUP($AB9,[4]CO!$C$8:$K$14,9,FALSE)</f>
        <v>3.0747030610372814E-3</v>
      </c>
      <c r="AV9" s="8"/>
      <c r="AW9" s="23">
        <f>VLOOKUP($AB9,[5]CO!$C$8:$K$14,5,FALSE)</f>
        <v>1042</v>
      </c>
      <c r="AX9" s="23">
        <f>VLOOKUP($AB9,[5]CO!$C$8:$K$14,6,FALSE)</f>
        <v>199077201.34999999</v>
      </c>
      <c r="AY9" s="35">
        <f>VLOOKUP($AB9,[5]CO!$C$8:$K$14,8,FALSE)</f>
        <v>3.9821605322795765E-3</v>
      </c>
      <c r="AZ9" s="35">
        <f>VLOOKUP($AB9,[5]CO!$C$8:$K$14,9,FALSE)</f>
        <v>4.1773139282936982E-3</v>
      </c>
      <c r="BB9" s="36">
        <f t="shared" si="1"/>
        <v>0</v>
      </c>
      <c r="BC9" s="36">
        <f t="shared" si="0"/>
        <v>0</v>
      </c>
      <c r="BD9" s="35">
        <f t="shared" si="0"/>
        <v>2.0234670459320491E-5</v>
      </c>
      <c r="BE9" s="35">
        <f t="shared" si="0"/>
        <v>3.1387677131441971E-5</v>
      </c>
      <c r="BF9" s="23"/>
      <c r="BG9" s="36">
        <f t="shared" si="0"/>
        <v>0</v>
      </c>
      <c r="BH9" s="36">
        <f t="shared" si="0"/>
        <v>-0.40999996662139893</v>
      </c>
      <c r="BI9" s="35">
        <f t="shared" si="0"/>
        <v>-2.6546588001993138E-5</v>
      </c>
      <c r="BJ9" s="35">
        <f t="shared" si="0"/>
        <v>-2.3330940762057023E-5</v>
      </c>
      <c r="BK9" s="23"/>
      <c r="BL9" s="36">
        <f t="shared" si="0"/>
        <v>0</v>
      </c>
      <c r="BM9" s="36">
        <f t="shared" si="0"/>
        <v>0</v>
      </c>
      <c r="BN9" s="35">
        <f t="shared" si="0"/>
        <v>6.3633746040887493E-6</v>
      </c>
      <c r="BO9" s="35">
        <f t="shared" si="0"/>
        <v>-1.0534754864491638E-5</v>
      </c>
      <c r="BP9" s="23"/>
      <c r="BQ9" s="36">
        <f t="shared" si="0"/>
        <v>0</v>
      </c>
      <c r="BR9" s="36">
        <f t="shared" si="0"/>
        <v>0.45000000298023224</v>
      </c>
      <c r="BS9" s="35">
        <f t="shared" si="0"/>
        <v>7.4141253826099686E-6</v>
      </c>
      <c r="BT9" s="35">
        <f t="shared" si="0"/>
        <v>-2.5296938962718514E-5</v>
      </c>
      <c r="BU9" s="23"/>
      <c r="BV9" s="36">
        <f t="shared" si="0"/>
        <v>0</v>
      </c>
      <c r="BW9" s="36">
        <f t="shared" si="0"/>
        <v>0.34999999403953552</v>
      </c>
      <c r="BX9" s="35">
        <f t="shared" si="0"/>
        <v>-1.7839467720423552E-5</v>
      </c>
      <c r="BY9" s="35">
        <f t="shared" si="0"/>
        <v>-2.2686071706301547E-5</v>
      </c>
    </row>
    <row r="10" spans="1:77" x14ac:dyDescent="0.2">
      <c r="A10" s="1" t="s">
        <v>25</v>
      </c>
      <c r="B10" s="2" t="s">
        <v>11</v>
      </c>
      <c r="C10" s="23">
        <v>955</v>
      </c>
      <c r="D10" s="28">
        <v>178650498.28999999</v>
      </c>
      <c r="E10" s="17">
        <v>1.54E-2</v>
      </c>
      <c r="F10" s="17">
        <v>1.5900000000000001E-2</v>
      </c>
      <c r="G10" s="8"/>
      <c r="H10" s="23">
        <v>4068</v>
      </c>
      <c r="I10" s="28">
        <v>797086054</v>
      </c>
      <c r="J10" s="17">
        <v>2.23E-2</v>
      </c>
      <c r="K10" s="17">
        <v>2.47E-2</v>
      </c>
      <c r="L10" s="8"/>
      <c r="M10" s="23">
        <v>961</v>
      </c>
      <c r="N10" s="28">
        <v>169658805</v>
      </c>
      <c r="O10" s="17">
        <v>1.7299999999999999E-2</v>
      </c>
      <c r="P10" s="17">
        <v>1.8599999999999998E-2</v>
      </c>
      <c r="Q10" s="8"/>
      <c r="R10" s="23">
        <v>1795</v>
      </c>
      <c r="S10" s="28">
        <v>345412055</v>
      </c>
      <c r="T10" s="17">
        <v>1.4500000000000001E-2</v>
      </c>
      <c r="U10" s="17">
        <v>1.5699999999999999E-2</v>
      </c>
      <c r="V10" s="8"/>
      <c r="W10" s="23">
        <v>1454</v>
      </c>
      <c r="X10" s="28">
        <v>277571006</v>
      </c>
      <c r="Y10" s="17">
        <v>5.5999999999999999E-3</v>
      </c>
      <c r="Z10" s="17">
        <v>5.7999999999999996E-3</v>
      </c>
      <c r="AA10" s="8"/>
      <c r="AB10" s="34" t="s">
        <v>11</v>
      </c>
      <c r="AC10" s="23">
        <f>VLOOKUP($AB10,[1]CO!$C$8:$K$14,5,FALSE)</f>
        <v>955</v>
      </c>
      <c r="AD10" s="23">
        <f>VLOOKUP($AB10,[1]CO!$C$8:$K$14,6,FALSE)</f>
        <v>178650498.28999999</v>
      </c>
      <c r="AE10" s="35">
        <f>VLOOKUP($AB10,[1]CO!$C$8:$K$14,8,FALSE)</f>
        <v>1.5434592882309209E-2</v>
      </c>
      <c r="AF10" s="35">
        <f>VLOOKUP($AB10,[1]CO!$C$8:$K$14,9,FALSE)</f>
        <v>1.5866107753852311E-2</v>
      </c>
      <c r="AG10" s="8"/>
      <c r="AH10" s="23">
        <f>VLOOKUP($AB10,[2]CO!$C$8:$K$23,5,FALSE)</f>
        <v>4068</v>
      </c>
      <c r="AI10" s="23">
        <f>VLOOKUP($AB10,[2]CO!$C$8:$K$23,6,FALSE)</f>
        <v>797086054.06000006</v>
      </c>
      <c r="AJ10" s="35">
        <f>VLOOKUP($AB10,[2]CO!$C$8:$K$23,8,FALSE)</f>
        <v>2.2284671892718041E-2</v>
      </c>
      <c r="AK10" s="35">
        <f>VLOOKUP($AB10,[2]CO!$C$8:$K$23,9,FALSE)</f>
        <v>2.4652746621802113E-2</v>
      </c>
      <c r="AL10" s="8"/>
      <c r="AM10" s="23">
        <f>VLOOKUP($AB10,[3]CO!$C$8:$K$14,5,FALSE)</f>
        <v>961</v>
      </c>
      <c r="AN10" s="23">
        <f>VLOOKUP($AB10,[3]CO!$C$8:$K$14,6,FALSE)</f>
        <v>169658805</v>
      </c>
      <c r="AO10" s="35">
        <f>VLOOKUP($AB10,[3]CO!$C$8:$K$14,8,FALSE)</f>
        <v>1.7294126115750073E-2</v>
      </c>
      <c r="AP10" s="35">
        <f>VLOOKUP($AB10,[3]CO!$C$8:$K$14,9,FALSE)</f>
        <v>1.8607557165009569E-2</v>
      </c>
      <c r="AQ10" s="8"/>
      <c r="AR10" s="23">
        <f>VLOOKUP($AB10,[4]CO!$C$8:$K$14,5,FALSE)</f>
        <v>1795</v>
      </c>
      <c r="AS10" s="23">
        <f>VLOOKUP($AB10,[4]CO!$C$8:$K$14,6,FALSE)</f>
        <v>345412054.69999999</v>
      </c>
      <c r="AT10" s="35">
        <f>VLOOKUP($AB10,[4]CO!$C$8:$K$14,8,FALSE)</f>
        <v>1.4535119115098709E-2</v>
      </c>
      <c r="AU10" s="35">
        <f>VLOOKUP($AB10,[4]CO!$C$8:$K$14,9,FALSE)</f>
        <v>1.564835324686846E-2</v>
      </c>
      <c r="AV10" s="8"/>
      <c r="AW10" s="23">
        <f>VLOOKUP($AB10,[5]CO!$C$8:$K$14,5,FALSE)</f>
        <v>1454</v>
      </c>
      <c r="AX10" s="23">
        <f>VLOOKUP($AB10,[5]CO!$C$8:$K$14,6,FALSE)</f>
        <v>277571006.12</v>
      </c>
      <c r="AY10" s="35">
        <f>VLOOKUP($AB10,[5]CO!$C$8:$K$14,8,FALSE)</f>
        <v>5.5566808195148792E-3</v>
      </c>
      <c r="AZ10" s="35">
        <f>VLOOKUP($AB10,[5]CO!$C$8:$K$14,9,FALSE)</f>
        <v>5.8243797988552113E-3</v>
      </c>
      <c r="BB10" s="36">
        <f t="shared" si="1"/>
        <v>0</v>
      </c>
      <c r="BC10" s="36">
        <f t="shared" si="0"/>
        <v>0</v>
      </c>
      <c r="BD10" s="35">
        <f t="shared" si="0"/>
        <v>3.4592882309208289E-5</v>
      </c>
      <c r="BE10" s="35">
        <f t="shared" si="0"/>
        <v>-3.3892246147689681E-5</v>
      </c>
      <c r="BF10" s="23"/>
      <c r="BG10" s="36">
        <f t="shared" si="0"/>
        <v>0</v>
      </c>
      <c r="BH10" s="36">
        <f t="shared" si="0"/>
        <v>6.0000061988830566E-2</v>
      </c>
      <c r="BI10" s="35">
        <f t="shared" si="0"/>
        <v>-1.5328107281959574E-5</v>
      </c>
      <c r="BJ10" s="35">
        <f t="shared" si="0"/>
        <v>-4.7253378197886775E-5</v>
      </c>
      <c r="BK10" s="23"/>
      <c r="BL10" s="36">
        <f t="shared" si="0"/>
        <v>0</v>
      </c>
      <c r="BM10" s="36">
        <f t="shared" si="0"/>
        <v>0</v>
      </c>
      <c r="BN10" s="35">
        <f t="shared" si="0"/>
        <v>-5.8738842499267419E-6</v>
      </c>
      <c r="BO10" s="35">
        <f t="shared" si="0"/>
        <v>7.5571650095702936E-6</v>
      </c>
      <c r="BP10" s="23"/>
      <c r="BQ10" s="36">
        <f t="shared" si="0"/>
        <v>0</v>
      </c>
      <c r="BR10" s="36">
        <f t="shared" si="0"/>
        <v>-0.30000001192092896</v>
      </c>
      <c r="BS10" s="35">
        <f t="shared" si="0"/>
        <v>3.5119115098708464E-5</v>
      </c>
      <c r="BT10" s="35">
        <f t="shared" si="0"/>
        <v>-5.1646753131538714E-5</v>
      </c>
      <c r="BU10" s="23"/>
      <c r="BV10" s="36">
        <f t="shared" si="0"/>
        <v>0</v>
      </c>
      <c r="BW10" s="36">
        <f t="shared" si="0"/>
        <v>0.12000000476837158</v>
      </c>
      <c r="BX10" s="35">
        <f t="shared" si="0"/>
        <v>-4.3319180485120769E-5</v>
      </c>
      <c r="BY10" s="35">
        <f t="shared" si="0"/>
        <v>2.4379798855211736E-5</v>
      </c>
    </row>
    <row r="11" spans="1:77" x14ac:dyDescent="0.2">
      <c r="A11" s="1" t="s">
        <v>26</v>
      </c>
      <c r="B11" s="13" t="s">
        <v>12</v>
      </c>
      <c r="C11" s="23">
        <v>540</v>
      </c>
      <c r="D11" s="28">
        <v>106187931.73999999</v>
      </c>
      <c r="E11" s="17">
        <v>8.6999999999999994E-3</v>
      </c>
      <c r="F11" s="17">
        <v>9.4000000000000004E-3</v>
      </c>
      <c r="G11" s="8"/>
      <c r="H11" s="23">
        <v>2832</v>
      </c>
      <c r="I11" s="28">
        <v>600593850</v>
      </c>
      <c r="J11" s="17">
        <v>1.55E-2</v>
      </c>
      <c r="K11" s="17">
        <v>1.8599999999999998E-2</v>
      </c>
      <c r="L11" s="8"/>
      <c r="M11" s="23">
        <v>407</v>
      </c>
      <c r="N11" s="28">
        <v>77067760</v>
      </c>
      <c r="O11" s="17">
        <v>7.3000000000000001E-3</v>
      </c>
      <c r="P11" s="17">
        <v>8.5000000000000006E-3</v>
      </c>
      <c r="Q11" s="8"/>
      <c r="R11" s="23">
        <v>1737</v>
      </c>
      <c r="S11" s="28">
        <v>417980745</v>
      </c>
      <c r="T11" s="17">
        <v>1.41E-2</v>
      </c>
      <c r="U11" s="17">
        <v>1.89E-2</v>
      </c>
      <c r="V11" s="8"/>
      <c r="W11" s="23">
        <v>1833</v>
      </c>
      <c r="X11" s="28">
        <v>346532213</v>
      </c>
      <c r="Y11" s="17">
        <v>7.0000000000000001E-3</v>
      </c>
      <c r="Z11" s="17">
        <v>7.3000000000000001E-3</v>
      </c>
      <c r="AA11" s="8"/>
      <c r="AB11" s="34" t="s">
        <v>12</v>
      </c>
      <c r="AC11" s="23">
        <f>VLOOKUP($AB11,[1]CO!$C$8:$K$14,5,FALSE)</f>
        <v>540</v>
      </c>
      <c r="AD11" s="23">
        <f>VLOOKUP($AB11,[1]CO!$C$8:$K$14,6,FALSE)</f>
        <v>106187931.73999999</v>
      </c>
      <c r="AE11" s="35">
        <f>VLOOKUP($AB11,[1]CO!$C$8:$K$14,8,FALSE)</f>
        <v>8.727413776384264E-3</v>
      </c>
      <c r="AF11" s="35">
        <f>VLOOKUP($AB11,[1]CO!$C$8:$K$14,9,FALSE)</f>
        <v>9.4306435373645997E-3</v>
      </c>
      <c r="AG11" s="8"/>
      <c r="AH11" s="23">
        <f>VLOOKUP($AB11,[2]CO!$C$8:$K$23,5,FALSE)</f>
        <v>2832</v>
      </c>
      <c r="AI11" s="23">
        <f>VLOOKUP($AB11,[2]CO!$C$8:$K$23,6,FALSE)</f>
        <v>600593850.08000004</v>
      </c>
      <c r="AJ11" s="35">
        <f>VLOOKUP($AB11,[2]CO!$C$8:$K$23,8,FALSE)</f>
        <v>1.5513812881066246E-2</v>
      </c>
      <c r="AK11" s="35">
        <f>VLOOKUP($AB11,[2]CO!$C$8:$K$23,9,FALSE)</f>
        <v>1.85755200874714E-2</v>
      </c>
      <c r="AL11" s="8"/>
      <c r="AM11" s="23">
        <f>VLOOKUP($AB11,[3]CO!$C$8:$K$14,5,FALSE)</f>
        <v>407</v>
      </c>
      <c r="AN11" s="23">
        <f>VLOOKUP($AB11,[3]CO!$C$8:$K$14,6,FALSE)</f>
        <v>77067760</v>
      </c>
      <c r="AO11" s="35">
        <f>VLOOKUP($AB11,[3]CO!$C$8:$K$14,8,FALSE)</f>
        <v>7.3243593435070543E-3</v>
      </c>
      <c r="AP11" s="35">
        <f>VLOOKUP($AB11,[3]CO!$C$8:$K$14,9,FALSE)</f>
        <v>8.4525100231564055E-3</v>
      </c>
      <c r="AQ11" s="8"/>
      <c r="AR11" s="23">
        <f>VLOOKUP($AB11,[4]CO!$C$8:$K$14,5,FALSE)</f>
        <v>1737</v>
      </c>
      <c r="AS11" s="23">
        <f>VLOOKUP($AB11,[4]CO!$C$8:$K$14,6,FALSE)</f>
        <v>417980744.63</v>
      </c>
      <c r="AT11" s="35">
        <f>VLOOKUP($AB11,[4]CO!$C$8:$K$14,8,FALSE)</f>
        <v>1.4065460670154016E-2</v>
      </c>
      <c r="AU11" s="35">
        <f>VLOOKUP($AB11,[4]CO!$C$8:$K$14,9,FALSE)</f>
        <v>1.8935964316706164E-2</v>
      </c>
      <c r="AV11" s="8"/>
      <c r="AW11" s="23">
        <f>VLOOKUP($AB11,[5]CO!$C$8:$K$14,5,FALSE)</f>
        <v>1833</v>
      </c>
      <c r="AX11" s="23">
        <f>VLOOKUP($AB11,[5]CO!$C$8:$K$14,6,FALSE)</f>
        <v>346532213.25999999</v>
      </c>
      <c r="AY11" s="35">
        <f>VLOOKUP($AB11,[5]CO!$C$8:$K$14,8,FALSE)</f>
        <v>7.005086617724054E-3</v>
      </c>
      <c r="AZ11" s="35">
        <f>VLOOKUP($AB11,[5]CO!$C$8:$K$14,9,FALSE)</f>
        <v>7.2714194856921032E-3</v>
      </c>
      <c r="BB11" s="36">
        <f t="shared" si="1"/>
        <v>0</v>
      </c>
      <c r="BC11" s="36">
        <f t="shared" si="0"/>
        <v>0</v>
      </c>
      <c r="BD11" s="35">
        <f t="shared" si="0"/>
        <v>2.7413776384264607E-5</v>
      </c>
      <c r="BE11" s="35">
        <f t="shared" si="0"/>
        <v>3.0643537364599335E-5</v>
      </c>
      <c r="BF11" s="23"/>
      <c r="BG11" s="36">
        <f t="shared" si="0"/>
        <v>0</v>
      </c>
      <c r="BH11" s="36">
        <f t="shared" si="0"/>
        <v>8.0000042915344238E-2</v>
      </c>
      <c r="BI11" s="35">
        <f t="shared" si="0"/>
        <v>1.3812881066246202E-5</v>
      </c>
      <c r="BJ11" s="35">
        <f t="shared" si="0"/>
        <v>-2.4479912528598685E-5</v>
      </c>
      <c r="BK11" s="23"/>
      <c r="BL11" s="36">
        <f t="shared" si="0"/>
        <v>0</v>
      </c>
      <c r="BM11" s="36">
        <f t="shared" si="0"/>
        <v>0</v>
      </c>
      <c r="BN11" s="35">
        <f t="shared" si="0"/>
        <v>2.4359343507054237E-5</v>
      </c>
      <c r="BO11" s="35">
        <f t="shared" si="0"/>
        <v>-4.7489976843595114E-5</v>
      </c>
      <c r="BP11" s="23"/>
      <c r="BQ11" s="36">
        <f t="shared" si="0"/>
        <v>0</v>
      </c>
      <c r="BR11" s="36">
        <f t="shared" si="0"/>
        <v>-0.37000000476837158</v>
      </c>
      <c r="BS11" s="35">
        <f t="shared" si="0"/>
        <v>-3.4539329845983957E-5</v>
      </c>
      <c r="BT11" s="35">
        <f t="shared" si="0"/>
        <v>3.5964316706164207E-5</v>
      </c>
      <c r="BU11" s="23"/>
      <c r="BV11" s="36">
        <f t="shared" si="0"/>
        <v>0</v>
      </c>
      <c r="BW11" s="36">
        <f t="shared" si="0"/>
        <v>0.25999999046325684</v>
      </c>
      <c r="BX11" s="35">
        <f t="shared" si="0"/>
        <v>5.0866177240538324E-6</v>
      </c>
      <c r="BY11" s="35">
        <f t="shared" si="0"/>
        <v>-2.858051430789689E-5</v>
      </c>
    </row>
    <row r="12" spans="1:77" x14ac:dyDescent="0.2">
      <c r="A12" s="1" t="s">
        <v>27</v>
      </c>
      <c r="B12" s="13" t="s">
        <v>13</v>
      </c>
      <c r="C12" s="23">
        <v>61874</v>
      </c>
      <c r="D12" s="28">
        <v>11259881822.41</v>
      </c>
      <c r="E12" s="17">
        <v>1</v>
      </c>
      <c r="F12" s="17">
        <v>1</v>
      </c>
      <c r="G12" s="8"/>
      <c r="H12" s="23">
        <v>182547</v>
      </c>
      <c r="I12" s="28">
        <v>32332545590</v>
      </c>
      <c r="J12" s="17">
        <v>1</v>
      </c>
      <c r="K12" s="17">
        <v>1</v>
      </c>
      <c r="L12" s="8"/>
      <c r="M12" s="23">
        <v>55568</v>
      </c>
      <c r="N12" s="28">
        <v>9117736600</v>
      </c>
      <c r="O12" s="17">
        <v>1</v>
      </c>
      <c r="P12" s="17">
        <v>1</v>
      </c>
      <c r="Q12" s="8"/>
      <c r="R12" s="23">
        <v>123494</v>
      </c>
      <c r="S12" s="28">
        <v>22073380454</v>
      </c>
      <c r="T12" s="17">
        <v>1</v>
      </c>
      <c r="U12" s="17">
        <v>1</v>
      </c>
      <c r="V12" s="8"/>
      <c r="W12" s="23">
        <v>261667</v>
      </c>
      <c r="X12" s="28">
        <v>47656748994</v>
      </c>
      <c r="Y12" s="17">
        <v>1</v>
      </c>
      <c r="Z12" s="17">
        <v>1</v>
      </c>
      <c r="AA12" s="8"/>
      <c r="AB12" s="34" t="s">
        <v>13</v>
      </c>
      <c r="AC12" s="23">
        <f>VLOOKUP($AB12,[1]CO!$C$8:$K$14,5,FALSE)</f>
        <v>61874</v>
      </c>
      <c r="AD12" s="23">
        <f>VLOOKUP($AB12,[1]CO!$C$8:$K$14,6,FALSE)</f>
        <v>11259881822.41</v>
      </c>
      <c r="AE12" s="35">
        <f>VLOOKUP($AB12,[1]CO!$C$8:$K$14,8,FALSE)</f>
        <v>1</v>
      </c>
      <c r="AF12" s="35">
        <f>VLOOKUP($AB12,[1]CO!$C$8:$K$14,9,FALSE)</f>
        <v>0.99999999999999989</v>
      </c>
      <c r="AG12" s="8"/>
      <c r="AH12" s="23">
        <f>VLOOKUP($AB12,[2]CO!$C$8:$K$23,5,FALSE)</f>
        <v>182547</v>
      </c>
      <c r="AI12" s="23">
        <f>VLOOKUP($AB12,[2]CO!$C$8:$K$23,6,FALSE)</f>
        <v>32332545589.670006</v>
      </c>
      <c r="AJ12" s="35">
        <f>VLOOKUP($AB12,[2]CO!$C$8:$K$23,8,FALSE)</f>
        <v>0.99999999999999989</v>
      </c>
      <c r="AK12" s="35">
        <f>VLOOKUP($AB12,[2]CO!$C$8:$K$23,9,FALSE)</f>
        <v>1</v>
      </c>
      <c r="AL12" s="8"/>
      <c r="AM12" s="23">
        <f>VLOOKUP($AB12,[3]CO!$C$8:$K$14,5,FALSE)</f>
        <v>55568</v>
      </c>
      <c r="AN12" s="23">
        <f>VLOOKUP($AB12,[3]CO!$C$8:$K$14,6,FALSE)</f>
        <v>9117736600</v>
      </c>
      <c r="AO12" s="35">
        <f>VLOOKUP($AB12,[3]CO!$C$8:$K$14,8,FALSE)</f>
        <v>1</v>
      </c>
      <c r="AP12" s="35">
        <f>VLOOKUP($AB12,[3]CO!$C$8:$K$14,9,FALSE)</f>
        <v>1</v>
      </c>
      <c r="AQ12" s="8"/>
      <c r="AR12" s="23">
        <f>VLOOKUP($AB12,[4]CO!$C$8:$K$14,5,FALSE)</f>
        <v>123494</v>
      </c>
      <c r="AS12" s="23">
        <f>VLOOKUP($AB12,[4]CO!$C$8:$K$14,6,FALSE)</f>
        <v>22073380454.210007</v>
      </c>
      <c r="AT12" s="35">
        <f>VLOOKUP($AB12,[4]CO!$C$8:$K$14,8,FALSE)</f>
        <v>1</v>
      </c>
      <c r="AU12" s="35">
        <f>VLOOKUP($AB12,[4]CO!$C$8:$K$14,9,FALSE)</f>
        <v>0.99999999999999978</v>
      </c>
      <c r="AV12" s="8"/>
      <c r="AW12" s="23">
        <f>VLOOKUP($AB12,[5]CO!$C$8:$K$14,5,FALSE)</f>
        <v>261667</v>
      </c>
      <c r="AX12" s="23">
        <f>VLOOKUP($AB12,[5]CO!$C$8:$K$14,6,FALSE)</f>
        <v>47656748994.040001</v>
      </c>
      <c r="AY12" s="35">
        <f>VLOOKUP($AB12,[5]CO!$C$8:$K$14,8,FALSE)</f>
        <v>1</v>
      </c>
      <c r="AZ12" s="35">
        <f>VLOOKUP($AB12,[5]CO!$C$8:$K$14,9,FALSE)</f>
        <v>1</v>
      </c>
      <c r="BB12" s="36">
        <f t="shared" si="1"/>
        <v>0</v>
      </c>
      <c r="BC12" s="36">
        <f t="shared" si="0"/>
        <v>0</v>
      </c>
      <c r="BD12" s="35">
        <f t="shared" si="0"/>
        <v>0</v>
      </c>
      <c r="BE12" s="35">
        <f t="shared" si="0"/>
        <v>0</v>
      </c>
      <c r="BF12" s="23"/>
      <c r="BG12" s="36">
        <f t="shared" si="0"/>
        <v>0</v>
      </c>
      <c r="BH12" s="36">
        <f t="shared" si="0"/>
        <v>-0.32999420166015625</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0.2100067138671875</v>
      </c>
      <c r="BS12" s="35">
        <f t="shared" si="0"/>
        <v>0</v>
      </c>
      <c r="BT12" s="35">
        <f t="shared" si="0"/>
        <v>0</v>
      </c>
      <c r="BU12" s="23"/>
      <c r="BV12" s="36">
        <f t="shared" si="0"/>
        <v>0</v>
      </c>
      <c r="BW12" s="36">
        <f t="shared" si="0"/>
        <v>4.000091552734375E-2</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8136</v>
      </c>
      <c r="D15" s="30">
        <v>304412322.14999998</v>
      </c>
      <c r="E15" s="19">
        <v>0.94620000000000004</v>
      </c>
      <c r="F15" s="19">
        <v>0.94069999999999998</v>
      </c>
      <c r="H15" s="25">
        <v>27334</v>
      </c>
      <c r="I15" s="30">
        <v>1029341320</v>
      </c>
      <c r="J15" s="19">
        <v>0.93400000000000005</v>
      </c>
      <c r="K15" s="19">
        <v>0.9204</v>
      </c>
      <c r="M15" s="25">
        <v>13981</v>
      </c>
      <c r="N15" s="30">
        <v>678111662</v>
      </c>
      <c r="O15" s="19">
        <v>0.93340000000000001</v>
      </c>
      <c r="P15" s="19">
        <v>0.93089999999999995</v>
      </c>
      <c r="R15" s="25">
        <v>26537</v>
      </c>
      <c r="S15" s="30">
        <v>1222970814</v>
      </c>
      <c r="T15" s="19">
        <v>0.94879999999999998</v>
      </c>
      <c r="U15" s="19">
        <v>0.93630000000000002</v>
      </c>
      <c r="W15" s="25">
        <v>38490</v>
      </c>
      <c r="X15" s="30">
        <v>1860605668</v>
      </c>
      <c r="Y15" s="19">
        <v>0.95799999999999996</v>
      </c>
      <c r="Z15" s="19">
        <v>0.95120000000000005</v>
      </c>
      <c r="AB15" s="34" t="s">
        <v>80</v>
      </c>
      <c r="AC15" s="23">
        <f>VLOOKUP($AB15,[1]CO!$C$17:$K$24,5,FALSE)</f>
        <v>8136</v>
      </c>
      <c r="AD15" s="23">
        <f>VLOOKUP($AB15,[1]CO!$C$17:$K$24,6,FALSE)</f>
        <v>304412322.14999998</v>
      </c>
      <c r="AE15" s="35">
        <f>VLOOKUP($AB15,[1]CO!$C$17:$K$24,8,FALSE)</f>
        <v>0.94615652982904985</v>
      </c>
      <c r="AF15" s="35">
        <f>VLOOKUP($AB15,[1]CO!$C$17:$K$24,9,FALSE)</f>
        <v>0.94067124828673132</v>
      </c>
      <c r="AH15" s="23">
        <f>VLOOKUP($AB15,[2]CO!$C$17:$K$23,5,FALSE)</f>
        <v>27334</v>
      </c>
      <c r="AI15" s="23">
        <f>VLOOKUP($AB15,[2]CO!$C$17:$K$23,6,FALSE)</f>
        <v>1029341320.17</v>
      </c>
      <c r="AJ15" s="35">
        <f>VLOOKUP($AB15,[2]CO!$C$17:$K$23,8,FALSE)</f>
        <v>0.93395291625380117</v>
      </c>
      <c r="AK15" s="35">
        <f>VLOOKUP($AB15,[2]CO!$C$17:$K$23,9,FALSE)</f>
        <v>0.92036538246376376</v>
      </c>
      <c r="AM15" s="23">
        <f>VLOOKUP($AB15,[3]CO!$C$17:$K$23,5,FALSE)</f>
        <v>13981</v>
      </c>
      <c r="AN15" s="23">
        <f>VLOOKUP($AB15,[3]CO!$C$17:$K$23,6,FALSE)</f>
        <v>678111662</v>
      </c>
      <c r="AO15" s="35">
        <f>VLOOKUP($AB15,[3]CO!$C$17:$K$23,8,FALSE)</f>
        <v>0.93343570570169587</v>
      </c>
      <c r="AP15" s="35">
        <f>VLOOKUP($AB15,[3]CO!$C$17:$K$23,9,FALSE)</f>
        <v>0.93091595726684095</v>
      </c>
      <c r="AQ15" s="23"/>
      <c r="AR15" s="23">
        <f>VLOOKUP($AB15,[4]CO!$C$17:$K$23,5,FALSE)</f>
        <v>26537</v>
      </c>
      <c r="AS15" s="23">
        <f>VLOOKUP($AB15,[4]CO!$C$17:$K$23,6,FALSE)</f>
        <v>1222970813.79</v>
      </c>
      <c r="AT15" s="35">
        <f>VLOOKUP($AB15,[4]CO!$C$17:$K$23,8,FALSE)</f>
        <v>0.94876653557382906</v>
      </c>
      <c r="AU15" s="35">
        <f>VLOOKUP($AB15,[4]CO!$C$17:$K$23,9,FALSE)</f>
        <v>0.9363480206659317</v>
      </c>
      <c r="AW15" s="23">
        <f>VLOOKUP($AB15,[5]CO!$C$17:$K$23,5,FALSE)</f>
        <v>38490</v>
      </c>
      <c r="AX15" s="23">
        <f>VLOOKUP($AB15,[5]CO!$C$17:$K$23,6,FALSE)</f>
        <v>1860605667.72</v>
      </c>
      <c r="AY15" s="35">
        <f>VLOOKUP($AB15,[5]CO!$C$17:$K$23,8,FALSE)</f>
        <v>0.95796311506010601</v>
      </c>
      <c r="AZ15" s="35">
        <f>VLOOKUP($AB15,[5]CO!$C$17:$K$23,9,FALSE)</f>
        <v>0.95115692254029172</v>
      </c>
      <c r="BB15" s="36">
        <f t="shared" si="1"/>
        <v>0</v>
      </c>
      <c r="BC15" s="36">
        <f t="shared" si="0"/>
        <v>0</v>
      </c>
      <c r="BD15" s="35">
        <f t="shared" si="0"/>
        <v>-4.3470170950188347E-5</v>
      </c>
      <c r="BE15" s="35">
        <f t="shared" si="0"/>
        <v>-2.8751713268659884E-5</v>
      </c>
      <c r="BF15" s="23"/>
      <c r="BG15" s="36">
        <f t="shared" si="0"/>
        <v>0</v>
      </c>
      <c r="BH15" s="36">
        <f t="shared" si="0"/>
        <v>0.16999995708465576</v>
      </c>
      <c r="BI15" s="35">
        <f t="shared" si="0"/>
        <v>-4.708374619888378E-5</v>
      </c>
      <c r="BJ15" s="35">
        <f t="shared" si="0"/>
        <v>-3.4617536236236646E-5</v>
      </c>
      <c r="BK15" s="23"/>
      <c r="BL15" s="36">
        <f t="shared" si="0"/>
        <v>0</v>
      </c>
      <c r="BM15" s="36">
        <f t="shared" si="0"/>
        <v>0</v>
      </c>
      <c r="BN15" s="35">
        <f t="shared" si="0"/>
        <v>3.5705701695865066E-5</v>
      </c>
      <c r="BO15" s="35">
        <f t="shared" si="0"/>
        <v>1.5957266841004625E-5</v>
      </c>
      <c r="BP15" s="23"/>
      <c r="BQ15" s="36">
        <f t="shared" si="0"/>
        <v>0</v>
      </c>
      <c r="BR15" s="36">
        <f t="shared" si="0"/>
        <v>-0.21000003814697266</v>
      </c>
      <c r="BS15" s="35">
        <f t="shared" si="0"/>
        <v>-3.346442617091494E-5</v>
      </c>
      <c r="BT15" s="35">
        <f t="shared" si="0"/>
        <v>4.8020665931680639E-5</v>
      </c>
      <c r="BU15" s="23"/>
      <c r="BV15" s="36">
        <f t="shared" si="0"/>
        <v>0</v>
      </c>
      <c r="BW15" s="36">
        <f t="shared" si="0"/>
        <v>-0.27999997138977051</v>
      </c>
      <c r="BX15" s="35">
        <f t="shared" si="0"/>
        <v>-3.6884939893955249E-5</v>
      </c>
      <c r="BY15" s="35">
        <f t="shared" si="0"/>
        <v>-4.3077459708329435E-5</v>
      </c>
    </row>
    <row r="16" spans="1:77" x14ac:dyDescent="0.2">
      <c r="A16" s="1" t="s">
        <v>22</v>
      </c>
      <c r="B16" s="13" t="s">
        <v>8</v>
      </c>
      <c r="C16" s="25">
        <v>116</v>
      </c>
      <c r="D16" s="30">
        <v>4172889.44</v>
      </c>
      <c r="E16" s="19">
        <v>1.35E-2</v>
      </c>
      <c r="F16" s="19">
        <v>1.29E-2</v>
      </c>
      <c r="H16" s="25">
        <v>483</v>
      </c>
      <c r="I16" s="30">
        <v>19807128</v>
      </c>
      <c r="J16" s="19">
        <v>1.6500000000000001E-2</v>
      </c>
      <c r="K16" s="19">
        <v>1.77E-2</v>
      </c>
      <c r="M16" s="25">
        <v>209</v>
      </c>
      <c r="N16" s="30">
        <v>10531590</v>
      </c>
      <c r="O16" s="19">
        <v>1.4E-2</v>
      </c>
      <c r="P16" s="19">
        <v>1.4500000000000001E-2</v>
      </c>
      <c r="R16" s="25">
        <v>355</v>
      </c>
      <c r="S16" s="30">
        <v>17539217</v>
      </c>
      <c r="T16" s="19">
        <v>1.2699999999999999E-2</v>
      </c>
      <c r="U16" s="19">
        <v>1.34E-2</v>
      </c>
      <c r="W16" s="25">
        <v>191</v>
      </c>
      <c r="X16" s="30">
        <v>9215322</v>
      </c>
      <c r="Y16" s="19">
        <v>4.7999999999999996E-3</v>
      </c>
      <c r="Z16" s="19">
        <v>4.7000000000000002E-3</v>
      </c>
      <c r="AB16" s="34" t="s">
        <v>8</v>
      </c>
      <c r="AC16" s="23">
        <f>VLOOKUP($AB16,[1]CO!$C$17:$K$24,5,FALSE)</f>
        <v>116</v>
      </c>
      <c r="AD16" s="23">
        <f>VLOOKUP($AB16,[1]CO!$C$17:$K$24,6,FALSE)</f>
        <v>4172889.44</v>
      </c>
      <c r="AE16" s="35">
        <f>VLOOKUP($AB16,[1]CO!$C$17:$K$24,8,FALSE)</f>
        <v>1.3489940690777998E-2</v>
      </c>
      <c r="AF16" s="35">
        <f>VLOOKUP($AB16,[1]CO!$C$17:$K$24,9,FALSE)</f>
        <v>1.2894737935585631E-2</v>
      </c>
      <c r="AH16" s="23">
        <f>VLOOKUP($AB16,[2]CO!$C$17:$K$23,5,FALSE)</f>
        <v>483</v>
      </c>
      <c r="AI16" s="23">
        <f>VLOOKUP($AB16,[2]CO!$C$17:$K$23,6,FALSE)</f>
        <v>19807128.419999998</v>
      </c>
      <c r="AJ16" s="35">
        <f>VLOOKUP($AB16,[2]CO!$C$17:$K$23,8,FALSE)</f>
        <v>1.6503228892609422E-2</v>
      </c>
      <c r="AK16" s="35">
        <f>VLOOKUP($AB16,[2]CO!$C$17:$K$23,9,FALSE)</f>
        <v>1.7710155967285427E-2</v>
      </c>
      <c r="AM16" s="23">
        <f>VLOOKUP($AB16,[3]CO!$C$17:$K$23,5,FALSE)</f>
        <v>209</v>
      </c>
      <c r="AN16" s="23">
        <f>VLOOKUP($AB16,[3]CO!$C$17:$K$23,6,FALSE)</f>
        <v>10531590</v>
      </c>
      <c r="AO16" s="35">
        <f>VLOOKUP($AB16,[3]CO!$C$17:$K$23,8,FALSE)</f>
        <v>1.3953798905060755E-2</v>
      </c>
      <c r="AP16" s="35">
        <f>VLOOKUP($AB16,[3]CO!$C$17:$K$23,9,FALSE)</f>
        <v>1.4457833032212163E-2</v>
      </c>
      <c r="AR16" s="23">
        <f>VLOOKUP($AB16,[4]CO!$C$17:$K$23,5,FALSE)</f>
        <v>355</v>
      </c>
      <c r="AS16" s="23">
        <f>VLOOKUP($AB16,[4]CO!$C$17:$K$23,6,FALSE)</f>
        <v>17539216.84</v>
      </c>
      <c r="AT16" s="35">
        <f>VLOOKUP($AB16,[4]CO!$C$17:$K$23,8,FALSE)</f>
        <v>1.269217018233822E-2</v>
      </c>
      <c r="AU16" s="35">
        <f>VLOOKUP($AB16,[4]CO!$C$17:$K$23,9,FALSE)</f>
        <v>1.3428620525513692E-2</v>
      </c>
      <c r="AW16" s="23">
        <f>VLOOKUP($AB16,[5]CO!$C$17:$K$23,5,FALSE)</f>
        <v>191</v>
      </c>
      <c r="AX16" s="23">
        <f>VLOOKUP($AB16,[5]CO!$C$17:$K$23,6,FALSE)</f>
        <v>9215322.0700000003</v>
      </c>
      <c r="AY16" s="35">
        <f>VLOOKUP($AB16,[5]CO!$C$17:$K$23,8,FALSE)</f>
        <v>4.7537270713556836E-3</v>
      </c>
      <c r="AZ16" s="35">
        <f>VLOOKUP($AB16,[5]CO!$C$17:$K$23,9,FALSE)</f>
        <v>4.7109484467279909E-3</v>
      </c>
      <c r="BB16" s="36">
        <f t="shared" si="1"/>
        <v>0</v>
      </c>
      <c r="BC16" s="36">
        <f t="shared" si="0"/>
        <v>0</v>
      </c>
      <c r="BD16" s="35">
        <f t="shared" si="0"/>
        <v>-1.0059309222001933E-5</v>
      </c>
      <c r="BE16" s="35">
        <f t="shared" si="0"/>
        <v>-5.2620644143686057E-6</v>
      </c>
      <c r="BF16" s="23"/>
      <c r="BG16" s="36">
        <f t="shared" si="0"/>
        <v>0</v>
      </c>
      <c r="BH16" s="36">
        <f t="shared" si="0"/>
        <v>0.41999999806284904</v>
      </c>
      <c r="BI16" s="35">
        <f t="shared" si="0"/>
        <v>3.2288926094213577E-6</v>
      </c>
      <c r="BJ16" s="35">
        <f t="shared" si="0"/>
        <v>1.0155967285426643E-5</v>
      </c>
      <c r="BK16" s="23"/>
      <c r="BL16" s="36">
        <f t="shared" si="0"/>
        <v>0</v>
      </c>
      <c r="BM16" s="36">
        <f t="shared" si="0"/>
        <v>0</v>
      </c>
      <c r="BN16" s="35">
        <f t="shared" si="0"/>
        <v>-4.6201094939244888E-5</v>
      </c>
      <c r="BO16" s="35">
        <f t="shared" si="0"/>
        <v>-4.2166967787837448E-5</v>
      </c>
      <c r="BP16" s="23"/>
      <c r="BQ16" s="36">
        <f t="shared" si="0"/>
        <v>0</v>
      </c>
      <c r="BR16" s="36">
        <f t="shared" si="0"/>
        <v>-0.16000000014901161</v>
      </c>
      <c r="BS16" s="35">
        <f t="shared" si="0"/>
        <v>-7.8298176617794257E-6</v>
      </c>
      <c r="BT16" s="35">
        <f t="shared" si="0"/>
        <v>2.8620525513691625E-5</v>
      </c>
      <c r="BU16" s="23"/>
      <c r="BV16" s="36">
        <f t="shared" si="0"/>
        <v>0</v>
      </c>
      <c r="BW16" s="36">
        <f t="shared" si="0"/>
        <v>7.0000000298023224E-2</v>
      </c>
      <c r="BX16" s="35">
        <f t="shared" si="0"/>
        <v>-4.6272928644315939E-5</v>
      </c>
      <c r="BY16" s="35">
        <f t="shared" si="0"/>
        <v>1.0948446727990745E-5</v>
      </c>
    </row>
    <row r="17" spans="1:77" x14ac:dyDescent="0.2">
      <c r="A17" s="1" t="s">
        <v>23</v>
      </c>
      <c r="B17" s="13" t="s">
        <v>9</v>
      </c>
      <c r="C17" s="25">
        <v>113</v>
      </c>
      <c r="D17" s="30">
        <v>4425290.25</v>
      </c>
      <c r="E17" s="19">
        <v>1.3100000000000001E-2</v>
      </c>
      <c r="F17" s="19">
        <v>1.37E-2</v>
      </c>
      <c r="H17" s="25">
        <v>444</v>
      </c>
      <c r="I17" s="30">
        <v>20992623</v>
      </c>
      <c r="J17" s="19">
        <v>1.52E-2</v>
      </c>
      <c r="K17" s="19">
        <v>1.8800000000000001E-2</v>
      </c>
      <c r="M17" s="25">
        <v>263</v>
      </c>
      <c r="N17" s="30">
        <v>12957131</v>
      </c>
      <c r="O17" s="19">
        <v>1.7600000000000001E-2</v>
      </c>
      <c r="P17" s="19">
        <v>1.78E-2</v>
      </c>
      <c r="R17" s="25">
        <v>272</v>
      </c>
      <c r="S17" s="30">
        <v>16084148</v>
      </c>
      <c r="T17" s="19">
        <v>9.7000000000000003E-3</v>
      </c>
      <c r="U17" s="19">
        <v>1.23E-2</v>
      </c>
      <c r="W17" s="25">
        <v>232</v>
      </c>
      <c r="X17" s="30">
        <v>13794201</v>
      </c>
      <c r="Y17" s="19">
        <v>5.7999999999999996E-3</v>
      </c>
      <c r="Z17" s="19">
        <v>7.1000000000000004E-3</v>
      </c>
      <c r="AB17" s="34" t="s">
        <v>9</v>
      </c>
      <c r="AC17" s="23">
        <f>VLOOKUP($AB17,[1]CO!$C$17:$K$24,5,FALSE)</f>
        <v>113</v>
      </c>
      <c r="AD17" s="23">
        <f>VLOOKUP($AB17,[1]CO!$C$17:$K$24,6,FALSE)</f>
        <v>4425290.25</v>
      </c>
      <c r="AE17" s="35">
        <f>VLOOKUP($AB17,[1]CO!$C$17:$K$24,8,FALSE)</f>
        <v>1.3141062914292359E-2</v>
      </c>
      <c r="AF17" s="35">
        <f>VLOOKUP($AB17,[1]CO!$C$17:$K$24,9,FALSE)</f>
        <v>1.3674687260022932E-2</v>
      </c>
      <c r="AH17" s="23">
        <f>VLOOKUP($AB17,[2]CO!$C$17:$K$23,5,FALSE)</f>
        <v>444</v>
      </c>
      <c r="AI17" s="23">
        <f>VLOOKUP($AB17,[2]CO!$C$17:$K$23,6,FALSE)</f>
        <v>20992622.539999999</v>
      </c>
      <c r="AJ17" s="35">
        <f>VLOOKUP($AB17,[2]CO!$C$17:$K$23,8,FALSE)</f>
        <v>1.5170670037926675E-2</v>
      </c>
      <c r="AK17" s="35">
        <f>VLOOKUP($AB17,[2]CO!$C$17:$K$23,9,FALSE)</f>
        <v>1.8770142317568291E-2</v>
      </c>
      <c r="AM17" s="23">
        <f>VLOOKUP($AB17,[3]CO!$C$17:$K$23,5,FALSE)</f>
        <v>263</v>
      </c>
      <c r="AN17" s="23">
        <f>VLOOKUP($AB17,[3]CO!$C$17:$K$23,6,FALSE)</f>
        <v>12957131</v>
      </c>
      <c r="AO17" s="35">
        <f>VLOOKUP($AB17,[3]CO!$C$17:$K$23,8,FALSE)</f>
        <v>1.7559086660435305E-2</v>
      </c>
      <c r="AP17" s="35">
        <f>VLOOKUP($AB17,[3]CO!$C$17:$K$23,9,FALSE)</f>
        <v>1.7787630982073952E-2</v>
      </c>
      <c r="AR17" s="23">
        <f>VLOOKUP($AB17,[4]CO!$C$17:$K$23,5,FALSE)</f>
        <v>272</v>
      </c>
      <c r="AS17" s="23">
        <f>VLOOKUP($AB17,[4]CO!$C$17:$K$23,6,FALSE)</f>
        <v>16084147.939999999</v>
      </c>
      <c r="AT17" s="35">
        <f>VLOOKUP($AB17,[4]CO!$C$17:$K$23,8,FALSE)</f>
        <v>9.724705041115481E-3</v>
      </c>
      <c r="AU17" s="35">
        <f>VLOOKUP($AB17,[4]CO!$C$17:$K$23,9,FALSE)</f>
        <v>1.2314570321629182E-2</v>
      </c>
      <c r="AW17" s="23">
        <f>VLOOKUP($AB17,[5]CO!$C$17:$K$23,5,FALSE)</f>
        <v>232</v>
      </c>
      <c r="AX17" s="23">
        <f>VLOOKUP($AB17,[5]CO!$C$17:$K$23,6,FALSE)</f>
        <v>13794201.18</v>
      </c>
      <c r="AY17" s="35">
        <f>VLOOKUP($AB17,[5]CO!$C$17:$K$23,8,FALSE)</f>
        <v>5.7741606311754899E-3</v>
      </c>
      <c r="AZ17" s="35">
        <f>VLOOKUP($AB17,[5]CO!$C$17:$K$23,9,FALSE)</f>
        <v>7.0517091132740435E-3</v>
      </c>
      <c r="BB17" s="36">
        <f t="shared" si="1"/>
        <v>0</v>
      </c>
      <c r="BC17" s="36">
        <f t="shared" si="0"/>
        <v>0</v>
      </c>
      <c r="BD17" s="35">
        <f t="shared" si="0"/>
        <v>4.1062914292358532E-5</v>
      </c>
      <c r="BE17" s="35">
        <f t="shared" si="0"/>
        <v>-2.531273997706876E-5</v>
      </c>
      <c r="BF17" s="23"/>
      <c r="BG17" s="36">
        <f t="shared" si="0"/>
        <v>0</v>
      </c>
      <c r="BH17" s="36">
        <f t="shared" si="0"/>
        <v>-0.46000000089406967</v>
      </c>
      <c r="BI17" s="35">
        <f t="shared" si="0"/>
        <v>-2.9329962073325333E-5</v>
      </c>
      <c r="BJ17" s="35">
        <f t="shared" si="0"/>
        <v>-2.9857682431709553E-5</v>
      </c>
      <c r="BK17" s="23"/>
      <c r="BL17" s="36">
        <f t="shared" si="0"/>
        <v>0</v>
      </c>
      <c r="BM17" s="36">
        <f t="shared" si="0"/>
        <v>0</v>
      </c>
      <c r="BN17" s="35">
        <f t="shared" si="0"/>
        <v>-4.0913339564695866E-5</v>
      </c>
      <c r="BO17" s="35">
        <f t="shared" si="0"/>
        <v>-1.2369017926047721E-5</v>
      </c>
      <c r="BP17" s="23"/>
      <c r="BQ17" s="36">
        <f t="shared" si="0"/>
        <v>0</v>
      </c>
      <c r="BR17" s="36">
        <f t="shared" si="0"/>
        <v>-6.0000000521540642E-2</v>
      </c>
      <c r="BS17" s="35">
        <f t="shared" si="0"/>
        <v>2.4705041115480678E-5</v>
      </c>
      <c r="BT17" s="35">
        <f t="shared" si="0"/>
        <v>1.4570321629181829E-5</v>
      </c>
      <c r="BU17" s="23"/>
      <c r="BV17" s="36">
        <f t="shared" si="0"/>
        <v>0</v>
      </c>
      <c r="BW17" s="36">
        <f t="shared" si="0"/>
        <v>0.17999999970197678</v>
      </c>
      <c r="BX17" s="35">
        <f t="shared" si="0"/>
        <v>-2.5839368824509719E-5</v>
      </c>
      <c r="BY17" s="35">
        <f t="shared" si="0"/>
        <v>-4.8290886725956862E-5</v>
      </c>
    </row>
    <row r="18" spans="1:77" x14ac:dyDescent="0.2">
      <c r="A18" s="1" t="s">
        <v>24</v>
      </c>
      <c r="B18" s="13" t="s">
        <v>10</v>
      </c>
      <c r="C18" s="25">
        <v>23</v>
      </c>
      <c r="D18" s="30">
        <v>813371.66</v>
      </c>
      <c r="E18" s="19">
        <v>2.7000000000000001E-3</v>
      </c>
      <c r="F18" s="19">
        <v>2.5000000000000001E-3</v>
      </c>
      <c r="H18" s="25">
        <v>339</v>
      </c>
      <c r="I18" s="30">
        <v>18939487</v>
      </c>
      <c r="J18" s="19">
        <v>1.1599999999999999E-2</v>
      </c>
      <c r="K18" s="19">
        <v>1.6899999999999998E-2</v>
      </c>
      <c r="M18" s="25">
        <v>49</v>
      </c>
      <c r="N18" s="30">
        <v>2462991</v>
      </c>
      <c r="O18" s="19">
        <v>3.3E-3</v>
      </c>
      <c r="P18" s="19">
        <v>3.3999999999999998E-3</v>
      </c>
      <c r="R18" s="25">
        <v>73</v>
      </c>
      <c r="S18" s="30">
        <v>5021262</v>
      </c>
      <c r="T18" s="19">
        <v>2.5999999999999999E-3</v>
      </c>
      <c r="U18" s="19">
        <v>3.8E-3</v>
      </c>
      <c r="W18" s="25">
        <v>81</v>
      </c>
      <c r="X18" s="30">
        <v>5890247</v>
      </c>
      <c r="Y18" s="19">
        <v>2E-3</v>
      </c>
      <c r="Z18" s="19">
        <v>3.0000000000000001E-3</v>
      </c>
      <c r="AB18" s="34" t="s">
        <v>10</v>
      </c>
      <c r="AC18" s="23">
        <f>VLOOKUP($AB18,[1]CO!$C$17:$K$24,5,FALSE)</f>
        <v>23</v>
      </c>
      <c r="AD18" s="23">
        <f>VLOOKUP($AB18,[1]CO!$C$17:$K$24,6,FALSE)</f>
        <v>813371.66</v>
      </c>
      <c r="AE18" s="35">
        <f>VLOOKUP($AB18,[1]CO!$C$17:$K$24,8,FALSE)</f>
        <v>2.6747296197232235E-3</v>
      </c>
      <c r="AF18" s="35">
        <f>VLOOKUP($AB18,[1]CO!$C$17:$K$24,9,FALSE)</f>
        <v>2.5134177530311609E-3</v>
      </c>
      <c r="AH18" s="23">
        <f>VLOOKUP($AB18,[2]CO!$C$17:$K$23,5,FALSE)</f>
        <v>339</v>
      </c>
      <c r="AI18" s="23">
        <f>VLOOKUP($AB18,[2]CO!$C$17:$K$23,6,FALSE)</f>
        <v>18939486.73</v>
      </c>
      <c r="AJ18" s="35">
        <f>VLOOKUP($AB18,[2]CO!$C$17:$K$23,8,FALSE)</f>
        <v>1.1583011583011582E-2</v>
      </c>
      <c r="AK18" s="35">
        <f>VLOOKUP($AB18,[2]CO!$C$17:$K$23,9,FALSE)</f>
        <v>1.6934371142358288E-2</v>
      </c>
      <c r="AM18" s="23">
        <f>VLOOKUP($AB18,[3]CO!$C$17:$K$23,5,FALSE)</f>
        <v>49</v>
      </c>
      <c r="AN18" s="23">
        <f>VLOOKUP($AB18,[3]CO!$C$17:$K$23,6,FALSE)</f>
        <v>2462991</v>
      </c>
      <c r="AO18" s="35">
        <f>VLOOKUP($AB18,[3]CO!$C$17:$K$23,8,FALSE)</f>
        <v>3.2714648150620911E-3</v>
      </c>
      <c r="AP18" s="35">
        <f>VLOOKUP($AB18,[3]CO!$C$17:$K$23,9,FALSE)</f>
        <v>3.3812095455521213E-3</v>
      </c>
      <c r="AR18" s="23">
        <f>VLOOKUP($AB18,[4]CO!$C$17:$K$23,5,FALSE)</f>
        <v>73</v>
      </c>
      <c r="AS18" s="23">
        <f>VLOOKUP($AB18,[4]CO!$C$17:$K$23,6,FALSE)</f>
        <v>5021261.6100000003</v>
      </c>
      <c r="AT18" s="35">
        <f>VLOOKUP($AB18,[4]CO!$C$17:$K$23,8,FALSE)</f>
        <v>2.609939220593493E-3</v>
      </c>
      <c r="AU18" s="35">
        <f>VLOOKUP($AB18,[4]CO!$C$17:$K$23,9,FALSE)</f>
        <v>3.8444485483663097E-3</v>
      </c>
      <c r="AW18" s="23">
        <f>VLOOKUP($AB18,[5]CO!$C$17:$K$23,5,FALSE)</f>
        <v>81</v>
      </c>
      <c r="AX18" s="23">
        <f>VLOOKUP($AB18,[5]CO!$C$17:$K$23,6,FALSE)</f>
        <v>5890246.9800000004</v>
      </c>
      <c r="AY18" s="35">
        <f>VLOOKUP($AB18,[5]CO!$C$17:$K$23,8,FALSE)</f>
        <v>2.0159784962293734E-3</v>
      </c>
      <c r="AZ18" s="35">
        <f>VLOOKUP($AB18,[5]CO!$C$17:$K$23,9,FALSE)</f>
        <v>3.0111427089031997E-3</v>
      </c>
      <c r="BB18" s="36">
        <f t="shared" si="1"/>
        <v>0</v>
      </c>
      <c r="BC18" s="36">
        <f t="shared" si="0"/>
        <v>0</v>
      </c>
      <c r="BD18" s="35">
        <f t="shared" si="0"/>
        <v>-2.5270380276776628E-5</v>
      </c>
      <c r="BE18" s="35">
        <f t="shared" si="0"/>
        <v>1.3417753031160808E-5</v>
      </c>
      <c r="BF18" s="23"/>
      <c r="BG18" s="36">
        <f t="shared" si="0"/>
        <v>0</v>
      </c>
      <c r="BH18" s="36">
        <f t="shared" si="0"/>
        <v>-0.26999999955296516</v>
      </c>
      <c r="BI18" s="35">
        <f t="shared" si="0"/>
        <v>-1.6988416988416785E-5</v>
      </c>
      <c r="BJ18" s="35">
        <f t="shared" si="0"/>
        <v>3.4371142358290141E-5</v>
      </c>
      <c r="BK18" s="23"/>
      <c r="BL18" s="36">
        <f t="shared" si="0"/>
        <v>0</v>
      </c>
      <c r="BM18" s="36">
        <f t="shared" si="0"/>
        <v>0</v>
      </c>
      <c r="BN18" s="35">
        <f t="shared" si="0"/>
        <v>-2.8535184937908843E-5</v>
      </c>
      <c r="BO18" s="35">
        <f t="shared" si="0"/>
        <v>-1.87904544478785E-5</v>
      </c>
      <c r="BP18" s="23"/>
      <c r="BQ18" s="36">
        <f t="shared" si="0"/>
        <v>0</v>
      </c>
      <c r="BR18" s="36">
        <f t="shared" si="0"/>
        <v>-0.38999999966472387</v>
      </c>
      <c r="BS18" s="35">
        <f t="shared" si="0"/>
        <v>9.9392205934931664E-6</v>
      </c>
      <c r="BT18" s="35">
        <f t="shared" si="0"/>
        <v>4.4448548366309709E-5</v>
      </c>
      <c r="BU18" s="23"/>
      <c r="BV18" s="36">
        <f t="shared" si="0"/>
        <v>0</v>
      </c>
      <c r="BW18" s="36">
        <f t="shared" si="0"/>
        <v>-1.9999999552965164E-2</v>
      </c>
      <c r="BX18" s="35">
        <f t="shared" si="0"/>
        <v>1.597849622937339E-5</v>
      </c>
      <c r="BY18" s="35">
        <f t="shared" si="0"/>
        <v>1.1142708903199607E-5</v>
      </c>
    </row>
    <row r="19" spans="1:77" x14ac:dyDescent="0.2">
      <c r="A19" s="1" t="s">
        <v>25</v>
      </c>
      <c r="B19" s="13" t="s">
        <v>11</v>
      </c>
      <c r="C19" s="25">
        <v>210</v>
      </c>
      <c r="D19" s="30">
        <v>9723877.9700000007</v>
      </c>
      <c r="E19" s="19">
        <v>2.4400000000000002E-2</v>
      </c>
      <c r="F19" s="19">
        <v>3.0099999999999998E-2</v>
      </c>
      <c r="H19" s="25">
        <v>636</v>
      </c>
      <c r="I19" s="30">
        <v>27490073</v>
      </c>
      <c r="J19" s="19">
        <v>2.1700000000000001E-2</v>
      </c>
      <c r="K19" s="19">
        <v>2.46E-2</v>
      </c>
      <c r="M19" s="25">
        <v>463</v>
      </c>
      <c r="N19" s="30">
        <v>22395512</v>
      </c>
      <c r="O19" s="19">
        <v>3.09E-2</v>
      </c>
      <c r="P19" s="19">
        <v>3.0700000000000002E-2</v>
      </c>
      <c r="R19" s="25">
        <v>659</v>
      </c>
      <c r="S19" s="30">
        <v>38167497</v>
      </c>
      <c r="T19" s="19">
        <v>2.3599999999999999E-2</v>
      </c>
      <c r="U19" s="19">
        <v>2.92E-2</v>
      </c>
      <c r="W19" s="25">
        <v>1060</v>
      </c>
      <c r="X19" s="30">
        <v>56204807</v>
      </c>
      <c r="Y19" s="19">
        <v>2.64E-2</v>
      </c>
      <c r="Z19" s="19">
        <v>2.87E-2</v>
      </c>
      <c r="AB19" s="34" t="s">
        <v>11</v>
      </c>
      <c r="AC19" s="23">
        <f>VLOOKUP($AB19,[1]CO!$C$17:$K$24,5,FALSE)</f>
        <v>210</v>
      </c>
      <c r="AD19" s="23">
        <f>VLOOKUP($AB19,[1]CO!$C$17:$K$24,6,FALSE)</f>
        <v>9723877.9700000007</v>
      </c>
      <c r="AE19" s="35">
        <f>VLOOKUP($AB19,[1]CO!$C$17:$K$24,8,FALSE)</f>
        <v>2.442144435399465E-2</v>
      </c>
      <c r="AF19" s="35">
        <f>VLOOKUP($AB19,[1]CO!$C$17:$K$24,9,FALSE)</f>
        <v>3.0047970343725285E-2</v>
      </c>
      <c r="AH19" s="23">
        <f>VLOOKUP($AB19,[2]CO!$C$17:$K$23,5,FALSE)</f>
        <v>636</v>
      </c>
      <c r="AI19" s="23">
        <f>VLOOKUP($AB19,[2]CO!$C$17:$K$23,6,FALSE)</f>
        <v>27490073.219999999</v>
      </c>
      <c r="AJ19" s="35">
        <f>VLOOKUP($AB19,[2]CO!$C$17:$K$23,8,FALSE)</f>
        <v>2.1730959784057129E-2</v>
      </c>
      <c r="AK19" s="35">
        <f>VLOOKUP($AB19,[2]CO!$C$17:$K$23,9,FALSE)</f>
        <v>2.4579710594833229E-2</v>
      </c>
      <c r="AM19" s="23">
        <f>VLOOKUP($AB19,[3]CO!$C$17:$K$23,5,FALSE)</f>
        <v>463</v>
      </c>
      <c r="AN19" s="23">
        <f>VLOOKUP($AB19,[3]CO!$C$17:$K$23,6,FALSE)</f>
        <v>22395512</v>
      </c>
      <c r="AO19" s="35">
        <f>VLOOKUP($AB19,[3]CO!$C$17:$K$23,8,FALSE)</f>
        <v>3.0912004272933637E-2</v>
      </c>
      <c r="AP19" s="35">
        <f>VLOOKUP($AB19,[3]CO!$C$17:$K$23,9,FALSE)</f>
        <v>3.0744699819011553E-2</v>
      </c>
      <c r="AR19" s="23">
        <f>VLOOKUP($AB19,[4]CO!$C$17:$K$23,5,FALSE)</f>
        <v>659</v>
      </c>
      <c r="AS19" s="23">
        <f>VLOOKUP($AB19,[4]CO!$C$17:$K$23,6,FALSE)</f>
        <v>38167496.640000001</v>
      </c>
      <c r="AT19" s="35">
        <f>VLOOKUP($AB19,[4]CO!$C$17:$K$23,8,FALSE)</f>
        <v>2.3560958169467287E-2</v>
      </c>
      <c r="AU19" s="35">
        <f>VLOOKUP($AB19,[4]CO!$C$17:$K$23,9,FALSE)</f>
        <v>2.9222332642497788E-2</v>
      </c>
      <c r="AW19" s="23">
        <f>VLOOKUP($AB19,[5]CO!$C$17:$K$23,5,FALSE)</f>
        <v>1060</v>
      </c>
      <c r="AX19" s="23">
        <f>VLOOKUP($AB19,[5]CO!$C$17:$K$23,6,FALSE)</f>
        <v>56204806.799999997</v>
      </c>
      <c r="AY19" s="35">
        <f>VLOOKUP($AB19,[5]CO!$C$17:$K$23,8,FALSE)</f>
        <v>2.6381940814853531E-2</v>
      </c>
      <c r="AZ19" s="35">
        <f>VLOOKUP($AB19,[5]CO!$C$17:$K$23,9,FALSE)</f>
        <v>2.8732359572659714E-2</v>
      </c>
      <c r="BB19" s="36">
        <f t="shared" si="1"/>
        <v>0</v>
      </c>
      <c r="BC19" s="36">
        <f t="shared" si="0"/>
        <v>0</v>
      </c>
      <c r="BD19" s="35">
        <f t="shared" si="0"/>
        <v>2.1444353994648502E-5</v>
      </c>
      <c r="BE19" s="35">
        <f t="shared" si="0"/>
        <v>-5.2029656274713704E-5</v>
      </c>
      <c r="BF19" s="23"/>
      <c r="BG19" s="36">
        <f t="shared" si="0"/>
        <v>0</v>
      </c>
      <c r="BH19" s="36">
        <f t="shared" si="0"/>
        <v>0.2199999988079071</v>
      </c>
      <c r="BI19" s="35">
        <f t="shared" si="0"/>
        <v>3.0959784057128792E-5</v>
      </c>
      <c r="BJ19" s="35">
        <f t="shared" si="0"/>
        <v>-2.0289405166771385E-5</v>
      </c>
      <c r="BK19" s="23"/>
      <c r="BL19" s="36">
        <f t="shared" si="0"/>
        <v>0</v>
      </c>
      <c r="BM19" s="36">
        <f t="shared" si="0"/>
        <v>0</v>
      </c>
      <c r="BN19" s="35">
        <f t="shared" si="0"/>
        <v>1.2004272933636984E-5</v>
      </c>
      <c r="BO19" s="35">
        <f t="shared" si="0"/>
        <v>4.4699819011551761E-5</v>
      </c>
      <c r="BP19" s="23"/>
      <c r="BQ19" s="36">
        <f t="shared" si="0"/>
        <v>0</v>
      </c>
      <c r="BR19" s="36">
        <f t="shared" si="0"/>
        <v>-0.35999999940395355</v>
      </c>
      <c r="BS19" s="35">
        <f t="shared" si="0"/>
        <v>-3.9041830532712124E-5</v>
      </c>
      <c r="BT19" s="35">
        <f t="shared" si="0"/>
        <v>2.2332642497787519E-5</v>
      </c>
      <c r="BU19" s="23"/>
      <c r="BV19" s="36">
        <f t="shared" si="0"/>
        <v>0</v>
      </c>
      <c r="BW19" s="36">
        <f t="shared" si="0"/>
        <v>-0.20000000298023224</v>
      </c>
      <c r="BX19" s="35">
        <f t="shared" si="0"/>
        <v>-1.8059185146468426E-5</v>
      </c>
      <c r="BY19" s="35">
        <f t="shared" si="0"/>
        <v>3.2359572659713953E-5</v>
      </c>
    </row>
    <row r="20" spans="1:77" x14ac:dyDescent="0.2">
      <c r="A20" s="1" t="s">
        <v>26</v>
      </c>
      <c r="B20" s="13" t="s">
        <v>12</v>
      </c>
      <c r="C20" s="23">
        <v>1</v>
      </c>
      <c r="D20" s="28">
        <v>64055.21</v>
      </c>
      <c r="E20" s="17">
        <v>1E-4</v>
      </c>
      <c r="F20" s="17">
        <v>2.0000000000000001E-4</v>
      </c>
      <c r="G20" s="8"/>
      <c r="H20" s="23">
        <v>31</v>
      </c>
      <c r="I20" s="28">
        <v>1834450</v>
      </c>
      <c r="J20" s="17">
        <v>1.1000000000000001E-3</v>
      </c>
      <c r="K20" s="17">
        <v>1.6000000000000001E-3</v>
      </c>
      <c r="L20" s="8"/>
      <c r="M20" s="23">
        <v>13</v>
      </c>
      <c r="N20" s="28">
        <v>1976002</v>
      </c>
      <c r="O20" s="17">
        <v>8.9999999999999998E-4</v>
      </c>
      <c r="P20" s="17">
        <v>2.7000000000000001E-3</v>
      </c>
      <c r="Q20" s="8"/>
      <c r="R20" s="23">
        <v>74</v>
      </c>
      <c r="S20" s="28">
        <v>6324180</v>
      </c>
      <c r="T20" s="17">
        <v>2.5999999999999999E-3</v>
      </c>
      <c r="U20" s="17">
        <v>4.7999999999999996E-3</v>
      </c>
      <c r="V20" s="8"/>
      <c r="W20" s="23">
        <v>125</v>
      </c>
      <c r="X20" s="28">
        <v>10439812</v>
      </c>
      <c r="Y20" s="17">
        <v>3.0999999999999999E-3</v>
      </c>
      <c r="Z20" s="17">
        <v>5.3E-3</v>
      </c>
      <c r="AA20" s="8"/>
      <c r="AB20" s="34" t="s">
        <v>12</v>
      </c>
      <c r="AC20" s="23">
        <f>VLOOKUP($AB20,[1]CO!$C$17:$K$24,5,FALSE)</f>
        <v>1</v>
      </c>
      <c r="AD20" s="23">
        <f>VLOOKUP($AB20,[1]CO!$C$17:$K$24,6,FALSE)</f>
        <v>64055.21</v>
      </c>
      <c r="AE20" s="35">
        <f>VLOOKUP($AB20,[1]CO!$C$17:$K$24,8,FALSE)</f>
        <v>1.1629259216187928E-4</v>
      </c>
      <c r="AF20" s="35">
        <f>VLOOKUP($AB20,[1]CO!$C$17:$K$24,9,FALSE)</f>
        <v>1.9793842090359915E-4</v>
      </c>
      <c r="AG20" s="8"/>
      <c r="AH20" s="23">
        <f>VLOOKUP($AB20,[2]CO!$C$17:$K$23,5,FALSE)</f>
        <v>31</v>
      </c>
      <c r="AI20" s="23">
        <f>VLOOKUP($AB20,[2]CO!$C$17:$K$23,6,FALSE)</f>
        <v>1834449.9700000002</v>
      </c>
      <c r="AJ20" s="35">
        <f>VLOOKUP($AB20,[2]CO!$C$17:$K$23,8,FALSE)</f>
        <v>1.0592134485939795E-3</v>
      </c>
      <c r="AK20" s="35">
        <f>VLOOKUP($AB20,[2]CO!$C$17:$K$23,9,FALSE)</f>
        <v>1.6402375141909681E-3</v>
      </c>
      <c r="AL20" s="8"/>
      <c r="AM20" s="23">
        <f>VLOOKUP($AB20,[3]CO!$C$17:$K$23,5,FALSE)</f>
        <v>13</v>
      </c>
      <c r="AN20" s="23">
        <f>VLOOKUP($AB20,[3]CO!$C$17:$K$23,6,FALSE)</f>
        <v>1976002</v>
      </c>
      <c r="AO20" s="35">
        <f>VLOOKUP($AB20,[3]CO!$C$17:$K$23,8,FALSE)</f>
        <v>8.679396448123915E-4</v>
      </c>
      <c r="AP20" s="35">
        <f>VLOOKUP($AB20,[3]CO!$C$17:$K$23,9,FALSE)</f>
        <v>2.712667981503011E-3</v>
      </c>
      <c r="AQ20" s="8"/>
      <c r="AR20" s="23">
        <f>VLOOKUP($AB20,[4]CO!$C$17:$K$23,5,FALSE)</f>
        <v>74</v>
      </c>
      <c r="AS20" s="23">
        <f>VLOOKUP($AB20,[4]CO!$C$17:$K$23,6,FALSE)</f>
        <v>6324180.1900000004</v>
      </c>
      <c r="AT20" s="35">
        <f>VLOOKUP($AB20,[4]CO!$C$17:$K$23,8,FALSE)</f>
        <v>2.6456918126564178E-3</v>
      </c>
      <c r="AU20" s="35">
        <f>VLOOKUP($AB20,[4]CO!$C$17:$K$23,9,FALSE)</f>
        <v>4.8420072960612924E-3</v>
      </c>
      <c r="AV20" s="8"/>
      <c r="AW20" s="23">
        <f>VLOOKUP($AB20,[5]CO!$C$17:$K$23,5,FALSE)</f>
        <v>125</v>
      </c>
      <c r="AX20" s="23">
        <f>VLOOKUP($AB20,[5]CO!$C$17:$K$23,6,FALSE)</f>
        <v>10439811.699999999</v>
      </c>
      <c r="AY20" s="35">
        <f>VLOOKUP($AB20,[5]CO!$C$17:$K$23,8,FALSE)</f>
        <v>3.1110779262798973E-3</v>
      </c>
      <c r="AZ20" s="35">
        <f>VLOOKUP($AB20,[5]CO!$C$17:$K$23,9,FALSE)</f>
        <v>5.3369176181432918E-3</v>
      </c>
      <c r="BB20" s="36">
        <f t="shared" si="1"/>
        <v>0</v>
      </c>
      <c r="BC20" s="36">
        <f t="shared" si="0"/>
        <v>0</v>
      </c>
      <c r="BD20" s="35">
        <f t="shared" si="0"/>
        <v>1.6292592161879277E-5</v>
      </c>
      <c r="BE20" s="35">
        <f t="shared" si="0"/>
        <v>-2.0615790964008569E-6</v>
      </c>
      <c r="BF20" s="23"/>
      <c r="BG20" s="36">
        <f t="shared" si="0"/>
        <v>0</v>
      </c>
      <c r="BH20" s="36">
        <f t="shared" si="0"/>
        <v>-2.9999999795109034E-2</v>
      </c>
      <c r="BI20" s="35">
        <f t="shared" si="0"/>
        <v>-4.0786551406020574E-5</v>
      </c>
      <c r="BJ20" s="35">
        <f t="shared" si="0"/>
        <v>4.0237514190968058E-5</v>
      </c>
      <c r="BK20" s="23"/>
      <c r="BL20" s="36">
        <f t="shared" si="0"/>
        <v>0</v>
      </c>
      <c r="BM20" s="36">
        <f t="shared" si="0"/>
        <v>0</v>
      </c>
      <c r="BN20" s="35">
        <f t="shared" si="0"/>
        <v>-3.206035518760848E-5</v>
      </c>
      <c r="BO20" s="35">
        <f t="shared" si="0"/>
        <v>1.2667981503010871E-5</v>
      </c>
      <c r="BP20" s="23"/>
      <c r="BQ20" s="36">
        <f t="shared" si="0"/>
        <v>0</v>
      </c>
      <c r="BR20" s="36">
        <f t="shared" si="0"/>
        <v>0.19000000040978193</v>
      </c>
      <c r="BS20" s="35">
        <f t="shared" si="0"/>
        <v>4.5691812656417901E-5</v>
      </c>
      <c r="BT20" s="35">
        <f t="shared" si="0"/>
        <v>4.2007296061292825E-5</v>
      </c>
      <c r="BU20" s="23"/>
      <c r="BV20" s="36">
        <f t="shared" si="0"/>
        <v>0</v>
      </c>
      <c r="BW20" s="36">
        <f t="shared" si="0"/>
        <v>-0.30000000074505806</v>
      </c>
      <c r="BX20" s="35">
        <f t="shared" si="0"/>
        <v>1.1077926279897364E-5</v>
      </c>
      <c r="BY20" s="35">
        <f t="shared" si="0"/>
        <v>3.6917618143291787E-5</v>
      </c>
    </row>
    <row r="21" spans="1:77" x14ac:dyDescent="0.2">
      <c r="A21" s="1" t="s">
        <v>27</v>
      </c>
      <c r="B21" s="13" t="s">
        <v>13</v>
      </c>
      <c r="C21" s="23">
        <v>8599</v>
      </c>
      <c r="D21" s="28">
        <v>323611806.68000001</v>
      </c>
      <c r="E21" s="17">
        <v>1</v>
      </c>
      <c r="F21" s="17">
        <v>1</v>
      </c>
      <c r="G21" s="8"/>
      <c r="H21" s="23">
        <v>29267</v>
      </c>
      <c r="I21" s="28">
        <v>1118405081</v>
      </c>
      <c r="J21" s="17">
        <v>1</v>
      </c>
      <c r="K21" s="17">
        <v>1</v>
      </c>
      <c r="L21" s="8"/>
      <c r="M21" s="23">
        <v>14978</v>
      </c>
      <c r="N21" s="28">
        <v>728434889</v>
      </c>
      <c r="O21" s="17">
        <v>1</v>
      </c>
      <c r="P21" s="17">
        <v>1</v>
      </c>
      <c r="Q21" s="8"/>
      <c r="R21" s="23">
        <v>27970</v>
      </c>
      <c r="S21" s="28">
        <v>1306107117</v>
      </c>
      <c r="T21" s="17">
        <v>1</v>
      </c>
      <c r="U21" s="17">
        <v>1</v>
      </c>
      <c r="V21" s="8"/>
      <c r="W21" s="23">
        <v>40179</v>
      </c>
      <c r="X21" s="28">
        <v>1956150056</v>
      </c>
      <c r="Y21" s="17">
        <v>1</v>
      </c>
      <c r="Z21" s="17">
        <v>1</v>
      </c>
      <c r="AA21" s="8"/>
      <c r="AB21" s="34" t="s">
        <v>13</v>
      </c>
      <c r="AC21" s="23">
        <f>VLOOKUP($AB21,[1]CO!$C$17:$K$24,5,FALSE)</f>
        <v>8599</v>
      </c>
      <c r="AD21" s="23">
        <f>VLOOKUP($AB21,[1]CO!$C$17:$K$24,6,FALSE)</f>
        <v>323611806.68000001</v>
      </c>
      <c r="AE21" s="35">
        <f>VLOOKUP($AB21,[1]CO!$C$17:$K$24,8,FALSE)</f>
        <v>1</v>
      </c>
      <c r="AF21" s="35">
        <f>VLOOKUP($AB21,[1]CO!$C$17:$K$24,9,FALSE)</f>
        <v>1</v>
      </c>
      <c r="AG21" s="8"/>
      <c r="AH21" s="23">
        <f>VLOOKUP($AB21,[2]CO!$C$17:$K$23,5,FALSE)</f>
        <v>29267</v>
      </c>
      <c r="AI21" s="23">
        <f>VLOOKUP($AB21,[2]CO!$C$17:$K$23,6,FALSE)</f>
        <v>1118405081.05</v>
      </c>
      <c r="AJ21" s="35">
        <f>VLOOKUP($AB21,[2]CO!$C$17:$K$23,8,FALSE)</f>
        <v>1</v>
      </c>
      <c r="AK21" s="35">
        <f>VLOOKUP($AB21,[2]CO!$C$17:$K$23,9,FALSE)</f>
        <v>0.99999999999999989</v>
      </c>
      <c r="AL21" s="8"/>
      <c r="AM21" s="23">
        <f>VLOOKUP($AB21,[3]CO!$C$17:$K$23,5,FALSE)</f>
        <v>14978</v>
      </c>
      <c r="AN21" s="23">
        <f>VLOOKUP($AB21,[3]CO!$C$17:$K$23,6,FALSE)</f>
        <v>728434889</v>
      </c>
      <c r="AO21" s="35">
        <f>VLOOKUP($AB21,[3]CO!$C$17:$K$23,8,FALSE)</f>
        <v>1</v>
      </c>
      <c r="AP21" s="35">
        <f>VLOOKUP($AB21,[3]CO!$C$17:$K$23,9,FALSE)</f>
        <v>1</v>
      </c>
      <c r="AQ21" s="8"/>
      <c r="AR21" s="23">
        <f>VLOOKUP($AB21,[4]CO!$C$17:$K$23,5,FALSE)</f>
        <v>27970</v>
      </c>
      <c r="AS21" s="23">
        <f>VLOOKUP($AB21,[4]CO!$C$17:$K$23,6,FALSE)</f>
        <v>1306107117.01</v>
      </c>
      <c r="AT21" s="35">
        <f>VLOOKUP($AB21,[4]CO!$C$17:$K$23,8,FALSE)</f>
        <v>0.99999999999999989</v>
      </c>
      <c r="AU21" s="35">
        <f>VLOOKUP($AB21,[4]CO!$C$17:$K$23,9,FALSE)</f>
        <v>1</v>
      </c>
      <c r="AV21" s="8"/>
      <c r="AW21" s="23">
        <f>VLOOKUP($AB21,[5]CO!$C$17:$K$23,5,FALSE)</f>
        <v>40179</v>
      </c>
      <c r="AX21" s="23">
        <f>VLOOKUP($AB21,[5]CO!$C$17:$K$23,6,FALSE)</f>
        <v>1956150056.45</v>
      </c>
      <c r="AY21" s="35">
        <f>VLOOKUP($AB21,[5]CO!$C$17:$K$23,8,FALSE)</f>
        <v>1</v>
      </c>
      <c r="AZ21" s="35">
        <f>VLOOKUP($AB21,[5]CO!$C$17:$K$23,9,FALSE)</f>
        <v>1</v>
      </c>
      <c r="BB21" s="36">
        <f t="shared" si="1"/>
        <v>0</v>
      </c>
      <c r="BC21" s="36">
        <f t="shared" si="0"/>
        <v>0</v>
      </c>
      <c r="BD21" s="35">
        <f t="shared" si="0"/>
        <v>0</v>
      </c>
      <c r="BE21" s="35">
        <f t="shared" si="0"/>
        <v>0</v>
      </c>
      <c r="BF21" s="23"/>
      <c r="BG21" s="36">
        <f t="shared" si="0"/>
        <v>0</v>
      </c>
      <c r="BH21" s="36">
        <f t="shared" si="0"/>
        <v>4.999995231628418E-2</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9.9999904632568359E-3</v>
      </c>
      <c r="BS21" s="35">
        <f t="shared" si="3"/>
        <v>0</v>
      </c>
      <c r="BT21" s="35">
        <f t="shared" si="3"/>
        <v>0</v>
      </c>
      <c r="BU21" s="23"/>
      <c r="BV21" s="36">
        <f t="shared" ref="BV21:BY21" si="4">AW21-W21</f>
        <v>0</v>
      </c>
      <c r="BW21" s="36">
        <f t="shared" si="4"/>
        <v>0.45000004768371582</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pane xSplit="7" ySplit="13" topLeftCell="N14" activePane="bottomRight" state="frozen"/>
      <selection pane="bottomRight" activeCell="S25" sqref="S25"/>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944" priority="21" operator="lessThan">
      <formula>-1</formula>
    </cfRule>
  </conditionalFormatting>
  <conditionalFormatting sqref="BD6:BE21">
    <cfRule type="cellIs" dxfId="943" priority="19" operator="lessThan">
      <formula>-0.01</formula>
    </cfRule>
    <cfRule type="cellIs" dxfId="942" priority="20" operator="greaterThan">
      <formula>0.01</formula>
    </cfRule>
  </conditionalFormatting>
  <conditionalFormatting sqref="BB6:BC21">
    <cfRule type="cellIs" dxfId="941" priority="17" operator="lessThan">
      <formula>-1</formula>
    </cfRule>
    <cfRule type="cellIs" dxfId="940" priority="18" operator="greaterThan">
      <formula>1</formula>
    </cfRule>
  </conditionalFormatting>
  <conditionalFormatting sqref="BI6:BJ21">
    <cfRule type="cellIs" dxfId="939" priority="15" operator="lessThan">
      <formula>-0.01</formula>
    </cfRule>
    <cfRule type="cellIs" dxfId="938" priority="16" operator="greaterThan">
      <formula>0.01</formula>
    </cfRule>
  </conditionalFormatting>
  <conditionalFormatting sqref="BG6:BH21">
    <cfRule type="cellIs" dxfId="937" priority="13" operator="lessThan">
      <formula>-1</formula>
    </cfRule>
    <cfRule type="cellIs" dxfId="936" priority="14" operator="greaterThan">
      <formula>1</formula>
    </cfRule>
  </conditionalFormatting>
  <conditionalFormatting sqref="BN6:BO21">
    <cfRule type="cellIs" dxfId="935" priority="11" operator="lessThan">
      <formula>-0.01</formula>
    </cfRule>
    <cfRule type="cellIs" dxfId="934" priority="12" operator="greaterThan">
      <formula>0.01</formula>
    </cfRule>
  </conditionalFormatting>
  <conditionalFormatting sqref="BL6:BM21">
    <cfRule type="cellIs" dxfId="933" priority="9" operator="lessThan">
      <formula>-1</formula>
    </cfRule>
    <cfRule type="cellIs" dxfId="932" priority="10" operator="greaterThan">
      <formula>1</formula>
    </cfRule>
  </conditionalFormatting>
  <conditionalFormatting sqref="BS6:BT21">
    <cfRule type="cellIs" dxfId="931" priority="7" operator="lessThan">
      <formula>-0.01</formula>
    </cfRule>
    <cfRule type="cellIs" dxfId="930" priority="8" operator="greaterThan">
      <formula>0.01</formula>
    </cfRule>
  </conditionalFormatting>
  <conditionalFormatting sqref="BQ6:BR21">
    <cfRule type="cellIs" dxfId="929" priority="5" operator="lessThan">
      <formula>-1</formula>
    </cfRule>
    <cfRule type="cellIs" dxfId="928" priority="6" operator="greaterThan">
      <formula>1</formula>
    </cfRule>
  </conditionalFormatting>
  <conditionalFormatting sqref="BX6:BY21">
    <cfRule type="cellIs" dxfId="927" priority="3" operator="lessThan">
      <formula>-0.01</formula>
    </cfRule>
    <cfRule type="cellIs" dxfId="926" priority="4" operator="greaterThan">
      <formula>0.01</formula>
    </cfRule>
  </conditionalFormatting>
  <conditionalFormatting sqref="BV6:BW21">
    <cfRule type="cellIs" dxfId="925" priority="1" operator="lessThan">
      <formula>-1</formula>
    </cfRule>
    <cfRule type="cellIs" dxfId="924" priority="2" operator="greaterThan">
      <formula>1</formula>
    </cfRule>
  </conditionalFormatting>
  <pageMargins left="0.7" right="0.7" top="0.75" bottom="0.75" header="0.3" footer="0.3"/>
  <pageSetup paperSize="5" scale="1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Y37"/>
  <sheetViews>
    <sheetView zoomScale="80" zoomScaleNormal="80" workbookViewId="0">
      <pane xSplit="2" ySplit="3" topLeftCell="AZ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36</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21421</v>
      </c>
      <c r="D6" s="28">
        <v>3742993280.9299998</v>
      </c>
      <c r="E6" s="17">
        <v>0.88719999999999999</v>
      </c>
      <c r="F6" s="17">
        <v>0.87590000000000001</v>
      </c>
      <c r="G6" s="8"/>
      <c r="H6" s="23">
        <v>85736</v>
      </c>
      <c r="I6" s="28">
        <v>15869414330</v>
      </c>
      <c r="J6" s="17">
        <v>0.84899999999999998</v>
      </c>
      <c r="K6" s="17">
        <v>0.81930000000000003</v>
      </c>
      <c r="L6" s="8"/>
      <c r="M6" s="23">
        <v>31689</v>
      </c>
      <c r="N6" s="28">
        <v>6002705171</v>
      </c>
      <c r="O6" s="17">
        <v>0.90820000000000001</v>
      </c>
      <c r="P6" s="17">
        <v>0.90610000000000002</v>
      </c>
      <c r="Q6" s="8"/>
      <c r="R6" s="23">
        <v>64733</v>
      </c>
      <c r="S6" s="28">
        <v>13093323995</v>
      </c>
      <c r="T6" s="17">
        <v>0.86990000000000001</v>
      </c>
      <c r="U6" s="17">
        <v>0.84130000000000005</v>
      </c>
      <c r="V6" s="8"/>
      <c r="W6" s="23">
        <v>101235</v>
      </c>
      <c r="X6" s="28">
        <v>20096417541</v>
      </c>
      <c r="Y6" s="17">
        <v>0.91300000000000003</v>
      </c>
      <c r="Z6" s="17">
        <v>0.90469999999999995</v>
      </c>
      <c r="AA6" s="8"/>
      <c r="AB6" s="34" t="s">
        <v>80</v>
      </c>
      <c r="AC6" s="23">
        <f>VLOOKUP($AB6,[1]CT!$C$8:$K$14,5,FALSE)</f>
        <v>21421</v>
      </c>
      <c r="AD6" s="23">
        <f>VLOOKUP($AB6,[1]CT!$C$8:$K$14,6,FALSE)</f>
        <v>3742993280.9299998</v>
      </c>
      <c r="AE6" s="35">
        <f>VLOOKUP($AB6,[1]CT!$C$8:$K$14,8,FALSE)</f>
        <v>0.88718161109960658</v>
      </c>
      <c r="AF6" s="35">
        <f>VLOOKUP($AB6,[1]CT!$C$8:$K$14,9,FALSE)</f>
        <v>0.87593203795492369</v>
      </c>
      <c r="AG6" s="8"/>
      <c r="AH6" s="23">
        <f>VLOOKUP($AB6,[2]CT!$C$8:$K$23,5,FALSE)</f>
        <v>85736</v>
      </c>
      <c r="AI6" s="23">
        <f>VLOOKUP($AB6,[2]CT!$C$8:$K$23,6,FALSE)</f>
        <v>15869414330.23</v>
      </c>
      <c r="AJ6" s="35">
        <f>VLOOKUP($AB6,[2]CT!$C$8:$K$23,8,FALSE)</f>
        <v>0.84902259808678771</v>
      </c>
      <c r="AK6" s="35">
        <f>VLOOKUP($AB6,[2]CT!$C$8:$K$23,9,FALSE)</f>
        <v>0.81933546786126366</v>
      </c>
      <c r="AL6" s="8"/>
      <c r="AM6" s="23">
        <f>VLOOKUP($AB6,[3]CT!$C$8:$K$14,5,FALSE)</f>
        <v>31689</v>
      </c>
      <c r="AN6" s="23">
        <f>VLOOKUP($AB6,[3]CT!$C$8:$K$14,6,FALSE)</f>
        <v>6002705171</v>
      </c>
      <c r="AO6" s="35">
        <f>VLOOKUP($AB6,[3]CT!$C$8:$K$14,8,FALSE)</f>
        <v>0.90815039834928646</v>
      </c>
      <c r="AP6" s="35">
        <f>VLOOKUP($AB6,[3]CT!$C$8:$K$14,9,FALSE)</f>
        <v>0.9060735778861142</v>
      </c>
      <c r="AQ6" s="8"/>
      <c r="AR6" s="23">
        <f>VLOOKUP($AB6,[4]CT!$C$8:$K$14,5,FALSE)</f>
        <v>64733</v>
      </c>
      <c r="AS6" s="23">
        <f>VLOOKUP($AB6,[4]CT!$C$8:$K$14,6,FALSE)</f>
        <v>13093323994.700001</v>
      </c>
      <c r="AT6" s="35">
        <f>VLOOKUP($AB6,[4]CT!$C$8:$K$14,8,FALSE)</f>
        <v>0.86989182288517097</v>
      </c>
      <c r="AU6" s="35">
        <f>VLOOKUP($AB6,[4]CT!$C$8:$K$14,9,FALSE)</f>
        <v>0.84131631815721364</v>
      </c>
      <c r="AV6" s="8"/>
      <c r="AW6" s="23">
        <f>VLOOKUP($AB6,[5]CT!$C$8:$K$14,5,FALSE)</f>
        <v>101235</v>
      </c>
      <c r="AX6" s="23">
        <f>VLOOKUP($AB6,[5]CT!$C$8:$K$14,6,FALSE)</f>
        <v>20096417540.57</v>
      </c>
      <c r="AY6" s="35">
        <f>VLOOKUP($AB6,[5]CT!$C$8:$K$14,8,FALSE)</f>
        <v>0.91299760105337202</v>
      </c>
      <c r="AZ6" s="35">
        <f>VLOOKUP($AB6,[5]CT!$C$8:$K$14,9,FALSE)</f>
        <v>0.90470321772960627</v>
      </c>
      <c r="BB6" s="36">
        <f>AC6-C6</f>
        <v>0</v>
      </c>
      <c r="BC6" s="36">
        <f t="shared" ref="BC6:BY21" si="0">AD6-D6</f>
        <v>0</v>
      </c>
      <c r="BD6" s="35">
        <f t="shared" si="0"/>
        <v>-1.8388900393406793E-5</v>
      </c>
      <c r="BE6" s="35">
        <f t="shared" si="0"/>
        <v>3.2037954923680445E-5</v>
      </c>
      <c r="BF6" s="23"/>
      <c r="BG6" s="36">
        <f t="shared" si="0"/>
        <v>0</v>
      </c>
      <c r="BH6" s="36">
        <f t="shared" si="0"/>
        <v>0.22999954223632813</v>
      </c>
      <c r="BI6" s="35">
        <f t="shared" si="0"/>
        <v>2.2598086787728455E-5</v>
      </c>
      <c r="BJ6" s="35">
        <f t="shared" si="0"/>
        <v>3.5467861263627221E-5</v>
      </c>
      <c r="BK6" s="23"/>
      <c r="BL6" s="36">
        <f t="shared" si="0"/>
        <v>0</v>
      </c>
      <c r="BM6" s="36">
        <f t="shared" si="0"/>
        <v>0</v>
      </c>
      <c r="BN6" s="35">
        <f t="shared" si="0"/>
        <v>-4.9601650713548828E-5</v>
      </c>
      <c r="BO6" s="35">
        <f t="shared" si="0"/>
        <v>-2.6422113885815612E-5</v>
      </c>
      <c r="BP6" s="23"/>
      <c r="BQ6" s="36">
        <f t="shared" si="0"/>
        <v>0</v>
      </c>
      <c r="BR6" s="36">
        <f t="shared" si="0"/>
        <v>-0.29999923706054688</v>
      </c>
      <c r="BS6" s="35">
        <f t="shared" si="0"/>
        <v>-8.1771148290332718E-6</v>
      </c>
      <c r="BT6" s="35">
        <f t="shared" si="0"/>
        <v>1.6318157213590645E-5</v>
      </c>
      <c r="BU6" s="23"/>
      <c r="BV6" s="36">
        <f t="shared" si="0"/>
        <v>0</v>
      </c>
      <c r="BW6" s="36">
        <f t="shared" si="0"/>
        <v>-0.43000030517578125</v>
      </c>
      <c r="BX6" s="35">
        <f t="shared" si="0"/>
        <v>-2.3989466280127658E-6</v>
      </c>
      <c r="BY6" s="35">
        <f t="shared" si="0"/>
        <v>3.2177296063196081E-6</v>
      </c>
    </row>
    <row r="7" spans="1:77" x14ac:dyDescent="0.2">
      <c r="A7" s="1" t="s">
        <v>22</v>
      </c>
      <c r="B7" s="2" t="s">
        <v>8</v>
      </c>
      <c r="C7" s="23">
        <v>850</v>
      </c>
      <c r="D7" s="28">
        <v>146707153.47</v>
      </c>
      <c r="E7" s="17">
        <v>3.5200000000000002E-2</v>
      </c>
      <c r="F7" s="17">
        <v>3.4299999999999997E-2</v>
      </c>
      <c r="G7" s="8"/>
      <c r="H7" s="23">
        <v>2910</v>
      </c>
      <c r="I7" s="28">
        <v>589749360</v>
      </c>
      <c r="J7" s="17">
        <v>2.8799999999999999E-2</v>
      </c>
      <c r="K7" s="17">
        <v>3.0499999999999999E-2</v>
      </c>
      <c r="L7" s="8"/>
      <c r="M7" s="23">
        <v>872</v>
      </c>
      <c r="N7" s="28">
        <v>152422887</v>
      </c>
      <c r="O7" s="17">
        <v>2.5000000000000001E-2</v>
      </c>
      <c r="P7" s="17">
        <v>2.3E-2</v>
      </c>
      <c r="Q7" s="8"/>
      <c r="R7" s="23">
        <v>2399</v>
      </c>
      <c r="S7" s="28">
        <v>498216537</v>
      </c>
      <c r="T7" s="17">
        <v>3.2199999999999999E-2</v>
      </c>
      <c r="U7" s="17">
        <v>3.2000000000000001E-2</v>
      </c>
      <c r="V7" s="8"/>
      <c r="W7" s="23">
        <v>2492</v>
      </c>
      <c r="X7" s="28">
        <v>484607448</v>
      </c>
      <c r="Y7" s="17">
        <v>2.2499999999999999E-2</v>
      </c>
      <c r="Z7" s="17">
        <v>2.18E-2</v>
      </c>
      <c r="AA7" s="8"/>
      <c r="AB7" s="34" t="s">
        <v>8</v>
      </c>
      <c r="AC7" s="23">
        <f>VLOOKUP($AB7,[1]CT!$C$8:$K$14,5,FALSE)</f>
        <v>850</v>
      </c>
      <c r="AD7" s="23">
        <f>VLOOKUP($AB7,[1]CT!$C$8:$K$14,6,FALSE)</f>
        <v>146707153.47</v>
      </c>
      <c r="AE7" s="35">
        <f>VLOOKUP($AB7,[1]CT!$C$8:$K$14,8,FALSE)</f>
        <v>3.5203975978463448E-2</v>
      </c>
      <c r="AF7" s="35">
        <f>VLOOKUP($AB7,[1]CT!$C$8:$K$14,9,FALSE)</f>
        <v>3.433228068462197E-2</v>
      </c>
      <c r="AG7" s="8"/>
      <c r="AH7" s="23">
        <f>VLOOKUP($AB7,[2]CT!$C$8:$K$23,5,FALSE)</f>
        <v>2910</v>
      </c>
      <c r="AI7" s="23">
        <f>VLOOKUP($AB7,[2]CT!$C$8:$K$23,6,FALSE)</f>
        <v>589749359.69999993</v>
      </c>
      <c r="AJ7" s="35">
        <f>VLOOKUP($AB7,[2]CT!$C$8:$K$23,8,FALSE)</f>
        <v>2.8817016894099937E-2</v>
      </c>
      <c r="AK7" s="35">
        <f>VLOOKUP($AB7,[2]CT!$C$8:$K$23,9,FALSE)</f>
        <v>3.0448670473630323E-2</v>
      </c>
      <c r="AL7" s="8"/>
      <c r="AM7" s="23">
        <f>VLOOKUP($AB7,[3]CT!$C$8:$K$14,5,FALSE)</f>
        <v>872</v>
      </c>
      <c r="AN7" s="23">
        <f>VLOOKUP($AB7,[3]CT!$C$8:$K$14,6,FALSE)</f>
        <v>152422887</v>
      </c>
      <c r="AO7" s="35">
        <f>VLOOKUP($AB7,[3]CT!$C$8:$K$14,8,FALSE)</f>
        <v>2.4989969622284634E-2</v>
      </c>
      <c r="AP7" s="35">
        <f>VLOOKUP($AB7,[3]CT!$C$8:$K$14,9,FALSE)</f>
        <v>2.300735195908573E-2</v>
      </c>
      <c r="AQ7" s="8"/>
      <c r="AR7" s="23">
        <f>VLOOKUP($AB7,[4]CT!$C$8:$K$14,5,FALSE)</f>
        <v>2399</v>
      </c>
      <c r="AS7" s="23">
        <f>VLOOKUP($AB7,[4]CT!$C$8:$K$14,6,FALSE)</f>
        <v>498216537.16000003</v>
      </c>
      <c r="AT7" s="35">
        <f>VLOOKUP($AB7,[4]CT!$C$8:$K$14,8,FALSE)</f>
        <v>3.2238124034132905E-2</v>
      </c>
      <c r="AU7" s="35">
        <f>VLOOKUP($AB7,[4]CT!$C$8:$K$14,9,FALSE)</f>
        <v>3.2013085665500769E-2</v>
      </c>
      <c r="AV7" s="8"/>
      <c r="AW7" s="23">
        <f>VLOOKUP($AB7,[5]CT!$C$8:$K$14,5,FALSE)</f>
        <v>2492</v>
      </c>
      <c r="AX7" s="23">
        <f>VLOOKUP($AB7,[5]CT!$C$8:$K$14,6,FALSE)</f>
        <v>484607448.37</v>
      </c>
      <c r="AY7" s="35">
        <f>VLOOKUP($AB7,[5]CT!$C$8:$K$14,8,FALSE)</f>
        <v>2.2474342093396583E-2</v>
      </c>
      <c r="AZ7" s="35">
        <f>VLOOKUP($AB7,[5]CT!$C$8:$K$14,9,FALSE)</f>
        <v>2.1816123047353735E-2</v>
      </c>
      <c r="BB7" s="36">
        <f t="shared" ref="BB7:BB21" si="1">AC7-C7</f>
        <v>0</v>
      </c>
      <c r="BC7" s="36">
        <f t="shared" si="0"/>
        <v>0</v>
      </c>
      <c r="BD7" s="35">
        <f t="shared" si="0"/>
        <v>3.9759784634454953E-6</v>
      </c>
      <c r="BE7" s="35">
        <f t="shared" si="0"/>
        <v>3.2280684621972811E-5</v>
      </c>
      <c r="BF7" s="23"/>
      <c r="BG7" s="36">
        <f t="shared" si="0"/>
        <v>0</v>
      </c>
      <c r="BH7" s="36">
        <f t="shared" si="0"/>
        <v>-0.30000007152557373</v>
      </c>
      <c r="BI7" s="35">
        <f t="shared" si="0"/>
        <v>1.701689409993809E-5</v>
      </c>
      <c r="BJ7" s="35">
        <f t="shared" si="0"/>
        <v>-5.1329526369676276E-5</v>
      </c>
      <c r="BK7" s="23"/>
      <c r="BL7" s="36">
        <f t="shared" si="0"/>
        <v>0</v>
      </c>
      <c r="BM7" s="36">
        <f t="shared" si="0"/>
        <v>0</v>
      </c>
      <c r="BN7" s="35">
        <f t="shared" si="0"/>
        <v>-1.0030377715367078E-5</v>
      </c>
      <c r="BO7" s="35">
        <f t="shared" si="0"/>
        <v>7.3519590857301642E-6</v>
      </c>
      <c r="BP7" s="23"/>
      <c r="BQ7" s="36">
        <f t="shared" si="0"/>
        <v>0</v>
      </c>
      <c r="BR7" s="36">
        <f t="shared" si="0"/>
        <v>0.1600000262260437</v>
      </c>
      <c r="BS7" s="35">
        <f t="shared" si="0"/>
        <v>3.8124034132905327E-5</v>
      </c>
      <c r="BT7" s="35">
        <f t="shared" si="0"/>
        <v>1.3085665500768562E-5</v>
      </c>
      <c r="BU7" s="23"/>
      <c r="BV7" s="36">
        <f t="shared" si="0"/>
        <v>0</v>
      </c>
      <c r="BW7" s="36">
        <f t="shared" si="0"/>
        <v>0.37000000476837158</v>
      </c>
      <c r="BX7" s="35">
        <f t="shared" si="0"/>
        <v>-2.5657906603415714E-5</v>
      </c>
      <c r="BY7" s="35">
        <f t="shared" si="0"/>
        <v>1.6123047353735348E-5</v>
      </c>
    </row>
    <row r="8" spans="1:77" x14ac:dyDescent="0.2">
      <c r="A8" s="1" t="s">
        <v>23</v>
      </c>
      <c r="B8" s="2" t="s">
        <v>9</v>
      </c>
      <c r="C8" s="23">
        <v>746</v>
      </c>
      <c r="D8" s="28">
        <v>140886790.81</v>
      </c>
      <c r="E8" s="17">
        <v>3.09E-2</v>
      </c>
      <c r="F8" s="17">
        <v>3.3000000000000002E-2</v>
      </c>
      <c r="G8" s="8"/>
      <c r="H8" s="23">
        <v>2287</v>
      </c>
      <c r="I8" s="28">
        <v>493004185</v>
      </c>
      <c r="J8" s="17">
        <v>2.2700000000000001E-2</v>
      </c>
      <c r="K8" s="17">
        <v>2.5499999999999998E-2</v>
      </c>
      <c r="L8" s="8"/>
      <c r="M8" s="23">
        <v>901</v>
      </c>
      <c r="N8" s="28">
        <v>165678176</v>
      </c>
      <c r="O8" s="17">
        <v>2.58E-2</v>
      </c>
      <c r="P8" s="17">
        <v>2.5000000000000001E-2</v>
      </c>
      <c r="Q8" s="8"/>
      <c r="R8" s="23">
        <v>2131</v>
      </c>
      <c r="S8" s="28">
        <v>507628280</v>
      </c>
      <c r="T8" s="17">
        <v>2.86E-2</v>
      </c>
      <c r="U8" s="17">
        <v>3.2599999999999997E-2</v>
      </c>
      <c r="V8" s="8"/>
      <c r="W8" s="23">
        <v>2185</v>
      </c>
      <c r="X8" s="28">
        <v>451818608</v>
      </c>
      <c r="Y8" s="17">
        <v>1.9699999999999999E-2</v>
      </c>
      <c r="Z8" s="17">
        <v>2.0299999999999999E-2</v>
      </c>
      <c r="AA8" s="8"/>
      <c r="AB8" s="34" t="s">
        <v>9</v>
      </c>
      <c r="AC8" s="23">
        <f>VLOOKUP($AB8,[1]CT!$C$8:$K$14,5,FALSE)</f>
        <v>746</v>
      </c>
      <c r="AD8" s="23">
        <f>VLOOKUP($AB8,[1]CT!$C$8:$K$14,6,FALSE)</f>
        <v>140886790.81</v>
      </c>
      <c r="AE8" s="35">
        <f>VLOOKUP($AB8,[1]CT!$C$8:$K$14,8,FALSE)</f>
        <v>3.0896665976392627E-2</v>
      </c>
      <c r="AF8" s="35">
        <f>VLOOKUP($AB8,[1]CT!$C$8:$K$14,9,FALSE)</f>
        <v>3.297020446813894E-2</v>
      </c>
      <c r="AG8" s="8"/>
      <c r="AH8" s="23">
        <f>VLOOKUP($AB8,[2]CT!$C$8:$K$23,5,FALSE)</f>
        <v>2287</v>
      </c>
      <c r="AI8" s="23">
        <f>VLOOKUP($AB8,[2]CT!$C$8:$K$23,6,FALSE)</f>
        <v>493004184.60000008</v>
      </c>
      <c r="AJ8" s="35">
        <f>VLOOKUP($AB8,[2]CT!$C$8:$K$23,8,FALSE)</f>
        <v>2.2647600562476482E-2</v>
      </c>
      <c r="AK8" s="35">
        <f>VLOOKUP($AB8,[2]CT!$C$8:$K$23,9,FALSE)</f>
        <v>2.5453731677881494E-2</v>
      </c>
      <c r="AL8" s="8"/>
      <c r="AM8" s="23">
        <f>VLOOKUP($AB8,[3]CT!$C$8:$K$14,5,FALSE)</f>
        <v>901</v>
      </c>
      <c r="AN8" s="23">
        <f>VLOOKUP($AB8,[3]CT!$C$8:$K$14,6,FALSE)</f>
        <v>165678176</v>
      </c>
      <c r="AO8" s="35">
        <f>VLOOKUP($AB8,[3]CT!$C$8:$K$14,8,FALSE)</f>
        <v>2.582105806155786E-2</v>
      </c>
      <c r="AP8" s="35">
        <f>VLOOKUP($AB8,[3]CT!$C$8:$K$14,9,FALSE)</f>
        <v>2.5008161058984207E-2</v>
      </c>
      <c r="AQ8" s="8"/>
      <c r="AR8" s="23">
        <f>VLOOKUP($AB8,[4]CT!$C$8:$K$14,5,FALSE)</f>
        <v>2131</v>
      </c>
      <c r="AS8" s="23">
        <f>VLOOKUP($AB8,[4]CT!$C$8:$K$14,6,FALSE)</f>
        <v>507628279.66000003</v>
      </c>
      <c r="AT8" s="35">
        <f>VLOOKUP($AB8,[4]CT!$C$8:$K$14,8,FALSE)</f>
        <v>2.8636699590136396E-2</v>
      </c>
      <c r="AU8" s="35">
        <f>VLOOKUP($AB8,[4]CT!$C$8:$K$14,9,FALSE)</f>
        <v>3.261784061930386E-2</v>
      </c>
      <c r="AV8" s="8"/>
      <c r="AW8" s="23">
        <f>VLOOKUP($AB8,[5]CT!$C$8:$K$14,5,FALSE)</f>
        <v>2185</v>
      </c>
      <c r="AX8" s="23">
        <f>VLOOKUP($AB8,[5]CT!$C$8:$K$14,6,FALSE)</f>
        <v>451818607.70999998</v>
      </c>
      <c r="AY8" s="35">
        <f>VLOOKUP($AB8,[5]CT!$C$8:$K$14,8,FALSE)</f>
        <v>1.9705633015277502E-2</v>
      </c>
      <c r="AZ8" s="35">
        <f>VLOOKUP($AB8,[5]CT!$C$8:$K$14,9,FALSE)</f>
        <v>2.0340030624868968E-2</v>
      </c>
      <c r="BB8" s="36">
        <f t="shared" si="1"/>
        <v>0</v>
      </c>
      <c r="BC8" s="36">
        <f t="shared" si="0"/>
        <v>0</v>
      </c>
      <c r="BD8" s="35">
        <f t="shared" si="0"/>
        <v>-3.3340236073736707E-6</v>
      </c>
      <c r="BE8" s="35">
        <f t="shared" si="0"/>
        <v>-2.9795531861061264E-5</v>
      </c>
      <c r="BF8" s="23"/>
      <c r="BG8" s="36">
        <f t="shared" si="0"/>
        <v>0</v>
      </c>
      <c r="BH8" s="36">
        <f t="shared" si="0"/>
        <v>-0.39999991655349731</v>
      </c>
      <c r="BI8" s="35">
        <f t="shared" si="0"/>
        <v>-5.2399437523518999E-5</v>
      </c>
      <c r="BJ8" s="35">
        <f t="shared" si="0"/>
        <v>-4.6268322118504096E-5</v>
      </c>
      <c r="BK8" s="23"/>
      <c r="BL8" s="36">
        <f t="shared" si="0"/>
        <v>0</v>
      </c>
      <c r="BM8" s="36">
        <f t="shared" si="0"/>
        <v>0</v>
      </c>
      <c r="BN8" s="35">
        <f t="shared" si="0"/>
        <v>2.1058061557860386E-5</v>
      </c>
      <c r="BO8" s="35">
        <f t="shared" si="0"/>
        <v>8.1610589842059933E-6</v>
      </c>
      <c r="BP8" s="23"/>
      <c r="BQ8" s="36">
        <f t="shared" si="0"/>
        <v>0</v>
      </c>
      <c r="BR8" s="36">
        <f t="shared" si="0"/>
        <v>-0.3399999737739563</v>
      </c>
      <c r="BS8" s="35">
        <f t="shared" si="0"/>
        <v>3.669959013639576E-5</v>
      </c>
      <c r="BT8" s="35">
        <f t="shared" si="0"/>
        <v>1.784061930386327E-5</v>
      </c>
      <c r="BU8" s="23"/>
      <c r="BV8" s="36">
        <f t="shared" si="0"/>
        <v>0</v>
      </c>
      <c r="BW8" s="36">
        <f t="shared" si="0"/>
        <v>-0.29000002145767212</v>
      </c>
      <c r="BX8" s="35">
        <f t="shared" si="0"/>
        <v>5.6330152775029008E-6</v>
      </c>
      <c r="BY8" s="35">
        <f t="shared" si="0"/>
        <v>4.0030624868968995E-5</v>
      </c>
    </row>
    <row r="9" spans="1:77" x14ac:dyDescent="0.2">
      <c r="A9" s="1" t="s">
        <v>24</v>
      </c>
      <c r="B9" s="2" t="s">
        <v>10</v>
      </c>
      <c r="C9" s="23">
        <v>104</v>
      </c>
      <c r="D9" s="28">
        <v>22379036.75</v>
      </c>
      <c r="E9" s="17">
        <v>4.3E-3</v>
      </c>
      <c r="F9" s="17">
        <v>5.1999999999999998E-3</v>
      </c>
      <c r="G9" s="8"/>
      <c r="H9" s="23">
        <v>3104</v>
      </c>
      <c r="I9" s="28">
        <v>726910052</v>
      </c>
      <c r="J9" s="17">
        <v>3.0700000000000002E-2</v>
      </c>
      <c r="K9" s="17">
        <v>3.7499999999999999E-2</v>
      </c>
      <c r="L9" s="8"/>
      <c r="M9" s="23">
        <v>537</v>
      </c>
      <c r="N9" s="28">
        <v>114539090</v>
      </c>
      <c r="O9" s="17">
        <v>1.54E-2</v>
      </c>
      <c r="P9" s="17">
        <v>1.7299999999999999E-2</v>
      </c>
      <c r="Q9" s="8"/>
      <c r="R9" s="23">
        <v>663</v>
      </c>
      <c r="S9" s="28">
        <v>175053157</v>
      </c>
      <c r="T9" s="17">
        <v>8.8999999999999999E-3</v>
      </c>
      <c r="U9" s="17">
        <v>1.1299999999999999E-2</v>
      </c>
      <c r="V9" s="8"/>
      <c r="W9" s="23">
        <v>898</v>
      </c>
      <c r="X9" s="28">
        <v>209149786</v>
      </c>
      <c r="Y9" s="17">
        <v>8.0999999999999996E-3</v>
      </c>
      <c r="Z9" s="17">
        <v>9.4000000000000004E-3</v>
      </c>
      <c r="AA9" s="8"/>
      <c r="AB9" s="34" t="s">
        <v>10</v>
      </c>
      <c r="AC9" s="23">
        <f>VLOOKUP($AB9,[1]CT!$C$8:$K$14,5,FALSE)</f>
        <v>104</v>
      </c>
      <c r="AD9" s="23">
        <f>VLOOKUP($AB9,[1]CT!$C$8:$K$14,6,FALSE)</f>
        <v>22379036.75</v>
      </c>
      <c r="AE9" s="35">
        <f>VLOOKUP($AB9,[1]CT!$C$8:$K$14,8,FALSE)</f>
        <v>4.3073100020708218E-3</v>
      </c>
      <c r="AF9" s="35">
        <f>VLOOKUP($AB9,[1]CT!$C$8:$K$14,9,FALSE)</f>
        <v>5.2371227508656148E-3</v>
      </c>
      <c r="AG9" s="8"/>
      <c r="AH9" s="23">
        <f>VLOOKUP($AB9,[2]CT!$C$8:$K$23,5,FALSE)</f>
        <v>3104</v>
      </c>
      <c r="AI9" s="23">
        <f>VLOOKUP($AB9,[2]CT!$C$8:$K$23,6,FALSE)</f>
        <v>726910051.61000013</v>
      </c>
      <c r="AJ9" s="35">
        <f>VLOOKUP($AB9,[2]CT!$C$8:$K$23,8,FALSE)</f>
        <v>3.07381513537066E-2</v>
      </c>
      <c r="AK9" s="35">
        <f>VLOOKUP($AB9,[2]CT!$C$8:$K$23,9,FALSE)</f>
        <v>3.7530256305325339E-2</v>
      </c>
      <c r="AL9" s="8"/>
      <c r="AM9" s="23">
        <f>VLOOKUP($AB9,[3]CT!$C$8:$K$14,5,FALSE)</f>
        <v>537</v>
      </c>
      <c r="AN9" s="23">
        <f>VLOOKUP($AB9,[3]CT!$C$8:$K$14,6,FALSE)</f>
        <v>114539090</v>
      </c>
      <c r="AO9" s="35">
        <f>VLOOKUP($AB9,[3]CT!$C$8:$K$14,8,FALSE)</f>
        <v>1.5389465237576661E-2</v>
      </c>
      <c r="AP9" s="35">
        <f>VLOOKUP($AB9,[3]CT!$C$8:$K$14,9,FALSE)</f>
        <v>1.7289012224938349E-2</v>
      </c>
      <c r="AQ9" s="8"/>
      <c r="AR9" s="23">
        <f>VLOOKUP($AB9,[4]CT!$C$8:$K$14,5,FALSE)</f>
        <v>663</v>
      </c>
      <c r="AS9" s="23">
        <f>VLOOKUP($AB9,[4]CT!$C$8:$K$14,6,FALSE)</f>
        <v>175053156.80000001</v>
      </c>
      <c r="AT9" s="35">
        <f>VLOOKUP($AB9,[4]CT!$C$8:$K$14,8,FALSE)</f>
        <v>8.9094940536182214E-3</v>
      </c>
      <c r="AU9" s="35">
        <f>VLOOKUP($AB9,[4]CT!$C$8:$K$14,9,FALSE)</f>
        <v>1.1248104562324156E-2</v>
      </c>
      <c r="AV9" s="8"/>
      <c r="AW9" s="23">
        <f>VLOOKUP($AB9,[5]CT!$C$8:$K$14,5,FALSE)</f>
        <v>898</v>
      </c>
      <c r="AX9" s="23">
        <f>VLOOKUP($AB9,[5]CT!$C$8:$K$14,6,FALSE)</f>
        <v>209149786.24000001</v>
      </c>
      <c r="AY9" s="35">
        <f>VLOOKUP($AB9,[5]CT!$C$8:$K$14,8,FALSE)</f>
        <v>8.0986995184069554E-3</v>
      </c>
      <c r="AZ9" s="35">
        <f>VLOOKUP($AB9,[5]CT!$C$8:$K$14,9,FALSE)</f>
        <v>9.4155331026935102E-3</v>
      </c>
      <c r="BB9" s="36">
        <f t="shared" si="1"/>
        <v>0</v>
      </c>
      <c r="BC9" s="36">
        <f t="shared" si="0"/>
        <v>0</v>
      </c>
      <c r="BD9" s="35">
        <f t="shared" si="0"/>
        <v>7.3100020708217681E-6</v>
      </c>
      <c r="BE9" s="35">
        <f t="shared" si="0"/>
        <v>3.712275086561502E-5</v>
      </c>
      <c r="BF9" s="23"/>
      <c r="BG9" s="36">
        <f t="shared" si="0"/>
        <v>0</v>
      </c>
      <c r="BH9" s="36">
        <f t="shared" si="0"/>
        <v>-0.3899998664855957</v>
      </c>
      <c r="BI9" s="35">
        <f t="shared" si="0"/>
        <v>3.8151353706598889E-5</v>
      </c>
      <c r="BJ9" s="35">
        <f t="shared" si="0"/>
        <v>3.0256305325340738E-5</v>
      </c>
      <c r="BK9" s="23"/>
      <c r="BL9" s="36">
        <f t="shared" si="0"/>
        <v>0</v>
      </c>
      <c r="BM9" s="36">
        <f t="shared" si="0"/>
        <v>0</v>
      </c>
      <c r="BN9" s="35">
        <f t="shared" si="0"/>
        <v>-1.0534762423339283E-5</v>
      </c>
      <c r="BO9" s="35">
        <f t="shared" si="0"/>
        <v>-1.0987775061650773E-5</v>
      </c>
      <c r="BP9" s="23"/>
      <c r="BQ9" s="36">
        <f t="shared" si="0"/>
        <v>0</v>
      </c>
      <c r="BR9" s="36">
        <f t="shared" si="0"/>
        <v>-0.19999998807907104</v>
      </c>
      <c r="BS9" s="35">
        <f t="shared" si="0"/>
        <v>9.4940536182214902E-6</v>
      </c>
      <c r="BT9" s="35">
        <f t="shared" si="0"/>
        <v>-5.1895437675843203E-5</v>
      </c>
      <c r="BU9" s="23"/>
      <c r="BV9" s="36">
        <f t="shared" si="0"/>
        <v>0</v>
      </c>
      <c r="BW9" s="36">
        <f t="shared" si="0"/>
        <v>0.24000000953674316</v>
      </c>
      <c r="BX9" s="35">
        <f t="shared" si="0"/>
        <v>-1.3004815930441754E-6</v>
      </c>
      <c r="BY9" s="35">
        <f t="shared" si="0"/>
        <v>1.5533102693509812E-5</v>
      </c>
    </row>
    <row r="10" spans="1:77" x14ac:dyDescent="0.2">
      <c r="A10" s="1" t="s">
        <v>25</v>
      </c>
      <c r="B10" s="2" t="s">
        <v>11</v>
      </c>
      <c r="C10" s="23">
        <v>156</v>
      </c>
      <c r="D10" s="28">
        <v>31451648.600000001</v>
      </c>
      <c r="E10" s="17">
        <v>6.4999999999999997E-3</v>
      </c>
      <c r="F10" s="17">
        <v>7.4000000000000003E-3</v>
      </c>
      <c r="G10" s="8"/>
      <c r="H10" s="23">
        <v>761</v>
      </c>
      <c r="I10" s="28">
        <v>162236191</v>
      </c>
      <c r="J10" s="17">
        <v>7.4999999999999997E-3</v>
      </c>
      <c r="K10" s="17">
        <v>8.3999999999999995E-3</v>
      </c>
      <c r="L10" s="8"/>
      <c r="M10" s="23">
        <v>145</v>
      </c>
      <c r="N10" s="28">
        <v>29188908</v>
      </c>
      <c r="O10" s="17">
        <v>4.1999999999999997E-3</v>
      </c>
      <c r="P10" s="17">
        <v>4.4000000000000003E-3</v>
      </c>
      <c r="Q10" s="8"/>
      <c r="R10" s="23">
        <v>349</v>
      </c>
      <c r="S10" s="28">
        <v>82193543</v>
      </c>
      <c r="T10" s="17">
        <v>4.7000000000000002E-3</v>
      </c>
      <c r="U10" s="17">
        <v>5.3E-3</v>
      </c>
      <c r="V10" s="8"/>
      <c r="W10" s="23">
        <v>383</v>
      </c>
      <c r="X10" s="28">
        <v>77207997</v>
      </c>
      <c r="Y10" s="17">
        <v>3.5000000000000001E-3</v>
      </c>
      <c r="Z10" s="17">
        <v>3.5000000000000001E-3</v>
      </c>
      <c r="AA10" s="8"/>
      <c r="AB10" s="34" t="s">
        <v>11</v>
      </c>
      <c r="AC10" s="23">
        <f>VLOOKUP($AB10,[1]CT!$C$8:$K$14,5,FALSE)</f>
        <v>156</v>
      </c>
      <c r="AD10" s="23">
        <f>VLOOKUP($AB10,[1]CT!$C$8:$K$14,6,FALSE)</f>
        <v>31451648.600000001</v>
      </c>
      <c r="AE10" s="35">
        <f>VLOOKUP($AB10,[1]CT!$C$8:$K$14,8,FALSE)</f>
        <v>6.4609650031062331E-3</v>
      </c>
      <c r="AF10" s="35">
        <f>VLOOKUP($AB10,[1]CT!$C$8:$K$14,9,FALSE)</f>
        <v>7.3602874992057315E-3</v>
      </c>
      <c r="AG10" s="8"/>
      <c r="AH10" s="23">
        <f>VLOOKUP($AB10,[2]CT!$C$8:$K$23,5,FALSE)</f>
        <v>761</v>
      </c>
      <c r="AI10" s="23">
        <f>VLOOKUP($AB10,[2]CT!$C$8:$K$23,6,FALSE)</f>
        <v>162236191.13</v>
      </c>
      <c r="AJ10" s="35">
        <f>VLOOKUP($AB10,[2]CT!$C$8:$K$23,8,FALSE)</f>
        <v>7.5359965142302587E-3</v>
      </c>
      <c r="AK10" s="35">
        <f>VLOOKUP($AB10,[2]CT!$C$8:$K$23,9,FALSE)</f>
        <v>8.3762300736149094E-3</v>
      </c>
      <c r="AL10" s="8"/>
      <c r="AM10" s="23">
        <f>VLOOKUP($AB10,[3]CT!$C$8:$K$14,5,FALSE)</f>
        <v>145</v>
      </c>
      <c r="AN10" s="23">
        <f>VLOOKUP($AB10,[3]CT!$C$8:$K$14,6,FALSE)</f>
        <v>29188908</v>
      </c>
      <c r="AO10" s="35">
        <f>VLOOKUP($AB10,[3]CT!$C$8:$K$14,8,FALSE)</f>
        <v>4.1554421963661374E-3</v>
      </c>
      <c r="AP10" s="35">
        <f>VLOOKUP($AB10,[3]CT!$C$8:$K$14,9,FALSE)</f>
        <v>4.4058966004060342E-3</v>
      </c>
      <c r="AQ10" s="8"/>
      <c r="AR10" s="23">
        <f>VLOOKUP($AB10,[4]CT!$C$8:$K$14,5,FALSE)</f>
        <v>349</v>
      </c>
      <c r="AS10" s="23">
        <f>VLOOKUP($AB10,[4]CT!$C$8:$K$14,6,FALSE)</f>
        <v>82193543.439999998</v>
      </c>
      <c r="AT10" s="35">
        <f>VLOOKUP($AB10,[4]CT!$C$8:$K$14,8,FALSE)</f>
        <v>4.6899146677417186E-3</v>
      </c>
      <c r="AU10" s="35">
        <f>VLOOKUP($AB10,[4]CT!$C$8:$K$14,9,FALSE)</f>
        <v>5.2813761708812128E-3</v>
      </c>
      <c r="AV10" s="8"/>
      <c r="AW10" s="23">
        <f>VLOOKUP($AB10,[5]CT!$C$8:$K$14,5,FALSE)</f>
        <v>383</v>
      </c>
      <c r="AX10" s="23">
        <f>VLOOKUP($AB10,[5]CT!$C$8:$K$14,6,FALSE)</f>
        <v>77207997.299999997</v>
      </c>
      <c r="AY10" s="35">
        <f>VLOOKUP($AB10,[5]CT!$C$8:$K$14,8,FALSE)</f>
        <v>3.4541224003896034E-3</v>
      </c>
      <c r="AZ10" s="35">
        <f>VLOOKUP($AB10,[5]CT!$C$8:$K$14,9,FALSE)</f>
        <v>3.475759968201157E-3</v>
      </c>
      <c r="BB10" s="36">
        <f t="shared" si="1"/>
        <v>0</v>
      </c>
      <c r="BC10" s="36">
        <f t="shared" si="0"/>
        <v>0</v>
      </c>
      <c r="BD10" s="35">
        <f t="shared" si="0"/>
        <v>-3.9034996893766612E-5</v>
      </c>
      <c r="BE10" s="35">
        <f t="shared" si="0"/>
        <v>-3.9712500794268808E-5</v>
      </c>
      <c r="BF10" s="23"/>
      <c r="BG10" s="36">
        <f t="shared" si="0"/>
        <v>0</v>
      </c>
      <c r="BH10" s="36">
        <f t="shared" si="0"/>
        <v>0.12999999523162842</v>
      </c>
      <c r="BI10" s="35">
        <f t="shared" si="0"/>
        <v>3.5996514230259014E-5</v>
      </c>
      <c r="BJ10" s="35">
        <f t="shared" si="0"/>
        <v>-2.376992638509004E-5</v>
      </c>
      <c r="BK10" s="23"/>
      <c r="BL10" s="36">
        <f t="shared" si="0"/>
        <v>0</v>
      </c>
      <c r="BM10" s="36">
        <f t="shared" si="0"/>
        <v>0</v>
      </c>
      <c r="BN10" s="35">
        <f t="shared" si="0"/>
        <v>-4.4557803633862338E-5</v>
      </c>
      <c r="BO10" s="35">
        <f t="shared" si="0"/>
        <v>5.8966004060339444E-6</v>
      </c>
      <c r="BP10" s="23"/>
      <c r="BQ10" s="36">
        <f t="shared" si="0"/>
        <v>0</v>
      </c>
      <c r="BR10" s="36">
        <f t="shared" si="0"/>
        <v>0.43999999761581421</v>
      </c>
      <c r="BS10" s="35">
        <f t="shared" si="0"/>
        <v>-1.0085332258281607E-5</v>
      </c>
      <c r="BT10" s="35">
        <f t="shared" si="0"/>
        <v>-1.8623829118787245E-5</v>
      </c>
      <c r="BU10" s="23"/>
      <c r="BV10" s="36">
        <f t="shared" si="0"/>
        <v>0</v>
      </c>
      <c r="BW10" s="36">
        <f t="shared" si="0"/>
        <v>0.29999999701976776</v>
      </c>
      <c r="BX10" s="35">
        <f t="shared" si="0"/>
        <v>-4.5877599610396648E-5</v>
      </c>
      <c r="BY10" s="35">
        <f t="shared" si="0"/>
        <v>-2.4240031798843098E-5</v>
      </c>
    </row>
    <row r="11" spans="1:77" x14ac:dyDescent="0.2">
      <c r="A11" s="1" t="s">
        <v>26</v>
      </c>
      <c r="B11" s="13" t="s">
        <v>12</v>
      </c>
      <c r="C11" s="23">
        <v>868</v>
      </c>
      <c r="D11" s="28">
        <v>188736990.44</v>
      </c>
      <c r="E11" s="17">
        <v>3.5999999999999997E-2</v>
      </c>
      <c r="F11" s="17">
        <v>4.4200000000000003E-2</v>
      </c>
      <c r="G11" s="8"/>
      <c r="H11" s="23">
        <v>6184</v>
      </c>
      <c r="I11" s="28">
        <v>1527326632</v>
      </c>
      <c r="J11" s="17">
        <v>6.1199999999999997E-2</v>
      </c>
      <c r="K11" s="17">
        <v>7.8899999999999998E-2</v>
      </c>
      <c r="L11" s="8"/>
      <c r="M11" s="23">
        <v>750</v>
      </c>
      <c r="N11" s="28">
        <v>160430138</v>
      </c>
      <c r="O11" s="17">
        <v>2.1499999999999998E-2</v>
      </c>
      <c r="P11" s="17">
        <v>2.4199999999999999E-2</v>
      </c>
      <c r="Q11" s="8"/>
      <c r="R11" s="23">
        <v>4140</v>
      </c>
      <c r="S11" s="28">
        <v>1206487183</v>
      </c>
      <c r="T11" s="17">
        <v>5.5599999999999997E-2</v>
      </c>
      <c r="U11" s="17">
        <v>7.7499999999999999E-2</v>
      </c>
      <c r="V11" s="8"/>
      <c r="W11" s="23">
        <v>3689</v>
      </c>
      <c r="X11" s="28">
        <v>894069388</v>
      </c>
      <c r="Y11" s="17">
        <v>3.3300000000000003E-2</v>
      </c>
      <c r="Z11" s="17">
        <v>4.0300000000000002E-2</v>
      </c>
      <c r="AA11" s="8"/>
      <c r="AB11" s="34" t="s">
        <v>12</v>
      </c>
      <c r="AC11" s="23">
        <f>VLOOKUP($AB11,[1]CT!$C$8:$K$14,5,FALSE)</f>
        <v>868</v>
      </c>
      <c r="AD11" s="23">
        <f>VLOOKUP($AB11,[1]CT!$C$8:$K$14,6,FALSE)</f>
        <v>188736990.44</v>
      </c>
      <c r="AE11" s="35">
        <f>VLOOKUP($AB11,[1]CT!$C$8:$K$14,8,FALSE)</f>
        <v>3.5949471940360321E-2</v>
      </c>
      <c r="AF11" s="35">
        <f>VLOOKUP($AB11,[1]CT!$C$8:$K$14,9,FALSE)</f>
        <v>4.4168066642244104E-2</v>
      </c>
      <c r="AG11" s="8"/>
      <c r="AH11" s="23">
        <f>VLOOKUP($AB11,[2]CT!$C$8:$K$23,5,FALSE)</f>
        <v>6184</v>
      </c>
      <c r="AI11" s="23">
        <f>VLOOKUP($AB11,[2]CT!$C$8:$K$23,6,FALSE)</f>
        <v>1527326632.1100001</v>
      </c>
      <c r="AJ11" s="35">
        <f>VLOOKUP($AB11,[2]CT!$C$8:$K$23,8,FALSE)</f>
        <v>6.1238636588698978E-2</v>
      </c>
      <c r="AK11" s="35">
        <f>VLOOKUP($AB11,[2]CT!$C$8:$K$23,9,FALSE)</f>
        <v>7.8855643608284204E-2</v>
      </c>
      <c r="AL11" s="8"/>
      <c r="AM11" s="23">
        <f>VLOOKUP($AB11,[3]CT!$C$8:$K$14,5,FALSE)</f>
        <v>750</v>
      </c>
      <c r="AN11" s="23">
        <f>VLOOKUP($AB11,[3]CT!$C$8:$K$14,6,FALSE)</f>
        <v>160430138</v>
      </c>
      <c r="AO11" s="35">
        <f>VLOOKUP($AB11,[3]CT!$C$8:$K$14,8,FALSE)</f>
        <v>2.1493666532928297E-2</v>
      </c>
      <c r="AP11" s="35">
        <f>VLOOKUP($AB11,[3]CT!$C$8:$K$14,9,FALSE)</f>
        <v>2.4216000119527285E-2</v>
      </c>
      <c r="AQ11" s="8"/>
      <c r="AR11" s="23">
        <f>VLOOKUP($AB11,[4]CT!$C$8:$K$14,5,FALSE)</f>
        <v>4140</v>
      </c>
      <c r="AS11" s="23">
        <f>VLOOKUP($AB11,[4]CT!$C$8:$K$14,6,FALSE)</f>
        <v>1206487182.6500001</v>
      </c>
      <c r="AT11" s="35">
        <f>VLOOKUP($AB11,[4]CT!$C$8:$K$14,8,FALSE)</f>
        <v>5.5633944769199757E-2</v>
      </c>
      <c r="AU11" s="35">
        <f>VLOOKUP($AB11,[4]CT!$C$8:$K$14,9,FALSE)</f>
        <v>7.7523274824776431E-2</v>
      </c>
      <c r="AV11" s="8"/>
      <c r="AW11" s="23">
        <f>VLOOKUP($AB11,[5]CT!$C$8:$K$14,5,FALSE)</f>
        <v>3689</v>
      </c>
      <c r="AX11" s="23">
        <f>VLOOKUP($AB11,[5]CT!$C$8:$K$14,6,FALSE)</f>
        <v>894069388.32000005</v>
      </c>
      <c r="AY11" s="35">
        <f>VLOOKUP($AB11,[5]CT!$C$8:$K$14,8,FALSE)</f>
        <v>3.3269601919157302E-2</v>
      </c>
      <c r="AZ11" s="35">
        <f>VLOOKUP($AB11,[5]CT!$C$8:$K$14,9,FALSE)</f>
        <v>4.0249335527276407E-2</v>
      </c>
      <c r="BB11" s="36">
        <f t="shared" si="1"/>
        <v>0</v>
      </c>
      <c r="BC11" s="36">
        <f t="shared" si="0"/>
        <v>0</v>
      </c>
      <c r="BD11" s="35">
        <f t="shared" si="0"/>
        <v>-5.0528059639676215E-5</v>
      </c>
      <c r="BE11" s="35">
        <f t="shared" si="0"/>
        <v>-3.1933357755899172E-5</v>
      </c>
      <c r="BF11" s="23"/>
      <c r="BG11" s="36">
        <f t="shared" si="0"/>
        <v>0</v>
      </c>
      <c r="BH11" s="36">
        <f t="shared" si="0"/>
        <v>0.1100001335144043</v>
      </c>
      <c r="BI11" s="35">
        <f t="shared" si="0"/>
        <v>3.8636588698980068E-5</v>
      </c>
      <c r="BJ11" s="35">
        <f t="shared" si="0"/>
        <v>-4.4356391715794086E-5</v>
      </c>
      <c r="BK11" s="23"/>
      <c r="BL11" s="36">
        <f t="shared" si="0"/>
        <v>0</v>
      </c>
      <c r="BM11" s="36">
        <f t="shared" si="0"/>
        <v>0</v>
      </c>
      <c r="BN11" s="35">
        <f t="shared" si="0"/>
        <v>-6.3334670717014874E-6</v>
      </c>
      <c r="BO11" s="35">
        <f t="shared" si="0"/>
        <v>1.6000119527286027E-5</v>
      </c>
      <c r="BP11" s="23"/>
      <c r="BQ11" s="36">
        <f t="shared" si="0"/>
        <v>0</v>
      </c>
      <c r="BR11" s="36">
        <f t="shared" si="0"/>
        <v>-0.34999990463256836</v>
      </c>
      <c r="BS11" s="35">
        <f t="shared" si="0"/>
        <v>3.3944769199760472E-5</v>
      </c>
      <c r="BT11" s="35">
        <f t="shared" si="0"/>
        <v>2.3274824776431391E-5</v>
      </c>
      <c r="BU11" s="23"/>
      <c r="BV11" s="36">
        <f t="shared" si="0"/>
        <v>0</v>
      </c>
      <c r="BW11" s="36">
        <f t="shared" si="0"/>
        <v>0.3200000524520874</v>
      </c>
      <c r="BX11" s="35">
        <f t="shared" si="0"/>
        <v>-3.0398080842701514E-5</v>
      </c>
      <c r="BY11" s="35">
        <f t="shared" si="0"/>
        <v>-5.0664472723595255E-5</v>
      </c>
    </row>
    <row r="12" spans="1:77" x14ac:dyDescent="0.2">
      <c r="A12" s="1" t="s">
        <v>27</v>
      </c>
      <c r="B12" s="13" t="s">
        <v>13</v>
      </c>
      <c r="C12" s="23">
        <v>24145</v>
      </c>
      <c r="D12" s="28">
        <v>4273154901</v>
      </c>
      <c r="E12" s="17">
        <v>1</v>
      </c>
      <c r="F12" s="17">
        <v>1</v>
      </c>
      <c r="G12" s="8"/>
      <c r="H12" s="23">
        <v>100982</v>
      </c>
      <c r="I12" s="28">
        <v>19368640749</v>
      </c>
      <c r="J12" s="17">
        <v>1</v>
      </c>
      <c r="K12" s="17">
        <v>1</v>
      </c>
      <c r="L12" s="8"/>
      <c r="M12" s="23">
        <v>34894</v>
      </c>
      <c r="N12" s="28">
        <v>6624964371</v>
      </c>
      <c r="O12" s="17">
        <v>1</v>
      </c>
      <c r="P12" s="17">
        <v>1</v>
      </c>
      <c r="Q12" s="8"/>
      <c r="R12" s="23">
        <v>74415</v>
      </c>
      <c r="S12" s="28">
        <v>15562902694</v>
      </c>
      <c r="T12" s="17">
        <v>1</v>
      </c>
      <c r="U12" s="17">
        <v>1</v>
      </c>
      <c r="V12" s="8"/>
      <c r="W12" s="23">
        <v>110882</v>
      </c>
      <c r="X12" s="28">
        <v>22213270769</v>
      </c>
      <c r="Y12" s="17">
        <v>1</v>
      </c>
      <c r="Z12" s="17">
        <v>1</v>
      </c>
      <c r="AA12" s="8"/>
      <c r="AB12" s="34" t="s">
        <v>13</v>
      </c>
      <c r="AC12" s="23">
        <f>VLOOKUP($AB12,[1]CT!$C$8:$K$14,5,FALSE)</f>
        <v>24145</v>
      </c>
      <c r="AD12" s="23">
        <f>VLOOKUP($AB12,[1]CT!$C$8:$K$14,6,FALSE)</f>
        <v>4273154900.9999995</v>
      </c>
      <c r="AE12" s="35">
        <f>VLOOKUP($AB12,[1]CT!$C$8:$K$14,8,FALSE)</f>
        <v>1</v>
      </c>
      <c r="AF12" s="35">
        <f>VLOOKUP($AB12,[1]CT!$C$8:$K$14,9,FALSE)</f>
        <v>1</v>
      </c>
      <c r="AG12" s="8"/>
      <c r="AH12" s="23">
        <f>VLOOKUP($AB12,[2]CT!$C$8:$K$23,5,FALSE)</f>
        <v>100982</v>
      </c>
      <c r="AI12" s="23">
        <f>VLOOKUP($AB12,[2]CT!$C$8:$K$23,6,FALSE)</f>
        <v>19368640749.380001</v>
      </c>
      <c r="AJ12" s="35">
        <f>VLOOKUP($AB12,[2]CT!$C$8:$K$23,8,FALSE)</f>
        <v>1</v>
      </c>
      <c r="AK12" s="35">
        <f>VLOOKUP($AB12,[2]CT!$C$8:$K$23,9,FALSE)</f>
        <v>0.99999999999999989</v>
      </c>
      <c r="AL12" s="8"/>
      <c r="AM12" s="23">
        <f>VLOOKUP($AB12,[3]CT!$C$8:$K$14,5,FALSE)</f>
        <v>34894</v>
      </c>
      <c r="AN12" s="23">
        <f>VLOOKUP($AB12,[3]CT!$C$8:$K$14,6,FALSE)</f>
        <v>6624964371</v>
      </c>
      <c r="AO12" s="35">
        <f>VLOOKUP($AB12,[3]CT!$C$8:$K$14,8,FALSE)</f>
        <v>1</v>
      </c>
      <c r="AP12" s="35">
        <f>VLOOKUP($AB12,[3]CT!$C$8:$K$14,9,FALSE)</f>
        <v>1</v>
      </c>
      <c r="AQ12" s="8"/>
      <c r="AR12" s="23">
        <f>VLOOKUP($AB12,[4]CT!$C$8:$K$14,5,FALSE)</f>
        <v>74415</v>
      </c>
      <c r="AS12" s="23">
        <f>VLOOKUP($AB12,[4]CT!$C$8:$K$14,6,FALSE)</f>
        <v>15562902694.41</v>
      </c>
      <c r="AT12" s="35">
        <f>VLOOKUP($AB12,[4]CT!$C$8:$K$14,8,FALSE)</f>
        <v>1</v>
      </c>
      <c r="AU12" s="35">
        <f>VLOOKUP($AB12,[4]CT!$C$8:$K$14,9,FALSE)</f>
        <v>1</v>
      </c>
      <c r="AV12" s="8"/>
      <c r="AW12" s="23">
        <f>VLOOKUP($AB12,[5]CT!$C$8:$K$14,5,FALSE)</f>
        <v>110882</v>
      </c>
      <c r="AX12" s="23">
        <f>VLOOKUP($AB12,[5]CT!$C$8:$K$14,6,FALSE)</f>
        <v>22213270768.509998</v>
      </c>
      <c r="AY12" s="35">
        <f>VLOOKUP($AB12,[5]CT!$C$8:$K$14,8,FALSE)</f>
        <v>1</v>
      </c>
      <c r="AZ12" s="35">
        <f>VLOOKUP($AB12,[5]CT!$C$8:$K$14,9,FALSE)</f>
        <v>1</v>
      </c>
      <c r="BB12" s="36">
        <f t="shared" si="1"/>
        <v>0</v>
      </c>
      <c r="BC12" s="36">
        <f t="shared" si="0"/>
        <v>0</v>
      </c>
      <c r="BD12" s="35">
        <f t="shared" si="0"/>
        <v>0</v>
      </c>
      <c r="BE12" s="35">
        <f t="shared" si="0"/>
        <v>0</v>
      </c>
      <c r="BF12" s="23"/>
      <c r="BG12" s="36">
        <f t="shared" si="0"/>
        <v>0</v>
      </c>
      <c r="BH12" s="36">
        <f t="shared" si="0"/>
        <v>0.38000106811523438</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0.40999984741210938</v>
      </c>
      <c r="BS12" s="35">
        <f t="shared" si="0"/>
        <v>0</v>
      </c>
      <c r="BT12" s="35">
        <f t="shared" si="0"/>
        <v>0</v>
      </c>
      <c r="BU12" s="23"/>
      <c r="BV12" s="36">
        <f t="shared" si="0"/>
        <v>0</v>
      </c>
      <c r="BW12" s="36">
        <f t="shared" si="0"/>
        <v>-0.49000167846679688</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3293</v>
      </c>
      <c r="D15" s="30">
        <v>118162557.62</v>
      </c>
      <c r="E15" s="19">
        <v>0.93020000000000003</v>
      </c>
      <c r="F15" s="19">
        <v>0.92130000000000001</v>
      </c>
      <c r="H15" s="25">
        <v>29264</v>
      </c>
      <c r="I15" s="30">
        <v>1771755121</v>
      </c>
      <c r="J15" s="19">
        <v>0.93840000000000001</v>
      </c>
      <c r="K15" s="19">
        <v>0.92959999999999998</v>
      </c>
      <c r="M15" s="25">
        <v>8650</v>
      </c>
      <c r="N15" s="30">
        <v>569119129</v>
      </c>
      <c r="O15" s="19">
        <v>0.93369999999999997</v>
      </c>
      <c r="P15" s="19">
        <v>0.93059999999999998</v>
      </c>
      <c r="R15" s="25">
        <v>15678</v>
      </c>
      <c r="S15" s="30">
        <v>1140065107</v>
      </c>
      <c r="T15" s="19">
        <v>0.9546</v>
      </c>
      <c r="U15" s="19">
        <v>0.94769999999999999</v>
      </c>
      <c r="W15" s="25">
        <v>20516</v>
      </c>
      <c r="X15" s="30">
        <v>1379133955</v>
      </c>
      <c r="Y15" s="19">
        <v>0.94789999999999996</v>
      </c>
      <c r="Z15" s="19">
        <v>0.93410000000000004</v>
      </c>
      <c r="AB15" s="34" t="s">
        <v>80</v>
      </c>
      <c r="AC15" s="23">
        <f>VLOOKUP($AB15,[1]CT!$C$17:$K$24,5,FALSE)</f>
        <v>3293</v>
      </c>
      <c r="AD15" s="23">
        <f>VLOOKUP($AB15,[1]CT!$C$17:$K$24,6,FALSE)</f>
        <v>118162557.61999999</v>
      </c>
      <c r="AE15" s="35">
        <f>VLOOKUP($AB15,[1]CT!$C$17:$K$24,8,FALSE)</f>
        <v>0.93022598870056494</v>
      </c>
      <c r="AF15" s="35">
        <f>VLOOKUP($AB15,[1]CT!$C$17:$K$24,9,FALSE)</f>
        <v>0.92127559884845789</v>
      </c>
      <c r="AH15" s="23">
        <f>VLOOKUP($AB15,[2]CT!$C$17:$K$23,5,FALSE)</f>
        <v>29264</v>
      </c>
      <c r="AI15" s="23">
        <f>VLOOKUP($AB15,[2]CT!$C$17:$K$23,6,FALSE)</f>
        <v>1771755121.4099998</v>
      </c>
      <c r="AJ15" s="35">
        <f>VLOOKUP($AB15,[2]CT!$C$17:$K$23,8,FALSE)</f>
        <v>0.93839987173320505</v>
      </c>
      <c r="AK15" s="35">
        <f>VLOOKUP($AB15,[2]CT!$C$17:$K$23,9,FALSE)</f>
        <v>0.92961408725351447</v>
      </c>
      <c r="AM15" s="23">
        <f>VLOOKUP($AB15,[3]CT!$C$17:$K$23,5,FALSE)</f>
        <v>8650</v>
      </c>
      <c r="AN15" s="23">
        <f>VLOOKUP($AB15,[3]CT!$C$17:$K$23,6,FALSE)</f>
        <v>569119129</v>
      </c>
      <c r="AO15" s="35">
        <f>VLOOKUP($AB15,[3]CT!$C$17:$K$23,8,FALSE)</f>
        <v>0.93372193436960271</v>
      </c>
      <c r="AP15" s="35">
        <f>VLOOKUP($AB15,[3]CT!$C$17:$K$23,9,FALSE)</f>
        <v>0.93063169594470863</v>
      </c>
      <c r="AQ15" s="23"/>
      <c r="AR15" s="23">
        <f>VLOOKUP($AB15,[4]CT!$C$17:$K$23,5,FALSE)</f>
        <v>15678</v>
      </c>
      <c r="AS15" s="23">
        <f>VLOOKUP($AB15,[4]CT!$C$17:$K$23,6,FALSE)</f>
        <v>1140065107.3800001</v>
      </c>
      <c r="AT15" s="35">
        <f>VLOOKUP($AB15,[4]CT!$C$17:$K$23,8,FALSE)</f>
        <v>0.95463678986786826</v>
      </c>
      <c r="AU15" s="35">
        <f>VLOOKUP($AB15,[4]CT!$C$17:$K$23,9,FALSE)</f>
        <v>0.94771764250710477</v>
      </c>
      <c r="AW15" s="23">
        <f>VLOOKUP($AB15,[5]CT!$C$17:$K$23,5,FALSE)</f>
        <v>20516</v>
      </c>
      <c r="AX15" s="23">
        <f>VLOOKUP($AB15,[5]CT!$C$17:$K$23,6,FALSE)</f>
        <v>1379133955.3599999</v>
      </c>
      <c r="AY15" s="35">
        <f>VLOOKUP($AB15,[5]CT!$C$17:$K$23,8,FALSE)</f>
        <v>0.94792773645058448</v>
      </c>
      <c r="AZ15" s="35">
        <f>VLOOKUP($AB15,[5]CT!$C$17:$K$23,9,FALSE)</f>
        <v>0.93407795874058885</v>
      </c>
      <c r="BB15" s="36">
        <f t="shared" si="1"/>
        <v>0</v>
      </c>
      <c r="BC15" s="36">
        <f t="shared" si="0"/>
        <v>0</v>
      </c>
      <c r="BD15" s="35">
        <f t="shared" si="0"/>
        <v>2.5988700564916201E-5</v>
      </c>
      <c r="BE15" s="35">
        <f t="shared" si="0"/>
        <v>-2.4401151542119415E-5</v>
      </c>
      <c r="BF15" s="23"/>
      <c r="BG15" s="36">
        <f t="shared" si="0"/>
        <v>0</v>
      </c>
      <c r="BH15" s="36">
        <f t="shared" si="0"/>
        <v>0.40999984741210938</v>
      </c>
      <c r="BI15" s="35">
        <f t="shared" si="0"/>
        <v>-1.2826679496313886E-7</v>
      </c>
      <c r="BJ15" s="35">
        <f t="shared" si="0"/>
        <v>1.4087253514483145E-5</v>
      </c>
      <c r="BK15" s="23"/>
      <c r="BL15" s="36">
        <f t="shared" si="0"/>
        <v>0</v>
      </c>
      <c r="BM15" s="36">
        <f t="shared" si="0"/>
        <v>0</v>
      </c>
      <c r="BN15" s="35">
        <f t="shared" si="0"/>
        <v>2.1934369602738535E-5</v>
      </c>
      <c r="BO15" s="35">
        <f t="shared" si="0"/>
        <v>3.1695944708642898E-5</v>
      </c>
      <c r="BP15" s="23"/>
      <c r="BQ15" s="36">
        <f t="shared" si="0"/>
        <v>0</v>
      </c>
      <c r="BR15" s="36">
        <f t="shared" si="0"/>
        <v>0.38000011444091797</v>
      </c>
      <c r="BS15" s="35">
        <f t="shared" si="0"/>
        <v>3.6789867868258774E-5</v>
      </c>
      <c r="BT15" s="35">
        <f t="shared" si="0"/>
        <v>1.7642507104786986E-5</v>
      </c>
      <c r="BU15" s="23"/>
      <c r="BV15" s="36">
        <f t="shared" si="0"/>
        <v>0</v>
      </c>
      <c r="BW15" s="36">
        <f t="shared" si="0"/>
        <v>0.3599998950958252</v>
      </c>
      <c r="BX15" s="35">
        <f t="shared" si="0"/>
        <v>2.7736450584514571E-5</v>
      </c>
      <c r="BY15" s="35">
        <f t="shared" si="0"/>
        <v>-2.2041259411187397E-5</v>
      </c>
    </row>
    <row r="16" spans="1:77" x14ac:dyDescent="0.2">
      <c r="A16" s="1" t="s">
        <v>22</v>
      </c>
      <c r="B16" s="13" t="s">
        <v>8</v>
      </c>
      <c r="C16" s="25">
        <v>71</v>
      </c>
      <c r="D16" s="30">
        <v>2767691.47</v>
      </c>
      <c r="E16" s="19">
        <v>2.01E-2</v>
      </c>
      <c r="F16" s="19">
        <v>2.1600000000000001E-2</v>
      </c>
      <c r="H16" s="25">
        <v>419</v>
      </c>
      <c r="I16" s="30">
        <v>24549521</v>
      </c>
      <c r="J16" s="19">
        <v>1.34E-2</v>
      </c>
      <c r="K16" s="19">
        <v>1.29E-2</v>
      </c>
      <c r="M16" s="25">
        <v>154</v>
      </c>
      <c r="N16" s="30">
        <v>9000458</v>
      </c>
      <c r="O16" s="19">
        <v>1.66E-2</v>
      </c>
      <c r="P16" s="19">
        <v>1.47E-2</v>
      </c>
      <c r="R16" s="25">
        <v>251</v>
      </c>
      <c r="S16" s="30">
        <v>17687191</v>
      </c>
      <c r="T16" s="19">
        <v>1.5299999999999999E-2</v>
      </c>
      <c r="U16" s="19">
        <v>1.47E-2</v>
      </c>
      <c r="W16" s="25">
        <v>194</v>
      </c>
      <c r="X16" s="30">
        <v>15271107</v>
      </c>
      <c r="Y16" s="19">
        <v>8.9999999999999993E-3</v>
      </c>
      <c r="Z16" s="19">
        <v>1.03E-2</v>
      </c>
      <c r="AB16" s="34" t="s">
        <v>8</v>
      </c>
      <c r="AC16" s="23">
        <f>VLOOKUP($AB16,[1]CT!$C$17:$K$24,5,FALSE)</f>
        <v>71</v>
      </c>
      <c r="AD16" s="23">
        <f>VLOOKUP($AB16,[1]CT!$C$17:$K$24,6,FALSE)</f>
        <v>2767691.47</v>
      </c>
      <c r="AE16" s="35">
        <f>VLOOKUP($AB16,[1]CT!$C$17:$K$24,8,FALSE)</f>
        <v>2.0056497175141241E-2</v>
      </c>
      <c r="AF16" s="35">
        <f>VLOOKUP($AB16,[1]CT!$C$17:$K$24,9,FALSE)</f>
        <v>2.1578803538189858E-2</v>
      </c>
      <c r="AH16" s="23">
        <f>VLOOKUP($AB16,[2]CT!$C$17:$K$23,5,FALSE)</f>
        <v>419</v>
      </c>
      <c r="AI16" s="23">
        <f>VLOOKUP($AB16,[2]CT!$C$17:$K$23,6,FALSE)</f>
        <v>24549521.140000001</v>
      </c>
      <c r="AJ16" s="35">
        <f>VLOOKUP($AB16,[2]CT!$C$17:$K$23,8,FALSE)</f>
        <v>1.3435946769280102E-2</v>
      </c>
      <c r="AK16" s="35">
        <f>VLOOKUP($AB16,[2]CT!$C$17:$K$23,9,FALSE)</f>
        <v>1.2880775910448656E-2</v>
      </c>
      <c r="AM16" s="23">
        <f>VLOOKUP($AB16,[3]CT!$C$17:$K$23,5,FALSE)</f>
        <v>154</v>
      </c>
      <c r="AN16" s="23">
        <f>VLOOKUP($AB16,[3]CT!$C$17:$K$23,6,FALSE)</f>
        <v>9000458</v>
      </c>
      <c r="AO16" s="35">
        <f>VLOOKUP($AB16,[3]CT!$C$17:$K$23,8,FALSE)</f>
        <v>1.6623488773747842E-2</v>
      </c>
      <c r="AP16" s="35">
        <f>VLOOKUP($AB16,[3]CT!$C$17:$K$23,9,FALSE)</f>
        <v>1.4717676960774095E-2</v>
      </c>
      <c r="AR16" s="23">
        <f>VLOOKUP($AB16,[4]CT!$C$17:$K$23,5,FALSE)</f>
        <v>251</v>
      </c>
      <c r="AS16" s="23">
        <f>VLOOKUP($AB16,[4]CT!$C$17:$K$23,6,FALSE)</f>
        <v>17687191.190000001</v>
      </c>
      <c r="AT16" s="35">
        <f>VLOOKUP($AB16,[4]CT!$C$17:$K$23,8,FALSE)</f>
        <v>1.5283443950557146E-2</v>
      </c>
      <c r="AU16" s="35">
        <f>VLOOKUP($AB16,[4]CT!$C$17:$K$23,9,FALSE)</f>
        <v>1.4703075314427692E-2</v>
      </c>
      <c r="AW16" s="23">
        <f>VLOOKUP($AB16,[5]CT!$C$17:$K$23,5,FALSE)</f>
        <v>194</v>
      </c>
      <c r="AX16" s="23">
        <f>VLOOKUP($AB16,[5]CT!$C$17:$K$23,6,FALSE)</f>
        <v>15271106.65</v>
      </c>
      <c r="AY16" s="35">
        <f>VLOOKUP($AB16,[5]CT!$C$17:$K$23,8,FALSE)</f>
        <v>8.9636372037148263E-3</v>
      </c>
      <c r="AZ16" s="35">
        <f>VLOOKUP($AB16,[5]CT!$C$17:$K$23,9,FALSE)</f>
        <v>1.0343015681619085E-2</v>
      </c>
      <c r="BB16" s="36">
        <f t="shared" si="1"/>
        <v>0</v>
      </c>
      <c r="BC16" s="36">
        <f t="shared" si="0"/>
        <v>0</v>
      </c>
      <c r="BD16" s="35">
        <f t="shared" si="0"/>
        <v>-4.3502824858758504E-5</v>
      </c>
      <c r="BE16" s="35">
        <f t="shared" si="0"/>
        <v>-2.1196461810143313E-5</v>
      </c>
      <c r="BF16" s="23"/>
      <c r="BG16" s="36">
        <f t="shared" si="0"/>
        <v>0</v>
      </c>
      <c r="BH16" s="36">
        <f t="shared" si="0"/>
        <v>0.14000000059604645</v>
      </c>
      <c r="BI16" s="35">
        <f t="shared" si="0"/>
        <v>3.5946769280101667E-5</v>
      </c>
      <c r="BJ16" s="35">
        <f t="shared" si="0"/>
        <v>-1.9224089551343748E-5</v>
      </c>
      <c r="BK16" s="23"/>
      <c r="BL16" s="36">
        <f t="shared" si="0"/>
        <v>0</v>
      </c>
      <c r="BM16" s="36">
        <f t="shared" si="0"/>
        <v>0</v>
      </c>
      <c r="BN16" s="35">
        <f t="shared" si="0"/>
        <v>2.3488773747842168E-5</v>
      </c>
      <c r="BO16" s="35">
        <f t="shared" si="0"/>
        <v>1.7676960774095155E-5</v>
      </c>
      <c r="BP16" s="23"/>
      <c r="BQ16" s="36">
        <f t="shared" si="0"/>
        <v>0</v>
      </c>
      <c r="BR16" s="36">
        <f t="shared" si="0"/>
        <v>0.19000000134110451</v>
      </c>
      <c r="BS16" s="35">
        <f t="shared" si="0"/>
        <v>-1.6556049442853493E-5</v>
      </c>
      <c r="BT16" s="35">
        <f t="shared" si="0"/>
        <v>3.075314427692169E-6</v>
      </c>
      <c r="BU16" s="23"/>
      <c r="BV16" s="36">
        <f t="shared" si="0"/>
        <v>0</v>
      </c>
      <c r="BW16" s="36">
        <f t="shared" si="0"/>
        <v>-0.34999999962747097</v>
      </c>
      <c r="BX16" s="35">
        <f t="shared" si="0"/>
        <v>-3.6362796285173069E-5</v>
      </c>
      <c r="BY16" s="35">
        <f t="shared" si="0"/>
        <v>4.3015681619084506E-5</v>
      </c>
    </row>
    <row r="17" spans="1:77" x14ac:dyDescent="0.2">
      <c r="A17" s="1" t="s">
        <v>23</v>
      </c>
      <c r="B17" s="13" t="s">
        <v>9</v>
      </c>
      <c r="C17" s="25">
        <v>112</v>
      </c>
      <c r="D17" s="30">
        <v>4707208.8600000003</v>
      </c>
      <c r="E17" s="19">
        <v>3.1600000000000003E-2</v>
      </c>
      <c r="F17" s="19">
        <v>3.6700000000000003E-2</v>
      </c>
      <c r="H17" s="25">
        <v>490</v>
      </c>
      <c r="I17" s="30">
        <v>29950494</v>
      </c>
      <c r="J17" s="19">
        <v>1.5699999999999999E-2</v>
      </c>
      <c r="K17" s="19">
        <v>1.5699999999999999E-2</v>
      </c>
      <c r="M17" s="25">
        <v>192</v>
      </c>
      <c r="N17" s="30">
        <v>14574137</v>
      </c>
      <c r="O17" s="19">
        <v>2.07E-2</v>
      </c>
      <c r="P17" s="19">
        <v>2.3800000000000002E-2</v>
      </c>
      <c r="R17" s="25">
        <v>291</v>
      </c>
      <c r="S17" s="30">
        <v>23912503</v>
      </c>
      <c r="T17" s="19">
        <v>1.77E-2</v>
      </c>
      <c r="U17" s="19">
        <v>1.9900000000000001E-2</v>
      </c>
      <c r="W17" s="25">
        <v>240</v>
      </c>
      <c r="X17" s="30">
        <v>21631928</v>
      </c>
      <c r="Y17" s="19">
        <v>1.11E-2</v>
      </c>
      <c r="Z17" s="19">
        <v>1.47E-2</v>
      </c>
      <c r="AB17" s="34" t="s">
        <v>9</v>
      </c>
      <c r="AC17" s="23">
        <f>VLOOKUP($AB17,[1]CT!$C$17:$K$24,5,FALSE)</f>
        <v>112</v>
      </c>
      <c r="AD17" s="23">
        <f>VLOOKUP($AB17,[1]CT!$C$17:$K$24,6,FALSE)</f>
        <v>4707208.8599999994</v>
      </c>
      <c r="AE17" s="35">
        <f>VLOOKUP($AB17,[1]CT!$C$17:$K$24,8,FALSE)</f>
        <v>3.1638418079096044E-2</v>
      </c>
      <c r="AF17" s="35">
        <f>VLOOKUP($AB17,[1]CT!$C$17:$K$24,9,FALSE)</f>
        <v>3.6700599147045328E-2</v>
      </c>
      <c r="AH17" s="23">
        <f>VLOOKUP($AB17,[2]CT!$C$17:$K$23,5,FALSE)</f>
        <v>490</v>
      </c>
      <c r="AI17" s="23">
        <f>VLOOKUP($AB17,[2]CT!$C$17:$K$23,6,FALSE)</f>
        <v>29950493.549999997</v>
      </c>
      <c r="AJ17" s="35">
        <f>VLOOKUP($AB17,[2]CT!$C$17:$K$23,8,FALSE)</f>
        <v>1.5712682379349047E-2</v>
      </c>
      <c r="AK17" s="35">
        <f>VLOOKUP($AB17,[2]CT!$C$17:$K$23,9,FALSE)</f>
        <v>1.5714587409866185E-2</v>
      </c>
      <c r="AM17" s="23">
        <f>VLOOKUP($AB17,[3]CT!$C$17:$K$23,5,FALSE)</f>
        <v>192</v>
      </c>
      <c r="AN17" s="23">
        <f>VLOOKUP($AB17,[3]CT!$C$17:$K$23,6,FALSE)</f>
        <v>14574137</v>
      </c>
      <c r="AO17" s="35">
        <f>VLOOKUP($AB17,[3]CT!$C$17:$K$23,8,FALSE)</f>
        <v>2.072538860103627E-2</v>
      </c>
      <c r="AP17" s="35">
        <f>VLOOKUP($AB17,[3]CT!$C$17:$K$23,9,FALSE)</f>
        <v>2.3831836151900859E-2</v>
      </c>
      <c r="AR17" s="23">
        <f>VLOOKUP($AB17,[4]CT!$C$17:$K$23,5,FALSE)</f>
        <v>291</v>
      </c>
      <c r="AS17" s="23">
        <f>VLOOKUP($AB17,[4]CT!$C$17:$K$23,6,FALSE)</f>
        <v>23912502.829999998</v>
      </c>
      <c r="AT17" s="35">
        <f>VLOOKUP($AB17,[4]CT!$C$17:$K$23,8,FALSE)</f>
        <v>1.7719052548255496E-2</v>
      </c>
      <c r="AU17" s="35">
        <f>VLOOKUP($AB17,[4]CT!$C$17:$K$23,9,FALSE)</f>
        <v>1.987807596407597E-2</v>
      </c>
      <c r="AW17" s="23">
        <f>VLOOKUP($AB17,[5]CT!$C$17:$K$23,5,FALSE)</f>
        <v>240</v>
      </c>
      <c r="AX17" s="23">
        <f>VLOOKUP($AB17,[5]CT!$C$17:$K$23,6,FALSE)</f>
        <v>21631928.48</v>
      </c>
      <c r="AY17" s="35">
        <f>VLOOKUP($AB17,[5]CT!$C$17:$K$23,8,FALSE)</f>
        <v>1.1089035715935868E-2</v>
      </c>
      <c r="AZ17" s="35">
        <f>VLOOKUP($AB17,[5]CT!$C$17:$K$23,9,FALSE)</f>
        <v>1.4651156633255684E-2</v>
      </c>
      <c r="BB17" s="36">
        <f t="shared" si="1"/>
        <v>0</v>
      </c>
      <c r="BC17" s="36">
        <f t="shared" si="0"/>
        <v>0</v>
      </c>
      <c r="BD17" s="35">
        <f t="shared" si="0"/>
        <v>3.8418079096040614E-5</v>
      </c>
      <c r="BE17" s="35">
        <f t="shared" si="0"/>
        <v>5.9914704532426644E-7</v>
      </c>
      <c r="BF17" s="23"/>
      <c r="BG17" s="36">
        <f t="shared" si="0"/>
        <v>0</v>
      </c>
      <c r="BH17" s="36">
        <f t="shared" si="0"/>
        <v>-0.45000000298023224</v>
      </c>
      <c r="BI17" s="35">
        <f t="shared" si="0"/>
        <v>1.2682379349048672E-5</v>
      </c>
      <c r="BJ17" s="35">
        <f t="shared" si="0"/>
        <v>1.4587409866186063E-5</v>
      </c>
      <c r="BK17" s="23"/>
      <c r="BL17" s="36">
        <f t="shared" si="0"/>
        <v>0</v>
      </c>
      <c r="BM17" s="36">
        <f t="shared" si="0"/>
        <v>0</v>
      </c>
      <c r="BN17" s="35">
        <f t="shared" si="0"/>
        <v>2.5388601036270553E-5</v>
      </c>
      <c r="BO17" s="35">
        <f t="shared" si="0"/>
        <v>3.1836151900856841E-5</v>
      </c>
      <c r="BP17" s="23"/>
      <c r="BQ17" s="36">
        <f t="shared" si="0"/>
        <v>0</v>
      </c>
      <c r="BR17" s="36">
        <f t="shared" si="0"/>
        <v>-0.17000000178813934</v>
      </c>
      <c r="BS17" s="35">
        <f t="shared" si="0"/>
        <v>1.9052548255495128E-5</v>
      </c>
      <c r="BT17" s="35">
        <f t="shared" si="0"/>
        <v>-2.1924035924030666E-5</v>
      </c>
      <c r="BU17" s="23"/>
      <c r="BV17" s="36">
        <f t="shared" si="0"/>
        <v>0</v>
      </c>
      <c r="BW17" s="36">
        <f t="shared" si="0"/>
        <v>0.48000000044703484</v>
      </c>
      <c r="BX17" s="35">
        <f t="shared" si="0"/>
        <v>-1.0964284064132052E-5</v>
      </c>
      <c r="BY17" s="35">
        <f t="shared" si="0"/>
        <v>-4.8843366744315275E-5</v>
      </c>
    </row>
    <row r="18" spans="1:77" x14ac:dyDescent="0.2">
      <c r="A18" s="1" t="s">
        <v>24</v>
      </c>
      <c r="B18" s="13" t="s">
        <v>10</v>
      </c>
      <c r="C18" s="25">
        <v>22</v>
      </c>
      <c r="D18" s="30">
        <v>961883.24</v>
      </c>
      <c r="E18" s="19">
        <v>6.1999999999999998E-3</v>
      </c>
      <c r="F18" s="19">
        <v>7.4999999999999997E-3</v>
      </c>
      <c r="H18" s="25">
        <v>441</v>
      </c>
      <c r="I18" s="30">
        <v>37084976</v>
      </c>
      <c r="J18" s="19">
        <v>1.41E-2</v>
      </c>
      <c r="K18" s="19">
        <v>1.95E-2</v>
      </c>
      <c r="M18" s="25">
        <v>96</v>
      </c>
      <c r="N18" s="30">
        <v>5966951</v>
      </c>
      <c r="O18" s="19">
        <v>1.04E-2</v>
      </c>
      <c r="P18" s="19">
        <v>9.7999999999999997E-3</v>
      </c>
      <c r="R18" s="25">
        <v>28</v>
      </c>
      <c r="S18" s="30">
        <v>1940025</v>
      </c>
      <c r="T18" s="19">
        <v>1.6999999999999999E-3</v>
      </c>
      <c r="U18" s="19">
        <v>1.6000000000000001E-3</v>
      </c>
      <c r="W18" s="25">
        <v>92</v>
      </c>
      <c r="X18" s="30">
        <v>9498418</v>
      </c>
      <c r="Y18" s="19">
        <v>4.3E-3</v>
      </c>
      <c r="Z18" s="19">
        <v>6.4000000000000003E-3</v>
      </c>
      <c r="AB18" s="34" t="s">
        <v>10</v>
      </c>
      <c r="AC18" s="23">
        <f>VLOOKUP($AB18,[1]CT!$C$17:$K$24,5,FALSE)</f>
        <v>22</v>
      </c>
      <c r="AD18" s="23">
        <f>VLOOKUP($AB18,[1]CT!$C$17:$K$24,6,FALSE)</f>
        <v>961883.24</v>
      </c>
      <c r="AE18" s="35">
        <f>VLOOKUP($AB18,[1]CT!$C$17:$K$24,8,FALSE)</f>
        <v>6.2146892655367235E-3</v>
      </c>
      <c r="AF18" s="35">
        <f>VLOOKUP($AB18,[1]CT!$C$17:$K$24,9,FALSE)</f>
        <v>7.4994954053305384E-3</v>
      </c>
      <c r="AH18" s="23">
        <f>VLOOKUP($AB18,[2]CT!$C$17:$K$23,5,FALSE)</f>
        <v>441</v>
      </c>
      <c r="AI18" s="23">
        <f>VLOOKUP($AB18,[2]CT!$C$17:$K$23,6,FALSE)</f>
        <v>37084976.200000003</v>
      </c>
      <c r="AJ18" s="35">
        <f>VLOOKUP($AB18,[2]CT!$C$17:$K$23,8,FALSE)</f>
        <v>1.4141414141414142E-2</v>
      </c>
      <c r="AK18" s="35">
        <f>VLOOKUP($AB18,[2]CT!$C$17:$K$23,9,FALSE)</f>
        <v>1.9457946464715513E-2</v>
      </c>
      <c r="AM18" s="23">
        <f>VLOOKUP($AB18,[3]CT!$C$17:$K$23,5,FALSE)</f>
        <v>96</v>
      </c>
      <c r="AN18" s="23">
        <f>VLOOKUP($AB18,[3]CT!$C$17:$K$23,6,FALSE)</f>
        <v>5966951</v>
      </c>
      <c r="AO18" s="35">
        <f>VLOOKUP($AB18,[3]CT!$C$17:$K$23,8,FALSE)</f>
        <v>1.0362694300518135E-2</v>
      </c>
      <c r="AP18" s="35">
        <f>VLOOKUP($AB18,[3]CT!$C$17:$K$23,9,FALSE)</f>
        <v>9.7572431601556219E-3</v>
      </c>
      <c r="AR18" s="23">
        <f>VLOOKUP($AB18,[4]CT!$C$17:$K$23,5,FALSE)</f>
        <v>28</v>
      </c>
      <c r="AS18" s="23">
        <f>VLOOKUP($AB18,[4]CT!$C$17:$K$23,6,FALSE)</f>
        <v>1940024.75</v>
      </c>
      <c r="AT18" s="35">
        <f>VLOOKUP($AB18,[4]CT!$C$17:$K$23,8,FALSE)</f>
        <v>1.704926018388845E-3</v>
      </c>
      <c r="AU18" s="35">
        <f>VLOOKUP($AB18,[4]CT!$C$17:$K$23,9,FALSE)</f>
        <v>1.6127111255082075E-3</v>
      </c>
      <c r="AW18" s="23">
        <f>VLOOKUP($AB18,[5]CT!$C$17:$K$23,5,FALSE)</f>
        <v>92</v>
      </c>
      <c r="AX18" s="23">
        <f>VLOOKUP($AB18,[5]CT!$C$17:$K$23,6,FALSE)</f>
        <v>9498418.3000000007</v>
      </c>
      <c r="AY18" s="35">
        <f>VLOOKUP($AB18,[5]CT!$C$17:$K$23,8,FALSE)</f>
        <v>4.2507970244420826E-3</v>
      </c>
      <c r="AZ18" s="35">
        <f>VLOOKUP($AB18,[5]CT!$C$17:$K$23,9,FALSE)</f>
        <v>6.4332134978232038E-3</v>
      </c>
      <c r="BB18" s="36">
        <f t="shared" si="1"/>
        <v>0</v>
      </c>
      <c r="BC18" s="36">
        <f t="shared" si="0"/>
        <v>0</v>
      </c>
      <c r="BD18" s="35">
        <f t="shared" si="0"/>
        <v>1.4689265536723707E-5</v>
      </c>
      <c r="BE18" s="35">
        <f t="shared" si="0"/>
        <v>-5.0459466946137232E-7</v>
      </c>
      <c r="BF18" s="23"/>
      <c r="BG18" s="36">
        <f t="shared" si="0"/>
        <v>0</v>
      </c>
      <c r="BH18" s="36">
        <f t="shared" si="0"/>
        <v>0.20000000298023224</v>
      </c>
      <c r="BI18" s="35">
        <f t="shared" si="0"/>
        <v>4.1414141414142583E-5</v>
      </c>
      <c r="BJ18" s="35">
        <f t="shared" si="0"/>
        <v>-4.2053535284487104E-5</v>
      </c>
      <c r="BK18" s="23"/>
      <c r="BL18" s="36">
        <f t="shared" si="0"/>
        <v>0</v>
      </c>
      <c r="BM18" s="36">
        <f t="shared" si="0"/>
        <v>0</v>
      </c>
      <c r="BN18" s="35">
        <f t="shared" si="0"/>
        <v>-3.7305699481864421E-5</v>
      </c>
      <c r="BO18" s="35">
        <f t="shared" si="0"/>
        <v>-4.2756839844377767E-5</v>
      </c>
      <c r="BP18" s="23"/>
      <c r="BQ18" s="36">
        <f t="shared" si="0"/>
        <v>0</v>
      </c>
      <c r="BR18" s="36">
        <f t="shared" si="0"/>
        <v>-0.25</v>
      </c>
      <c r="BS18" s="35">
        <f t="shared" si="0"/>
        <v>4.9260183888450663E-6</v>
      </c>
      <c r="BT18" s="35">
        <f t="shared" si="0"/>
        <v>1.2711125508207445E-5</v>
      </c>
      <c r="BU18" s="23"/>
      <c r="BV18" s="36">
        <f t="shared" si="0"/>
        <v>0</v>
      </c>
      <c r="BW18" s="36">
        <f t="shared" si="0"/>
        <v>0.30000000074505806</v>
      </c>
      <c r="BX18" s="35">
        <f t="shared" si="0"/>
        <v>-4.9202975557917361E-5</v>
      </c>
      <c r="BY18" s="35">
        <f t="shared" si="0"/>
        <v>3.3213497823203486E-5</v>
      </c>
    </row>
    <row r="19" spans="1:77" x14ac:dyDescent="0.2">
      <c r="A19" s="1" t="s">
        <v>25</v>
      </c>
      <c r="B19" s="13" t="s">
        <v>11</v>
      </c>
      <c r="C19" s="25">
        <v>39</v>
      </c>
      <c r="D19" s="30">
        <v>1401928.93</v>
      </c>
      <c r="E19" s="19">
        <v>1.0999999999999999E-2</v>
      </c>
      <c r="F19" s="19">
        <v>1.09E-2</v>
      </c>
      <c r="H19" s="25">
        <v>425</v>
      </c>
      <c r="I19" s="30">
        <v>26842370</v>
      </c>
      <c r="J19" s="19">
        <v>1.3599999999999999E-2</v>
      </c>
      <c r="K19" s="19">
        <v>1.41E-2</v>
      </c>
      <c r="M19" s="25">
        <v>144</v>
      </c>
      <c r="N19" s="30">
        <v>8787681</v>
      </c>
      <c r="O19" s="19">
        <v>1.55E-2</v>
      </c>
      <c r="P19" s="19">
        <v>1.44E-2</v>
      </c>
      <c r="R19" s="25">
        <v>84</v>
      </c>
      <c r="S19" s="30">
        <v>7380107</v>
      </c>
      <c r="T19" s="19">
        <v>5.1000000000000004E-3</v>
      </c>
      <c r="U19" s="19">
        <v>6.1000000000000004E-3</v>
      </c>
      <c r="W19" s="25">
        <v>389</v>
      </c>
      <c r="X19" s="30">
        <v>24689655</v>
      </c>
      <c r="Y19" s="19">
        <v>1.7999999999999999E-2</v>
      </c>
      <c r="Z19" s="19">
        <v>1.67E-2</v>
      </c>
      <c r="AB19" s="34" t="s">
        <v>11</v>
      </c>
      <c r="AC19" s="23">
        <f>VLOOKUP($AB19,[1]CT!$C$17:$K$24,5,FALSE)</f>
        <v>39</v>
      </c>
      <c r="AD19" s="23">
        <f>VLOOKUP($AB19,[1]CT!$C$17:$K$24,6,FALSE)</f>
        <v>1401928.93</v>
      </c>
      <c r="AE19" s="35">
        <f>VLOOKUP($AB19,[1]CT!$C$17:$K$24,8,FALSE)</f>
        <v>1.1016949152542373E-2</v>
      </c>
      <c r="AF19" s="35">
        <f>VLOOKUP($AB19,[1]CT!$C$17:$K$24,9,FALSE)</f>
        <v>1.0930390646098541E-2</v>
      </c>
      <c r="AH19" s="23">
        <f>VLOOKUP($AB19,[2]CT!$C$17:$K$23,5,FALSE)</f>
        <v>425</v>
      </c>
      <c r="AI19" s="23">
        <f>VLOOKUP($AB19,[2]CT!$C$17:$K$23,6,FALSE)</f>
        <v>26842370.440000001</v>
      </c>
      <c r="AJ19" s="35">
        <f>VLOOKUP($AB19,[2]CT!$C$17:$K$23,8,FALSE)</f>
        <v>1.3628346961680296E-2</v>
      </c>
      <c r="AK19" s="35">
        <f>VLOOKUP($AB19,[2]CT!$C$17:$K$23,9,FALSE)</f>
        <v>1.4083800517784401E-2</v>
      </c>
      <c r="AM19" s="23">
        <f>VLOOKUP($AB19,[3]CT!$C$17:$K$23,5,FALSE)</f>
        <v>144</v>
      </c>
      <c r="AN19" s="23">
        <f>VLOOKUP($AB19,[3]CT!$C$17:$K$23,6,FALSE)</f>
        <v>8787681</v>
      </c>
      <c r="AO19" s="35">
        <f>VLOOKUP($AB19,[3]CT!$C$17:$K$23,8,FALSE)</f>
        <v>1.5544041450777202E-2</v>
      </c>
      <c r="AP19" s="35">
        <f>VLOOKUP($AB19,[3]CT!$C$17:$K$23,9,FALSE)</f>
        <v>1.4369740983440205E-2</v>
      </c>
      <c r="AR19" s="23">
        <f>VLOOKUP($AB19,[4]CT!$C$17:$K$23,5,FALSE)</f>
        <v>84</v>
      </c>
      <c r="AS19" s="23">
        <f>VLOOKUP($AB19,[4]CT!$C$17:$K$23,6,FALSE)</f>
        <v>7380106.54</v>
      </c>
      <c r="AT19" s="35">
        <f>VLOOKUP($AB19,[4]CT!$C$17:$K$23,8,FALSE)</f>
        <v>5.1147780551665349E-3</v>
      </c>
      <c r="AU19" s="35">
        <f>VLOOKUP($AB19,[4]CT!$C$17:$K$23,9,FALSE)</f>
        <v>6.134962929980085E-3</v>
      </c>
      <c r="AW19" s="23">
        <f>VLOOKUP($AB19,[5]CT!$C$17:$K$23,5,FALSE)</f>
        <v>389</v>
      </c>
      <c r="AX19" s="23">
        <f>VLOOKUP($AB19,[5]CT!$C$17:$K$23,6,FALSE)</f>
        <v>24689654.719999999</v>
      </c>
      <c r="AY19" s="35">
        <f>VLOOKUP($AB19,[5]CT!$C$17:$K$23,8,FALSE)</f>
        <v>1.797347872291272E-2</v>
      </c>
      <c r="AZ19" s="35">
        <f>VLOOKUP($AB19,[5]CT!$C$17:$K$23,9,FALSE)</f>
        <v>1.6722133621057556E-2</v>
      </c>
      <c r="BB19" s="36">
        <f t="shared" si="1"/>
        <v>0</v>
      </c>
      <c r="BC19" s="36">
        <f t="shared" si="0"/>
        <v>0</v>
      </c>
      <c r="BD19" s="35">
        <f t="shared" si="0"/>
        <v>1.6949152542373308E-5</v>
      </c>
      <c r="BE19" s="35">
        <f t="shared" si="0"/>
        <v>3.0390646098540919E-5</v>
      </c>
      <c r="BF19" s="23"/>
      <c r="BG19" s="36">
        <f t="shared" si="0"/>
        <v>0</v>
      </c>
      <c r="BH19" s="36">
        <f t="shared" si="0"/>
        <v>0.44000000134110451</v>
      </c>
      <c r="BI19" s="35">
        <f t="shared" si="0"/>
        <v>2.8346961680296434E-5</v>
      </c>
      <c r="BJ19" s="35">
        <f t="shared" si="0"/>
        <v>-1.6199482215598776E-5</v>
      </c>
      <c r="BK19" s="23"/>
      <c r="BL19" s="36">
        <f t="shared" si="0"/>
        <v>0</v>
      </c>
      <c r="BM19" s="36">
        <f t="shared" si="0"/>
        <v>0</v>
      </c>
      <c r="BN19" s="35">
        <f t="shared" si="0"/>
        <v>4.4041450777201896E-5</v>
      </c>
      <c r="BO19" s="35">
        <f t="shared" si="0"/>
        <v>-3.0259016559794696E-5</v>
      </c>
      <c r="BP19" s="23"/>
      <c r="BQ19" s="36">
        <f t="shared" si="0"/>
        <v>0</v>
      </c>
      <c r="BR19" s="36">
        <f t="shared" si="0"/>
        <v>-0.4599999999627471</v>
      </c>
      <c r="BS19" s="35">
        <f t="shared" si="0"/>
        <v>1.4778055166534548E-5</v>
      </c>
      <c r="BT19" s="35">
        <f t="shared" si="0"/>
        <v>3.4962929980084621E-5</v>
      </c>
      <c r="BU19" s="23"/>
      <c r="BV19" s="36">
        <f t="shared" si="0"/>
        <v>0</v>
      </c>
      <c r="BW19" s="36">
        <f t="shared" si="0"/>
        <v>-0.2800000011920929</v>
      </c>
      <c r="BX19" s="35">
        <f t="shared" si="0"/>
        <v>-2.6521277087278305E-5</v>
      </c>
      <c r="BY19" s="35">
        <f t="shared" si="0"/>
        <v>2.2133621057556646E-5</v>
      </c>
    </row>
    <row r="20" spans="1:77" x14ac:dyDescent="0.2">
      <c r="A20" s="1" t="s">
        <v>26</v>
      </c>
      <c r="B20" s="13" t="s">
        <v>12</v>
      </c>
      <c r="C20" s="23">
        <v>3</v>
      </c>
      <c r="D20" s="28">
        <v>258457.77</v>
      </c>
      <c r="E20" s="17">
        <v>8.0000000000000004E-4</v>
      </c>
      <c r="F20" s="17">
        <v>2E-3</v>
      </c>
      <c r="G20" s="8"/>
      <c r="H20" s="23">
        <v>146</v>
      </c>
      <c r="I20" s="28">
        <v>15721425</v>
      </c>
      <c r="J20" s="17">
        <v>4.7000000000000002E-3</v>
      </c>
      <c r="K20" s="17">
        <v>8.2000000000000007E-3</v>
      </c>
      <c r="L20" s="8"/>
      <c r="M20" s="23">
        <v>28</v>
      </c>
      <c r="N20" s="28">
        <v>4092313</v>
      </c>
      <c r="O20" s="17">
        <v>3.0000000000000001E-3</v>
      </c>
      <c r="P20" s="17">
        <v>6.7000000000000002E-3</v>
      </c>
      <c r="Q20" s="8"/>
      <c r="R20" s="23">
        <v>91</v>
      </c>
      <c r="S20" s="28">
        <v>11973687</v>
      </c>
      <c r="T20" s="17">
        <v>5.4999999999999997E-3</v>
      </c>
      <c r="U20" s="17">
        <v>0.01</v>
      </c>
      <c r="V20" s="8"/>
      <c r="W20" s="23">
        <v>212</v>
      </c>
      <c r="X20" s="28">
        <v>26240517</v>
      </c>
      <c r="Y20" s="17">
        <v>9.7999999999999997E-3</v>
      </c>
      <c r="Z20" s="17">
        <v>1.78E-2</v>
      </c>
      <c r="AA20" s="8"/>
      <c r="AB20" s="34" t="s">
        <v>12</v>
      </c>
      <c r="AC20" s="23">
        <f>VLOOKUP($AB20,[1]CT!$C$17:$K$24,5,FALSE)</f>
        <v>3</v>
      </c>
      <c r="AD20" s="23">
        <f>VLOOKUP($AB20,[1]CT!$C$17:$K$24,6,FALSE)</f>
        <v>258457.77</v>
      </c>
      <c r="AE20" s="35">
        <f>VLOOKUP($AB20,[1]CT!$C$17:$K$24,8,FALSE)</f>
        <v>8.4745762711864404E-4</v>
      </c>
      <c r="AF20" s="35">
        <f>VLOOKUP($AB20,[1]CT!$C$17:$K$24,9,FALSE)</f>
        <v>2.0151124148778984E-3</v>
      </c>
      <c r="AG20" s="8"/>
      <c r="AH20" s="23">
        <f>VLOOKUP($AB20,[2]CT!$C$17:$K$23,5,FALSE)</f>
        <v>146</v>
      </c>
      <c r="AI20" s="23">
        <f>VLOOKUP($AB20,[2]CT!$C$17:$K$23,6,FALSE)</f>
        <v>15721424.809999999</v>
      </c>
      <c r="AJ20" s="35">
        <f>VLOOKUP($AB20,[2]CT!$C$17:$K$23,8,FALSE)</f>
        <v>4.6817380150713482E-3</v>
      </c>
      <c r="AK20" s="35">
        <f>VLOOKUP($AB20,[2]CT!$C$17:$K$23,9,FALSE)</f>
        <v>8.2488024436707125E-3</v>
      </c>
      <c r="AL20" s="8"/>
      <c r="AM20" s="23">
        <f>VLOOKUP($AB20,[3]CT!$C$17:$K$23,5,FALSE)</f>
        <v>28</v>
      </c>
      <c r="AN20" s="23">
        <f>VLOOKUP($AB20,[3]CT!$C$17:$K$23,6,FALSE)</f>
        <v>4092313</v>
      </c>
      <c r="AO20" s="35">
        <f>VLOOKUP($AB20,[3]CT!$C$17:$K$23,8,FALSE)</f>
        <v>3.0224525043177895E-3</v>
      </c>
      <c r="AP20" s="35">
        <f>VLOOKUP($AB20,[3]CT!$C$17:$K$23,9,FALSE)</f>
        <v>6.6918084342348265E-3</v>
      </c>
      <c r="AQ20" s="8"/>
      <c r="AR20" s="23">
        <f>VLOOKUP($AB20,[4]CT!$C$17:$K$23,5,FALSE)</f>
        <v>91</v>
      </c>
      <c r="AS20" s="23">
        <f>VLOOKUP($AB20,[4]CT!$C$17:$K$23,6,FALSE)</f>
        <v>11973687.310000001</v>
      </c>
      <c r="AT20" s="35">
        <f>VLOOKUP($AB20,[4]CT!$C$17:$K$23,8,FALSE)</f>
        <v>5.5410095597637462E-3</v>
      </c>
      <c r="AU20" s="35">
        <f>VLOOKUP($AB20,[4]CT!$C$17:$K$23,9,FALSE)</f>
        <v>9.9535321589033551E-3</v>
      </c>
      <c r="AV20" s="8"/>
      <c r="AW20" s="23">
        <f>VLOOKUP($AB20,[5]CT!$C$17:$K$23,5,FALSE)</f>
        <v>212</v>
      </c>
      <c r="AX20" s="23">
        <f>VLOOKUP($AB20,[5]CT!$C$17:$K$23,6,FALSE)</f>
        <v>26240516.75</v>
      </c>
      <c r="AY20" s="35">
        <f>VLOOKUP($AB20,[5]CT!$C$17:$K$23,8,FALSE)</f>
        <v>9.7953148824100177E-3</v>
      </c>
      <c r="AZ20" s="35">
        <f>VLOOKUP($AB20,[5]CT!$C$17:$K$23,9,FALSE)</f>
        <v>1.7772521825655526E-2</v>
      </c>
      <c r="BB20" s="36">
        <f t="shared" si="1"/>
        <v>0</v>
      </c>
      <c r="BC20" s="36">
        <f t="shared" si="0"/>
        <v>0</v>
      </c>
      <c r="BD20" s="35">
        <f t="shared" si="0"/>
        <v>4.7457627118644005E-5</v>
      </c>
      <c r="BE20" s="35">
        <f t="shared" si="0"/>
        <v>1.511241487789838E-5</v>
      </c>
      <c r="BF20" s="23"/>
      <c r="BG20" s="36">
        <f t="shared" si="0"/>
        <v>0</v>
      </c>
      <c r="BH20" s="36">
        <f t="shared" si="0"/>
        <v>-0.19000000134110451</v>
      </c>
      <c r="BI20" s="35">
        <f t="shared" si="0"/>
        <v>-1.8261984928651977E-5</v>
      </c>
      <c r="BJ20" s="35">
        <f t="shared" si="0"/>
        <v>4.8802443670711848E-5</v>
      </c>
      <c r="BK20" s="23"/>
      <c r="BL20" s="36">
        <f t="shared" si="0"/>
        <v>0</v>
      </c>
      <c r="BM20" s="36">
        <f t="shared" si="0"/>
        <v>0</v>
      </c>
      <c r="BN20" s="35">
        <f t="shared" si="0"/>
        <v>2.2452504317789414E-5</v>
      </c>
      <c r="BO20" s="35">
        <f t="shared" si="0"/>
        <v>-8.1915657651737001E-6</v>
      </c>
      <c r="BP20" s="23"/>
      <c r="BQ20" s="36">
        <f t="shared" si="0"/>
        <v>0</v>
      </c>
      <c r="BR20" s="36">
        <f t="shared" si="0"/>
        <v>0.31000000052154064</v>
      </c>
      <c r="BS20" s="35">
        <f t="shared" si="0"/>
        <v>4.1009559763746477E-5</v>
      </c>
      <c r="BT20" s="35">
        <f t="shared" si="0"/>
        <v>-4.6467841096645146E-5</v>
      </c>
      <c r="BU20" s="23"/>
      <c r="BV20" s="36">
        <f t="shared" si="0"/>
        <v>0</v>
      </c>
      <c r="BW20" s="36">
        <f t="shared" si="0"/>
        <v>-0.25</v>
      </c>
      <c r="BX20" s="35">
        <f t="shared" si="0"/>
        <v>-4.6851175899819547E-6</v>
      </c>
      <c r="BY20" s="35">
        <f t="shared" si="0"/>
        <v>-2.7478174344473805E-5</v>
      </c>
    </row>
    <row r="21" spans="1:77" x14ac:dyDescent="0.2">
      <c r="A21" s="1" t="s">
        <v>27</v>
      </c>
      <c r="B21" s="13" t="s">
        <v>13</v>
      </c>
      <c r="C21" s="23">
        <v>3540</v>
      </c>
      <c r="D21" s="28">
        <v>128259727.89</v>
      </c>
      <c r="E21" s="17">
        <v>1</v>
      </c>
      <c r="F21" s="17">
        <v>1</v>
      </c>
      <c r="G21" s="8"/>
      <c r="H21" s="23">
        <v>31185</v>
      </c>
      <c r="I21" s="28">
        <v>1905903908</v>
      </c>
      <c r="J21" s="17">
        <v>1</v>
      </c>
      <c r="K21" s="17">
        <v>1</v>
      </c>
      <c r="L21" s="8"/>
      <c r="M21" s="23">
        <v>9264</v>
      </c>
      <c r="N21" s="28">
        <v>611540668</v>
      </c>
      <c r="O21" s="17">
        <v>1</v>
      </c>
      <c r="P21" s="17">
        <v>1</v>
      </c>
      <c r="Q21" s="8"/>
      <c r="R21" s="23">
        <v>16423</v>
      </c>
      <c r="S21" s="28">
        <v>1202958620</v>
      </c>
      <c r="T21" s="17">
        <v>1</v>
      </c>
      <c r="U21" s="17">
        <v>1</v>
      </c>
      <c r="V21" s="8"/>
      <c r="W21" s="23">
        <v>21643</v>
      </c>
      <c r="X21" s="28">
        <v>1476465580</v>
      </c>
      <c r="Y21" s="17">
        <v>1</v>
      </c>
      <c r="Z21" s="17">
        <v>1</v>
      </c>
      <c r="AA21" s="8"/>
      <c r="AB21" s="34" t="s">
        <v>13</v>
      </c>
      <c r="AC21" s="23">
        <f>VLOOKUP($AB21,[1]CT!$C$17:$K$24,5,FALSE)</f>
        <v>3540</v>
      </c>
      <c r="AD21" s="23">
        <f>VLOOKUP($AB21,[1]CT!$C$17:$K$24,6,FALSE)</f>
        <v>128259727.88999999</v>
      </c>
      <c r="AE21" s="35">
        <f>VLOOKUP($AB21,[1]CT!$C$17:$K$24,8,FALSE)</f>
        <v>1</v>
      </c>
      <c r="AF21" s="35">
        <f>VLOOKUP($AB21,[1]CT!$C$17:$K$24,9,FALSE)</f>
        <v>1.0000000000000002</v>
      </c>
      <c r="AG21" s="8"/>
      <c r="AH21" s="23">
        <f>VLOOKUP($AB21,[2]CT!$C$17:$K$23,5,FALSE)</f>
        <v>31185</v>
      </c>
      <c r="AI21" s="23">
        <f>VLOOKUP($AB21,[2]CT!$C$17:$K$23,6,FALSE)</f>
        <v>1905903907.55</v>
      </c>
      <c r="AJ21" s="35">
        <f>VLOOKUP($AB21,[2]CT!$C$17:$K$23,8,FALSE)</f>
        <v>0.99999999999999989</v>
      </c>
      <c r="AK21" s="35">
        <f>VLOOKUP($AB21,[2]CT!$C$17:$K$23,9,FALSE)</f>
        <v>1</v>
      </c>
      <c r="AL21" s="8"/>
      <c r="AM21" s="23">
        <f>VLOOKUP($AB21,[3]CT!$C$17:$K$23,5,FALSE)</f>
        <v>9264</v>
      </c>
      <c r="AN21" s="23">
        <f>VLOOKUP($AB21,[3]CT!$C$17:$K$23,6,FALSE)</f>
        <v>611540668</v>
      </c>
      <c r="AO21" s="35">
        <f>VLOOKUP($AB21,[3]CT!$C$17:$K$23,8,FALSE)</f>
        <v>1</v>
      </c>
      <c r="AP21" s="35">
        <f>VLOOKUP($AB21,[3]CT!$C$17:$K$23,9,FALSE)</f>
        <v>1</v>
      </c>
      <c r="AQ21" s="8"/>
      <c r="AR21" s="23">
        <f>VLOOKUP($AB21,[4]CT!$C$17:$K$23,5,FALSE)</f>
        <v>16423</v>
      </c>
      <c r="AS21" s="23">
        <f>VLOOKUP($AB21,[4]CT!$C$17:$K$23,6,FALSE)</f>
        <v>1202958620</v>
      </c>
      <c r="AT21" s="35">
        <f>VLOOKUP($AB21,[4]CT!$C$17:$K$23,8,FALSE)</f>
        <v>1</v>
      </c>
      <c r="AU21" s="35">
        <f>VLOOKUP($AB21,[4]CT!$C$17:$K$23,9,FALSE)</f>
        <v>1</v>
      </c>
      <c r="AV21" s="8"/>
      <c r="AW21" s="23">
        <f>VLOOKUP($AB21,[5]CT!$C$17:$K$23,5,FALSE)</f>
        <v>21643</v>
      </c>
      <c r="AX21" s="23">
        <f>VLOOKUP($AB21,[5]CT!$C$17:$K$23,6,FALSE)</f>
        <v>1476465580.26</v>
      </c>
      <c r="AY21" s="35">
        <f>VLOOKUP($AB21,[5]CT!$C$17:$K$23,8,FALSE)</f>
        <v>1</v>
      </c>
      <c r="AZ21" s="35">
        <f>VLOOKUP($AB21,[5]CT!$C$17:$K$23,9,FALSE)</f>
        <v>1</v>
      </c>
      <c r="BB21" s="36">
        <f t="shared" si="1"/>
        <v>0</v>
      </c>
      <c r="BC21" s="36">
        <f t="shared" si="0"/>
        <v>0</v>
      </c>
      <c r="BD21" s="35">
        <f t="shared" si="0"/>
        <v>0</v>
      </c>
      <c r="BE21" s="35">
        <f t="shared" si="0"/>
        <v>0</v>
      </c>
      <c r="BF21" s="23"/>
      <c r="BG21" s="36">
        <f t="shared" si="0"/>
        <v>0</v>
      </c>
      <c r="BH21" s="36">
        <f t="shared" si="0"/>
        <v>-0.45000004768371582</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v>
      </c>
      <c r="BS21" s="35">
        <f t="shared" si="3"/>
        <v>0</v>
      </c>
      <c r="BT21" s="35">
        <f t="shared" si="3"/>
        <v>0</v>
      </c>
      <c r="BU21" s="23"/>
      <c r="BV21" s="36">
        <f t="shared" ref="BV21:BY21" si="4">AW21-W21</f>
        <v>0</v>
      </c>
      <c r="BW21" s="36">
        <f t="shared" si="4"/>
        <v>0.25999999046325684</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pane xSplit="7" ySplit="13" topLeftCell="N14" activePane="bottomRight" state="frozen"/>
      <selection pane="bottomRight" activeCell="U22" sqref="U22"/>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923" priority="21" operator="lessThan">
      <formula>-1</formula>
    </cfRule>
  </conditionalFormatting>
  <conditionalFormatting sqref="BD6:BE21">
    <cfRule type="cellIs" dxfId="922" priority="19" operator="lessThan">
      <formula>-0.01</formula>
    </cfRule>
    <cfRule type="cellIs" dxfId="921" priority="20" operator="greaterThan">
      <formula>0.01</formula>
    </cfRule>
  </conditionalFormatting>
  <conditionalFormatting sqref="BB6:BC21">
    <cfRule type="cellIs" dxfId="920" priority="17" operator="lessThan">
      <formula>-1</formula>
    </cfRule>
    <cfRule type="cellIs" dxfId="919" priority="18" operator="greaterThan">
      <formula>1</formula>
    </cfRule>
  </conditionalFormatting>
  <conditionalFormatting sqref="BI6:BJ21">
    <cfRule type="cellIs" dxfId="918" priority="15" operator="lessThan">
      <formula>-0.01</formula>
    </cfRule>
    <cfRule type="cellIs" dxfId="917" priority="16" operator="greaterThan">
      <formula>0.01</formula>
    </cfRule>
  </conditionalFormatting>
  <conditionalFormatting sqref="BG6:BH21">
    <cfRule type="cellIs" dxfId="916" priority="13" operator="lessThan">
      <formula>-1</formula>
    </cfRule>
    <cfRule type="cellIs" dxfId="915" priority="14" operator="greaterThan">
      <formula>1</formula>
    </cfRule>
  </conditionalFormatting>
  <conditionalFormatting sqref="BN6:BO21">
    <cfRule type="cellIs" dxfId="914" priority="11" operator="lessThan">
      <formula>-0.01</formula>
    </cfRule>
    <cfRule type="cellIs" dxfId="913" priority="12" operator="greaterThan">
      <formula>0.01</formula>
    </cfRule>
  </conditionalFormatting>
  <conditionalFormatting sqref="BL6:BM21">
    <cfRule type="cellIs" dxfId="912" priority="9" operator="lessThan">
      <formula>-1</formula>
    </cfRule>
    <cfRule type="cellIs" dxfId="911" priority="10" operator="greaterThan">
      <formula>1</formula>
    </cfRule>
  </conditionalFormatting>
  <conditionalFormatting sqref="BS6:BT21">
    <cfRule type="cellIs" dxfId="910" priority="7" operator="lessThan">
      <formula>-0.01</formula>
    </cfRule>
    <cfRule type="cellIs" dxfId="909" priority="8" operator="greaterThan">
      <formula>0.01</formula>
    </cfRule>
  </conditionalFormatting>
  <conditionalFormatting sqref="BQ6:BR21">
    <cfRule type="cellIs" dxfId="908" priority="5" operator="lessThan">
      <formula>-1</formula>
    </cfRule>
    <cfRule type="cellIs" dxfId="907" priority="6" operator="greaterThan">
      <formula>1</formula>
    </cfRule>
  </conditionalFormatting>
  <conditionalFormatting sqref="BX6:BY21">
    <cfRule type="cellIs" dxfId="906" priority="3" operator="lessThan">
      <formula>-0.01</formula>
    </cfRule>
    <cfRule type="cellIs" dxfId="905" priority="4" operator="greaterThan">
      <formula>0.01</formula>
    </cfRule>
  </conditionalFormatting>
  <conditionalFormatting sqref="BV6:BW21">
    <cfRule type="cellIs" dxfId="904" priority="1" operator="lessThan">
      <formula>-1</formula>
    </cfRule>
    <cfRule type="cellIs" dxfId="903" priority="2" operator="greaterThan">
      <formula>1</formula>
    </cfRule>
  </conditionalFormatting>
  <pageMargins left="0.7" right="0.7" top="0.75" bottom="0.75" header="0.3" footer="0.3"/>
  <pageSetup paperSize="5" scale="1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Y37"/>
  <sheetViews>
    <sheetView zoomScale="80" zoomScaleNormal="80" workbookViewId="0">
      <pane xSplit="2" ySplit="3" topLeftCell="AV4" activePane="bottomRight" state="frozen"/>
      <selection activeCell="BB10" sqref="BB10"/>
      <selection pane="topRight" activeCell="BB10" sqref="BB10"/>
      <selection pane="bottomLeft" activeCell="BB10" sqref="BB10"/>
      <selection pane="bottomRight" activeCell="BB10" sqref="BB10"/>
    </sheetView>
  </sheetViews>
  <sheetFormatPr defaultRowHeight="12.75" x14ac:dyDescent="0.2"/>
  <cols>
    <col min="1" max="1" width="6.28515625" style="1" customWidth="1"/>
    <col min="2" max="2" width="21.7109375" style="2" customWidth="1"/>
    <col min="3" max="6" width="19.85546875" style="2" customWidth="1"/>
    <col min="7" max="7" width="2.7109375" style="2" customWidth="1"/>
    <col min="8" max="11" width="19.85546875" style="2" customWidth="1"/>
    <col min="12" max="12" width="2.7109375" style="2" customWidth="1"/>
    <col min="13" max="16" width="19.85546875" style="2" customWidth="1"/>
    <col min="17" max="17" width="2.7109375" style="2" customWidth="1"/>
    <col min="18" max="21" width="19.85546875" style="2" customWidth="1"/>
    <col min="22" max="22" width="2.7109375" style="2" customWidth="1"/>
    <col min="23" max="26" width="19.85546875" style="2" customWidth="1"/>
    <col min="27" max="27" width="2.7109375" style="2" customWidth="1"/>
    <col min="28" max="28" width="28.28515625" style="13" customWidth="1"/>
    <col min="29" max="32" width="19.85546875" style="2" customWidth="1"/>
    <col min="33" max="33" width="2.7109375" style="2" customWidth="1"/>
    <col min="34" max="37" width="19.85546875" style="2" customWidth="1"/>
    <col min="38" max="38" width="2.7109375" style="2" customWidth="1"/>
    <col min="39" max="42" width="19.85546875" style="2" customWidth="1"/>
    <col min="43" max="43" width="2.7109375" style="2" customWidth="1"/>
    <col min="44" max="47" width="19.85546875" style="2" customWidth="1"/>
    <col min="48" max="48" width="2.7109375" style="2" customWidth="1"/>
    <col min="49" max="52" width="19.85546875" style="2" customWidth="1"/>
    <col min="53" max="53" width="9.140625" style="2"/>
    <col min="54" max="57" width="19.85546875" style="2" customWidth="1"/>
    <col min="58" max="58" width="2.7109375" style="2" customWidth="1"/>
    <col min="59" max="62" width="19.85546875" style="2" customWidth="1"/>
    <col min="63" max="63" width="2.7109375" style="2" customWidth="1"/>
    <col min="64" max="67" width="19.85546875" style="2" customWidth="1"/>
    <col min="68" max="68" width="2.7109375" style="2" customWidth="1"/>
    <col min="69" max="72" width="19.85546875" style="2" customWidth="1"/>
    <col min="73" max="73" width="2.7109375" style="2" customWidth="1"/>
    <col min="74" max="77" width="19.85546875" style="2" customWidth="1"/>
    <col min="78" max="16384" width="9.140625" style="2"/>
  </cols>
  <sheetData>
    <row r="1" spans="1:77" x14ac:dyDescent="0.2">
      <c r="C1" s="33"/>
      <c r="D1" s="33"/>
      <c r="E1" s="33"/>
      <c r="F1" s="33"/>
      <c r="G1" s="33"/>
      <c r="H1" s="33"/>
      <c r="I1" s="33"/>
      <c r="J1" s="33"/>
      <c r="K1" s="33"/>
      <c r="L1" s="33"/>
      <c r="M1" s="33"/>
      <c r="N1" s="33"/>
      <c r="O1" s="33"/>
      <c r="P1" s="33"/>
      <c r="Q1" s="33"/>
      <c r="R1" s="33"/>
      <c r="S1" s="33"/>
      <c r="T1" s="33"/>
      <c r="U1" s="33"/>
      <c r="V1" s="33"/>
      <c r="W1" s="33"/>
      <c r="X1" s="33"/>
      <c r="Y1" s="33"/>
      <c r="Z1" s="33"/>
      <c r="AC1" s="32"/>
      <c r="AD1" s="32"/>
      <c r="AE1" s="32"/>
      <c r="AF1" s="32"/>
      <c r="AG1" s="32"/>
      <c r="AH1" s="32"/>
      <c r="AI1" s="32"/>
      <c r="AJ1" s="32"/>
      <c r="AK1" s="32"/>
      <c r="AL1" s="32"/>
      <c r="AM1" s="32"/>
      <c r="AN1" s="32"/>
      <c r="AO1" s="32"/>
      <c r="AP1" s="32"/>
      <c r="AQ1" s="32"/>
      <c r="AR1" s="32"/>
      <c r="AS1" s="32"/>
      <c r="AT1" s="32"/>
      <c r="AU1" s="32"/>
      <c r="AV1" s="32"/>
      <c r="AW1" s="32"/>
      <c r="AX1" s="32"/>
      <c r="AY1" s="32"/>
      <c r="AZ1" s="32"/>
      <c r="BB1" s="31"/>
      <c r="BC1" s="31"/>
      <c r="BD1" s="31"/>
      <c r="BE1" s="31"/>
      <c r="BF1" s="31"/>
      <c r="BG1" s="31"/>
      <c r="BH1" s="31"/>
      <c r="BI1" s="31"/>
      <c r="BJ1" s="31"/>
      <c r="BK1" s="31"/>
      <c r="BL1" s="31"/>
      <c r="BM1" s="31"/>
      <c r="BN1" s="31"/>
      <c r="BO1" s="31"/>
      <c r="BP1" s="31"/>
      <c r="BQ1" s="31"/>
      <c r="BR1" s="31"/>
      <c r="BS1" s="31"/>
      <c r="BT1" s="31"/>
      <c r="BU1" s="31"/>
      <c r="BV1" s="31"/>
      <c r="BW1" s="31"/>
      <c r="BX1" s="31"/>
      <c r="BY1" s="31"/>
    </row>
    <row r="2" spans="1:77" ht="15" customHeight="1" x14ac:dyDescent="0.2">
      <c r="C2" s="38" t="s">
        <v>5</v>
      </c>
      <c r="D2" s="38"/>
      <c r="E2" s="38"/>
      <c r="F2" s="38"/>
      <c r="H2" s="38" t="s">
        <v>6</v>
      </c>
      <c r="I2" s="38"/>
      <c r="J2" s="38"/>
      <c r="K2" s="38"/>
      <c r="L2" s="12"/>
      <c r="M2" s="38" t="s">
        <v>0</v>
      </c>
      <c r="N2" s="38"/>
      <c r="O2" s="38"/>
      <c r="P2" s="38"/>
      <c r="Q2" s="12"/>
      <c r="R2" s="38" t="s">
        <v>1</v>
      </c>
      <c r="S2" s="38"/>
      <c r="T2" s="38"/>
      <c r="U2" s="38"/>
      <c r="V2" s="12"/>
      <c r="W2" s="38" t="s">
        <v>2</v>
      </c>
      <c r="X2" s="38"/>
      <c r="Y2" s="38"/>
      <c r="Z2" s="38"/>
      <c r="AC2" s="38" t="s">
        <v>5</v>
      </c>
      <c r="AD2" s="38"/>
      <c r="AE2" s="38"/>
      <c r="AF2" s="38"/>
      <c r="AH2" s="38" t="s">
        <v>6</v>
      </c>
      <c r="AI2" s="38"/>
      <c r="AJ2" s="38"/>
      <c r="AK2" s="38"/>
      <c r="AL2" s="12"/>
      <c r="AM2" s="38" t="s">
        <v>0</v>
      </c>
      <c r="AN2" s="38"/>
      <c r="AO2" s="38"/>
      <c r="AP2" s="38"/>
      <c r="AQ2" s="12"/>
      <c r="AR2" s="38" t="s">
        <v>1</v>
      </c>
      <c r="AS2" s="38"/>
      <c r="AT2" s="38"/>
      <c r="AU2" s="38"/>
      <c r="AV2" s="12"/>
      <c r="AW2" s="38" t="s">
        <v>2</v>
      </c>
      <c r="AX2" s="38"/>
      <c r="AY2" s="38"/>
      <c r="AZ2" s="38"/>
      <c r="BB2" s="38" t="s">
        <v>5</v>
      </c>
      <c r="BC2" s="38"/>
      <c r="BD2" s="38"/>
      <c r="BE2" s="38"/>
      <c r="BG2" s="38" t="s">
        <v>6</v>
      </c>
      <c r="BH2" s="38"/>
      <c r="BI2" s="38"/>
      <c r="BJ2" s="38"/>
      <c r="BK2" s="12"/>
      <c r="BL2" s="38" t="s">
        <v>0</v>
      </c>
      <c r="BM2" s="38"/>
      <c r="BN2" s="38"/>
      <c r="BO2" s="38"/>
      <c r="BP2" s="12"/>
      <c r="BQ2" s="38" t="s">
        <v>1</v>
      </c>
      <c r="BR2" s="38"/>
      <c r="BS2" s="38"/>
      <c r="BT2" s="38"/>
      <c r="BU2" s="12"/>
      <c r="BV2" s="38" t="s">
        <v>2</v>
      </c>
      <c r="BW2" s="38"/>
      <c r="BX2" s="38"/>
      <c r="BY2" s="38"/>
    </row>
    <row r="3" spans="1:77" ht="13.5" thickBot="1" x14ac:dyDescent="0.25">
      <c r="B3" s="3" t="s">
        <v>37</v>
      </c>
      <c r="C3" s="4" t="s">
        <v>14</v>
      </c>
      <c r="D3" s="5" t="s">
        <v>15</v>
      </c>
      <c r="E3" s="5" t="s">
        <v>16</v>
      </c>
      <c r="F3" s="5" t="s">
        <v>17</v>
      </c>
      <c r="G3" s="6"/>
      <c r="H3" s="4" t="s">
        <v>14</v>
      </c>
      <c r="I3" s="5" t="s">
        <v>15</v>
      </c>
      <c r="J3" s="5" t="s">
        <v>16</v>
      </c>
      <c r="K3" s="5" t="s">
        <v>17</v>
      </c>
      <c r="L3" s="6"/>
      <c r="M3" s="4" t="s">
        <v>14</v>
      </c>
      <c r="N3" s="5" t="s">
        <v>15</v>
      </c>
      <c r="O3" s="5" t="s">
        <v>16</v>
      </c>
      <c r="P3" s="5" t="s">
        <v>17</v>
      </c>
      <c r="Q3" s="6"/>
      <c r="R3" s="4" t="s">
        <v>14</v>
      </c>
      <c r="S3" s="5" t="s">
        <v>15</v>
      </c>
      <c r="T3" s="5" t="s">
        <v>16</v>
      </c>
      <c r="U3" s="5" t="s">
        <v>17</v>
      </c>
      <c r="V3" s="6"/>
      <c r="W3" s="4" t="s">
        <v>14</v>
      </c>
      <c r="X3" s="5" t="s">
        <v>15</v>
      </c>
      <c r="Y3" s="5" t="s">
        <v>16</v>
      </c>
      <c r="Z3" s="5" t="s">
        <v>17</v>
      </c>
      <c r="AA3" s="6"/>
      <c r="AC3" s="4" t="s">
        <v>14</v>
      </c>
      <c r="AD3" s="5" t="s">
        <v>15</v>
      </c>
      <c r="AE3" s="5" t="s">
        <v>16</v>
      </c>
      <c r="AF3" s="5" t="s">
        <v>17</v>
      </c>
      <c r="AG3" s="6"/>
      <c r="AH3" s="4" t="s">
        <v>14</v>
      </c>
      <c r="AI3" s="5" t="s">
        <v>15</v>
      </c>
      <c r="AJ3" s="5" t="s">
        <v>16</v>
      </c>
      <c r="AK3" s="5" t="s">
        <v>17</v>
      </c>
      <c r="AL3" s="6"/>
      <c r="AM3" s="4" t="s">
        <v>14</v>
      </c>
      <c r="AN3" s="5" t="s">
        <v>15</v>
      </c>
      <c r="AO3" s="5" t="s">
        <v>16</v>
      </c>
      <c r="AP3" s="5" t="s">
        <v>17</v>
      </c>
      <c r="AQ3" s="6"/>
      <c r="AR3" s="4" t="s">
        <v>14</v>
      </c>
      <c r="AS3" s="5" t="s">
        <v>15</v>
      </c>
      <c r="AT3" s="5" t="s">
        <v>16</v>
      </c>
      <c r="AU3" s="5" t="s">
        <v>17</v>
      </c>
      <c r="AV3" s="6"/>
      <c r="AW3" s="4" t="s">
        <v>14</v>
      </c>
      <c r="AX3" s="5" t="s">
        <v>15</v>
      </c>
      <c r="AY3" s="5" t="s">
        <v>16</v>
      </c>
      <c r="AZ3" s="5" t="s">
        <v>17</v>
      </c>
      <c r="BB3" s="4" t="s">
        <v>14</v>
      </c>
      <c r="BC3" s="5" t="s">
        <v>15</v>
      </c>
      <c r="BD3" s="5" t="s">
        <v>16</v>
      </c>
      <c r="BE3" s="5" t="s">
        <v>17</v>
      </c>
      <c r="BF3" s="6"/>
      <c r="BG3" s="4" t="s">
        <v>14</v>
      </c>
      <c r="BH3" s="5" t="s">
        <v>15</v>
      </c>
      <c r="BI3" s="5" t="s">
        <v>16</v>
      </c>
      <c r="BJ3" s="5" t="s">
        <v>17</v>
      </c>
      <c r="BK3" s="6"/>
      <c r="BL3" s="4" t="s">
        <v>14</v>
      </c>
      <c r="BM3" s="5" t="s">
        <v>15</v>
      </c>
      <c r="BN3" s="5" t="s">
        <v>16</v>
      </c>
      <c r="BO3" s="5" t="s">
        <v>17</v>
      </c>
      <c r="BP3" s="6"/>
      <c r="BQ3" s="4" t="s">
        <v>14</v>
      </c>
      <c r="BR3" s="5" t="s">
        <v>15</v>
      </c>
      <c r="BS3" s="5" t="s">
        <v>16</v>
      </c>
      <c r="BT3" s="5" t="s">
        <v>17</v>
      </c>
      <c r="BU3" s="6"/>
      <c r="BV3" s="4" t="s">
        <v>14</v>
      </c>
      <c r="BW3" s="5" t="s">
        <v>15</v>
      </c>
      <c r="BX3" s="5" t="s">
        <v>16</v>
      </c>
      <c r="BY3" s="5" t="s">
        <v>17</v>
      </c>
    </row>
    <row r="4" spans="1:77" x14ac:dyDescent="0.2">
      <c r="B4" s="3"/>
      <c r="C4" s="22"/>
      <c r="D4" s="27"/>
      <c r="E4" s="16"/>
      <c r="F4" s="16"/>
      <c r="G4" s="6"/>
      <c r="H4" s="22"/>
      <c r="I4" s="27"/>
      <c r="J4" s="16"/>
      <c r="K4" s="16"/>
      <c r="L4" s="6"/>
      <c r="M4" s="26"/>
      <c r="N4" s="27"/>
      <c r="O4" s="16"/>
      <c r="P4" s="16"/>
      <c r="Q4" s="6"/>
      <c r="R4" s="26"/>
      <c r="S4" s="27"/>
      <c r="T4" s="16"/>
      <c r="U4" s="16"/>
      <c r="V4" s="6"/>
      <c r="W4" s="26"/>
      <c r="X4" s="27"/>
      <c r="Y4" s="16"/>
      <c r="Z4" s="16"/>
      <c r="AA4" s="6"/>
      <c r="AC4" s="22"/>
      <c r="AD4" s="27"/>
      <c r="AE4" s="16"/>
      <c r="AF4" s="16"/>
      <c r="AG4" s="6"/>
      <c r="AH4" s="22"/>
      <c r="AI4" s="27"/>
      <c r="AJ4" s="16"/>
      <c r="AK4" s="16"/>
      <c r="AL4" s="6"/>
      <c r="AM4" s="26"/>
      <c r="AN4" s="27"/>
      <c r="AO4" s="16"/>
      <c r="AP4" s="16"/>
      <c r="AQ4" s="6"/>
      <c r="AR4" s="26"/>
      <c r="AS4" s="27"/>
      <c r="AT4" s="16"/>
      <c r="AU4" s="16"/>
      <c r="AV4" s="6"/>
      <c r="AW4" s="26"/>
      <c r="AX4" s="27"/>
      <c r="AY4" s="16"/>
      <c r="AZ4" s="16"/>
      <c r="BB4" s="22"/>
      <c r="BC4" s="27"/>
      <c r="BD4" s="16"/>
      <c r="BE4" s="16"/>
      <c r="BF4" s="6"/>
      <c r="BG4" s="22"/>
      <c r="BH4" s="27"/>
      <c r="BI4" s="16"/>
      <c r="BJ4" s="16"/>
      <c r="BK4" s="6"/>
      <c r="BL4" s="26"/>
      <c r="BM4" s="27"/>
      <c r="BN4" s="16"/>
      <c r="BO4" s="16"/>
      <c r="BP4" s="6"/>
      <c r="BQ4" s="26"/>
      <c r="BR4" s="27"/>
      <c r="BS4" s="16"/>
      <c r="BT4" s="16"/>
      <c r="BU4" s="6"/>
      <c r="BV4" s="26"/>
      <c r="BW4" s="27"/>
      <c r="BX4" s="16"/>
      <c r="BY4" s="16"/>
    </row>
    <row r="5" spans="1:77" ht="15" x14ac:dyDescent="0.2">
      <c r="B5" s="7" t="s">
        <v>19</v>
      </c>
      <c r="C5" s="23"/>
      <c r="D5" s="28"/>
      <c r="E5" s="17"/>
      <c r="F5" s="17"/>
      <c r="G5" s="8"/>
      <c r="H5" s="23"/>
      <c r="I5" s="28"/>
      <c r="J5" s="17"/>
      <c r="K5" s="17"/>
      <c r="L5" s="8"/>
      <c r="M5" s="23"/>
      <c r="N5" s="28"/>
      <c r="O5" s="17"/>
      <c r="P5" s="17"/>
      <c r="Q5" s="8"/>
      <c r="R5" s="23"/>
      <c r="S5" s="28"/>
      <c r="T5" s="17"/>
      <c r="U5" s="17"/>
      <c r="V5" s="8"/>
      <c r="W5" s="23"/>
      <c r="X5" s="28"/>
      <c r="Y5" s="17"/>
      <c r="Z5" s="17"/>
      <c r="AA5" s="8"/>
      <c r="AC5" s="23"/>
      <c r="AD5" s="28"/>
      <c r="AE5" s="17"/>
      <c r="AF5" s="17"/>
      <c r="AG5" s="8"/>
      <c r="AH5" s="23"/>
      <c r="AI5" s="28"/>
      <c r="AJ5" s="17"/>
      <c r="AK5" s="17"/>
      <c r="AL5" s="8"/>
      <c r="AM5" s="23"/>
      <c r="AN5" s="28"/>
      <c r="AO5" s="17"/>
      <c r="AP5" s="17"/>
      <c r="AQ5" s="8"/>
      <c r="AR5" s="23"/>
      <c r="AS5" s="28"/>
      <c r="AT5" s="17"/>
      <c r="AU5" s="17"/>
      <c r="AV5" s="8"/>
      <c r="AW5" s="23"/>
      <c r="AX5" s="28"/>
      <c r="AY5" s="17"/>
      <c r="AZ5" s="17"/>
      <c r="BB5" s="23"/>
      <c r="BC5" s="28"/>
      <c r="BD5" s="17"/>
      <c r="BE5" s="17"/>
      <c r="BF5" s="8"/>
      <c r="BG5" s="23"/>
      <c r="BH5" s="28"/>
      <c r="BI5" s="17"/>
      <c r="BJ5" s="17"/>
      <c r="BK5" s="8"/>
      <c r="BL5" s="23"/>
      <c r="BM5" s="28"/>
      <c r="BN5" s="17"/>
      <c r="BO5" s="17"/>
      <c r="BP5" s="8"/>
      <c r="BQ5" s="23"/>
      <c r="BR5" s="28"/>
      <c r="BS5" s="17"/>
      <c r="BT5" s="17"/>
      <c r="BU5" s="8"/>
      <c r="BV5" s="23"/>
      <c r="BW5" s="28"/>
      <c r="BX5" s="17"/>
      <c r="BY5" s="17"/>
    </row>
    <row r="6" spans="1:77" x14ac:dyDescent="0.2">
      <c r="A6" s="1" t="s">
        <v>21</v>
      </c>
      <c r="B6" s="2" t="s">
        <v>7</v>
      </c>
      <c r="C6" s="23">
        <v>3135</v>
      </c>
      <c r="D6" s="28">
        <v>868359114.12</v>
      </c>
      <c r="E6" s="17">
        <v>0.8952</v>
      </c>
      <c r="F6" s="17">
        <v>0.89349999999999996</v>
      </c>
      <c r="G6" s="8"/>
      <c r="H6" s="23">
        <v>17465</v>
      </c>
      <c r="I6" s="28">
        <v>4288559944</v>
      </c>
      <c r="J6" s="17">
        <v>0.88519999999999999</v>
      </c>
      <c r="K6" s="17">
        <v>0.88129999999999997</v>
      </c>
      <c r="L6" s="8"/>
      <c r="M6" s="23">
        <v>4584</v>
      </c>
      <c r="N6" s="28">
        <v>1022202105</v>
      </c>
      <c r="O6" s="17">
        <v>0.9244</v>
      </c>
      <c r="P6" s="17">
        <v>0.92930000000000001</v>
      </c>
      <c r="Q6" s="8"/>
      <c r="R6" s="23">
        <v>7738</v>
      </c>
      <c r="S6" s="28">
        <v>1968703587</v>
      </c>
      <c r="T6" s="17">
        <v>0.85589999999999999</v>
      </c>
      <c r="U6" s="17">
        <v>0.84150000000000003</v>
      </c>
      <c r="V6" s="8"/>
      <c r="W6" s="23">
        <v>26094</v>
      </c>
      <c r="X6" s="28">
        <v>7965844907</v>
      </c>
      <c r="Y6" s="17">
        <v>0.94269999999999998</v>
      </c>
      <c r="Z6" s="17">
        <v>0.94930000000000003</v>
      </c>
      <c r="AA6" s="8"/>
      <c r="AB6" s="34" t="s">
        <v>80</v>
      </c>
      <c r="AC6" s="23">
        <f>VLOOKUP($AB6,[1]DC!$C$8:$K$14,5,FALSE)</f>
        <v>3135</v>
      </c>
      <c r="AD6" s="23">
        <f>VLOOKUP($AB6,[1]DC!$C$8:$K$14,6,FALSE)</f>
        <v>868359114.12</v>
      </c>
      <c r="AE6" s="35">
        <f>VLOOKUP($AB6,[1]DC!$C$8:$K$14,8,FALSE)</f>
        <v>0.895202741290691</v>
      </c>
      <c r="AF6" s="35">
        <f>VLOOKUP($AB6,[1]DC!$C$8:$K$14,9,FALSE)</f>
        <v>0.89349464295145908</v>
      </c>
      <c r="AG6" s="8"/>
      <c r="AH6" s="23">
        <f>VLOOKUP($AB6,[2]DC!$C$8:$K$23,5,FALSE)</f>
        <v>17465</v>
      </c>
      <c r="AI6" s="23">
        <f>VLOOKUP($AB6,[2]DC!$C$8:$K$23,6,FALSE)</f>
        <v>4288559944.4900002</v>
      </c>
      <c r="AJ6" s="35">
        <f>VLOOKUP($AB6,[2]DC!$C$8:$K$23,8,FALSE)</f>
        <v>0.88524507070809466</v>
      </c>
      <c r="AK6" s="35">
        <f>VLOOKUP($AB6,[2]DC!$C$8:$K$23,9,FALSE)</f>
        <v>0.88133199924123984</v>
      </c>
      <c r="AL6" s="8"/>
      <c r="AM6" s="23">
        <f>VLOOKUP($AB6,[3]DC!$C$8:$K$14,5,FALSE)</f>
        <v>4584</v>
      </c>
      <c r="AN6" s="23">
        <f>VLOOKUP($AB6,[3]DC!$C$8:$K$14,6,FALSE)</f>
        <v>1022202105</v>
      </c>
      <c r="AO6" s="35">
        <f>VLOOKUP($AB6,[3]DC!$C$8:$K$14,8,FALSE)</f>
        <v>0.92437991530550512</v>
      </c>
      <c r="AP6" s="35">
        <f>VLOOKUP($AB6,[3]DC!$C$8:$K$14,9,FALSE)</f>
        <v>0.92929331548067151</v>
      </c>
      <c r="AQ6" s="8"/>
      <c r="AR6" s="23">
        <f>VLOOKUP($AB6,[4]DC!$C$8:$K$14,5,FALSE)</f>
        <v>7738</v>
      </c>
      <c r="AS6" s="23">
        <f>VLOOKUP($AB6,[4]DC!$C$8:$K$14,6,FALSE)</f>
        <v>1968703587.3099999</v>
      </c>
      <c r="AT6" s="35">
        <f>VLOOKUP($AB6,[4]DC!$C$8:$K$14,8,FALSE)</f>
        <v>0.85587877447185046</v>
      </c>
      <c r="AU6" s="35">
        <f>VLOOKUP($AB6,[4]DC!$C$8:$K$14,9,FALSE)</f>
        <v>0.84149802248201544</v>
      </c>
      <c r="AV6" s="8"/>
      <c r="AW6" s="23">
        <f>VLOOKUP($AB6,[5]DC!$C$8:$K$14,5,FALSE)</f>
        <v>26094</v>
      </c>
      <c r="AX6" s="23">
        <f>VLOOKUP($AB6,[5]DC!$C$8:$K$14,6,FALSE)</f>
        <v>7965844906.7399998</v>
      </c>
      <c r="AY6" s="35">
        <f>VLOOKUP($AB6,[5]DC!$C$8:$K$14,8,FALSE)</f>
        <v>0.94273637053361758</v>
      </c>
      <c r="AZ6" s="35">
        <f>VLOOKUP($AB6,[5]DC!$C$8:$K$14,9,FALSE)</f>
        <v>0.94925056653327855</v>
      </c>
      <c r="BB6" s="36">
        <f>AC6-C6</f>
        <v>0</v>
      </c>
      <c r="BC6" s="36">
        <f t="shared" ref="BC6:BY21" si="0">AD6-D6</f>
        <v>0</v>
      </c>
      <c r="BD6" s="35">
        <f t="shared" si="0"/>
        <v>2.7412906909995982E-6</v>
      </c>
      <c r="BE6" s="35">
        <f t="shared" si="0"/>
        <v>-5.3570485408771518E-6</v>
      </c>
      <c r="BF6" s="23"/>
      <c r="BG6" s="36">
        <f t="shared" si="0"/>
        <v>0</v>
      </c>
      <c r="BH6" s="36">
        <f t="shared" si="0"/>
        <v>0.49000024795532227</v>
      </c>
      <c r="BI6" s="35">
        <f t="shared" si="0"/>
        <v>4.5070708094674394E-5</v>
      </c>
      <c r="BJ6" s="35">
        <f t="shared" si="0"/>
        <v>3.1999241239866194E-5</v>
      </c>
      <c r="BK6" s="23"/>
      <c r="BL6" s="36">
        <f t="shared" si="0"/>
        <v>0</v>
      </c>
      <c r="BM6" s="36">
        <f t="shared" si="0"/>
        <v>0</v>
      </c>
      <c r="BN6" s="35">
        <f t="shared" si="0"/>
        <v>-2.0084694494881816E-5</v>
      </c>
      <c r="BO6" s="35">
        <f t="shared" si="0"/>
        <v>-6.6845193285036686E-6</v>
      </c>
      <c r="BP6" s="23"/>
      <c r="BQ6" s="36">
        <f t="shared" si="0"/>
        <v>0</v>
      </c>
      <c r="BR6" s="36">
        <f t="shared" si="0"/>
        <v>0.30999994277954102</v>
      </c>
      <c r="BS6" s="35">
        <f t="shared" si="0"/>
        <v>-2.1225528149537709E-5</v>
      </c>
      <c r="BT6" s="35">
        <f t="shared" si="0"/>
        <v>-1.977517984586008E-6</v>
      </c>
      <c r="BU6" s="23"/>
      <c r="BV6" s="36">
        <f t="shared" si="0"/>
        <v>0</v>
      </c>
      <c r="BW6" s="36">
        <f t="shared" si="0"/>
        <v>-0.26000022888183594</v>
      </c>
      <c r="BX6" s="35">
        <f t="shared" si="0"/>
        <v>3.6370533617602341E-5</v>
      </c>
      <c r="BY6" s="35">
        <f t="shared" si="0"/>
        <v>-4.9433466721482411E-5</v>
      </c>
    </row>
    <row r="7" spans="1:77" x14ac:dyDescent="0.2">
      <c r="A7" s="1" t="s">
        <v>22</v>
      </c>
      <c r="B7" s="2" t="s">
        <v>8</v>
      </c>
      <c r="C7" s="23">
        <v>95</v>
      </c>
      <c r="D7" s="28">
        <v>22244467.870000001</v>
      </c>
      <c r="E7" s="17">
        <v>2.7099999999999999E-2</v>
      </c>
      <c r="F7" s="17">
        <v>2.29E-2</v>
      </c>
      <c r="G7" s="8"/>
      <c r="H7" s="23">
        <v>493</v>
      </c>
      <c r="I7" s="28">
        <v>112452369</v>
      </c>
      <c r="J7" s="17">
        <v>2.5000000000000001E-2</v>
      </c>
      <c r="K7" s="17">
        <v>2.3099999999999999E-2</v>
      </c>
      <c r="L7" s="8"/>
      <c r="M7" s="23">
        <v>120</v>
      </c>
      <c r="N7" s="28">
        <v>22400442</v>
      </c>
      <c r="O7" s="17">
        <v>2.4199999999999999E-2</v>
      </c>
      <c r="P7" s="17">
        <v>2.0400000000000001E-2</v>
      </c>
      <c r="Q7" s="8"/>
      <c r="R7" s="23">
        <v>307</v>
      </c>
      <c r="S7" s="28">
        <v>78985184</v>
      </c>
      <c r="T7" s="17">
        <v>3.4000000000000002E-2</v>
      </c>
      <c r="U7" s="17">
        <v>3.3799999999999997E-2</v>
      </c>
      <c r="V7" s="8"/>
      <c r="W7" s="23">
        <v>398</v>
      </c>
      <c r="X7" s="28">
        <v>95279692</v>
      </c>
      <c r="Y7" s="17">
        <v>1.44E-2</v>
      </c>
      <c r="Z7" s="17">
        <v>1.14E-2</v>
      </c>
      <c r="AA7" s="8"/>
      <c r="AB7" s="34" t="s">
        <v>8</v>
      </c>
      <c r="AC7" s="23">
        <f>VLOOKUP($AB7,[1]DC!$C$8:$K$14,5,FALSE)</f>
        <v>95</v>
      </c>
      <c r="AD7" s="23">
        <f>VLOOKUP($AB7,[1]DC!$C$8:$K$14,6,FALSE)</f>
        <v>22244467.870000001</v>
      </c>
      <c r="AE7" s="35">
        <f>VLOOKUP($AB7,[1]DC!$C$8:$K$14,8,FALSE)</f>
        <v>2.7127355796687607E-2</v>
      </c>
      <c r="AF7" s="35">
        <f>VLOOKUP($AB7,[1]DC!$C$8:$K$14,9,FALSE)</f>
        <v>2.2888356388465626E-2</v>
      </c>
      <c r="AG7" s="8"/>
      <c r="AH7" s="23">
        <f>VLOOKUP($AB7,[2]DC!$C$8:$K$23,5,FALSE)</f>
        <v>493</v>
      </c>
      <c r="AI7" s="23">
        <f>VLOOKUP($AB7,[2]DC!$C$8:$K$23,6,FALSE)</f>
        <v>112452368.51000001</v>
      </c>
      <c r="AJ7" s="35">
        <f>VLOOKUP($AB7,[2]DC!$C$8:$K$23,8,FALSE)</f>
        <v>2.4988595468599523E-2</v>
      </c>
      <c r="AK7" s="35">
        <f>VLOOKUP($AB7,[2]DC!$C$8:$K$23,9,FALSE)</f>
        <v>2.3109825218991301E-2</v>
      </c>
      <c r="AL7" s="8"/>
      <c r="AM7" s="23">
        <f>VLOOKUP($AB7,[3]DC!$C$8:$K$14,5,FALSE)</f>
        <v>120</v>
      </c>
      <c r="AN7" s="23">
        <f>VLOOKUP($AB7,[3]DC!$C$8:$K$14,6,FALSE)</f>
        <v>22400442</v>
      </c>
      <c r="AO7" s="35">
        <f>VLOOKUP($AB7,[3]DC!$C$8:$K$14,8,FALSE)</f>
        <v>2.4198427102238355E-2</v>
      </c>
      <c r="AP7" s="35">
        <f>VLOOKUP($AB7,[3]DC!$C$8:$K$14,9,FALSE)</f>
        <v>2.0364447414645548E-2</v>
      </c>
      <c r="AQ7" s="8"/>
      <c r="AR7" s="23">
        <f>VLOOKUP($AB7,[4]DC!$C$8:$K$14,5,FALSE)</f>
        <v>307</v>
      </c>
      <c r="AS7" s="23">
        <f>VLOOKUP($AB7,[4]DC!$C$8:$K$14,6,FALSE)</f>
        <v>78985183.709999993</v>
      </c>
      <c r="AT7" s="35">
        <f>VLOOKUP($AB7,[4]DC!$C$8:$K$14,8,FALSE)</f>
        <v>3.3956420749917046E-2</v>
      </c>
      <c r="AU7" s="35">
        <f>VLOOKUP($AB7,[4]DC!$C$8:$K$14,9,FALSE)</f>
        <v>3.3761240811351109E-2</v>
      </c>
      <c r="AV7" s="8"/>
      <c r="AW7" s="23">
        <f>VLOOKUP($AB7,[5]DC!$C$8:$K$14,5,FALSE)</f>
        <v>398</v>
      </c>
      <c r="AX7" s="23">
        <f>VLOOKUP($AB7,[5]DC!$C$8:$K$14,6,FALSE)</f>
        <v>95279691.659999996</v>
      </c>
      <c r="AY7" s="35">
        <f>VLOOKUP($AB7,[5]DC!$C$8:$K$14,8,FALSE)</f>
        <v>1.4379132194082156E-2</v>
      </c>
      <c r="AZ7" s="35">
        <f>VLOOKUP($AB7,[5]DC!$C$8:$K$14,9,FALSE)</f>
        <v>1.1354012329670773E-2</v>
      </c>
      <c r="BB7" s="36">
        <f t="shared" ref="BB7:BB21" si="1">AC7-C7</f>
        <v>0</v>
      </c>
      <c r="BC7" s="36">
        <f t="shared" si="0"/>
        <v>0</v>
      </c>
      <c r="BD7" s="35">
        <f t="shared" si="0"/>
        <v>2.7355796687607986E-5</v>
      </c>
      <c r="BE7" s="35">
        <f t="shared" si="0"/>
        <v>-1.1643611534373904E-5</v>
      </c>
      <c r="BF7" s="23"/>
      <c r="BG7" s="36">
        <f t="shared" si="0"/>
        <v>0</v>
      </c>
      <c r="BH7" s="36">
        <f t="shared" si="0"/>
        <v>-0.48999999463558197</v>
      </c>
      <c r="BI7" s="35">
        <f t="shared" si="0"/>
        <v>-1.1404531400478757E-5</v>
      </c>
      <c r="BJ7" s="35">
        <f t="shared" si="0"/>
        <v>9.8252189913022869E-6</v>
      </c>
      <c r="BK7" s="23"/>
      <c r="BL7" s="36">
        <f t="shared" si="0"/>
        <v>0</v>
      </c>
      <c r="BM7" s="36">
        <f t="shared" si="0"/>
        <v>0</v>
      </c>
      <c r="BN7" s="35">
        <f t="shared" si="0"/>
        <v>-1.5728977616445705E-6</v>
      </c>
      <c r="BO7" s="35">
        <f t="shared" si="0"/>
        <v>-3.5552585354453603E-5</v>
      </c>
      <c r="BP7" s="23"/>
      <c r="BQ7" s="36">
        <f t="shared" si="0"/>
        <v>0</v>
      </c>
      <c r="BR7" s="36">
        <f t="shared" si="0"/>
        <v>-0.29000000655651093</v>
      </c>
      <c r="BS7" s="35">
        <f t="shared" si="0"/>
        <v>-4.3579250082956267E-5</v>
      </c>
      <c r="BT7" s="35">
        <f t="shared" si="0"/>
        <v>-3.8759188648887499E-5</v>
      </c>
      <c r="BU7" s="23"/>
      <c r="BV7" s="36">
        <f t="shared" si="0"/>
        <v>0</v>
      </c>
      <c r="BW7" s="36">
        <f t="shared" si="0"/>
        <v>-0.34000000357627869</v>
      </c>
      <c r="BX7" s="35">
        <f t="shared" si="0"/>
        <v>-2.0867805917843679E-5</v>
      </c>
      <c r="BY7" s="35">
        <f t="shared" si="0"/>
        <v>-4.598767032922696E-5</v>
      </c>
    </row>
    <row r="8" spans="1:77" x14ac:dyDescent="0.2">
      <c r="A8" s="1" t="s">
        <v>23</v>
      </c>
      <c r="B8" s="2" t="s">
        <v>9</v>
      </c>
      <c r="C8" s="23">
        <v>98</v>
      </c>
      <c r="D8" s="28">
        <v>25232574.73</v>
      </c>
      <c r="E8" s="17">
        <v>2.8000000000000001E-2</v>
      </c>
      <c r="F8" s="17">
        <v>2.5999999999999999E-2</v>
      </c>
      <c r="G8" s="8"/>
      <c r="H8" s="23">
        <v>377</v>
      </c>
      <c r="I8" s="28">
        <v>84547166</v>
      </c>
      <c r="J8" s="17">
        <v>1.9099999999999999E-2</v>
      </c>
      <c r="K8" s="17">
        <v>1.7399999999999999E-2</v>
      </c>
      <c r="L8" s="8"/>
      <c r="M8" s="23">
        <v>70</v>
      </c>
      <c r="N8" s="28">
        <v>12714965</v>
      </c>
      <c r="O8" s="17">
        <v>1.41E-2</v>
      </c>
      <c r="P8" s="17">
        <v>1.1599999999999999E-2</v>
      </c>
      <c r="Q8" s="8"/>
      <c r="R8" s="23">
        <v>249</v>
      </c>
      <c r="S8" s="28">
        <v>59483416</v>
      </c>
      <c r="T8" s="17">
        <v>2.75E-2</v>
      </c>
      <c r="U8" s="17">
        <v>2.5399999999999999E-2</v>
      </c>
      <c r="V8" s="8"/>
      <c r="W8" s="23">
        <v>296</v>
      </c>
      <c r="X8" s="28">
        <v>70769598</v>
      </c>
      <c r="Y8" s="17">
        <v>1.0699999999999999E-2</v>
      </c>
      <c r="Z8" s="17">
        <v>8.3999999999999995E-3</v>
      </c>
      <c r="AA8" s="8"/>
      <c r="AB8" s="34" t="s">
        <v>9</v>
      </c>
      <c r="AC8" s="23">
        <f>VLOOKUP($AB8,[1]DC!$C$8:$K$14,5,FALSE)</f>
        <v>98</v>
      </c>
      <c r="AD8" s="23">
        <f>VLOOKUP($AB8,[1]DC!$C$8:$K$14,6,FALSE)</f>
        <v>25232574.73</v>
      </c>
      <c r="AE8" s="35">
        <f>VLOOKUP($AB8,[1]DC!$C$8:$K$14,8,FALSE)</f>
        <v>2.7984009137635636E-2</v>
      </c>
      <c r="AF8" s="35">
        <f>VLOOKUP($AB8,[1]DC!$C$8:$K$14,9,FALSE)</f>
        <v>2.5962957009986312E-2</v>
      </c>
      <c r="AG8" s="8"/>
      <c r="AH8" s="23">
        <f>VLOOKUP($AB8,[2]DC!$C$8:$K$23,5,FALSE)</f>
        <v>377</v>
      </c>
      <c r="AI8" s="23">
        <f>VLOOKUP($AB8,[2]DC!$C$8:$K$23,6,FALSE)</f>
        <v>84547166.020000011</v>
      </c>
      <c r="AJ8" s="35">
        <f>VLOOKUP($AB8,[2]DC!$C$8:$K$23,8,FALSE)</f>
        <v>1.9108925946576105E-2</v>
      </c>
      <c r="AK8" s="35">
        <f>VLOOKUP($AB8,[2]DC!$C$8:$K$23,9,FALSE)</f>
        <v>1.7375091831075926E-2</v>
      </c>
      <c r="AL8" s="8"/>
      <c r="AM8" s="23">
        <f>VLOOKUP($AB8,[3]DC!$C$8:$K$14,5,FALSE)</f>
        <v>70</v>
      </c>
      <c r="AN8" s="23">
        <f>VLOOKUP($AB8,[3]DC!$C$8:$K$14,6,FALSE)</f>
        <v>12714965</v>
      </c>
      <c r="AO8" s="35">
        <f>VLOOKUP($AB8,[3]DC!$C$8:$K$14,8,FALSE)</f>
        <v>1.4115749142972374E-2</v>
      </c>
      <c r="AP8" s="35">
        <f>VLOOKUP($AB8,[3]DC!$C$8:$K$14,9,FALSE)</f>
        <v>1.1559291380123599E-2</v>
      </c>
      <c r="AQ8" s="8"/>
      <c r="AR8" s="23">
        <f>VLOOKUP($AB8,[4]DC!$C$8:$K$14,5,FALSE)</f>
        <v>249</v>
      </c>
      <c r="AS8" s="23">
        <f>VLOOKUP($AB8,[4]DC!$C$8:$K$14,6,FALSE)</f>
        <v>59483416.100000001</v>
      </c>
      <c r="AT8" s="35">
        <f>VLOOKUP($AB8,[4]DC!$C$8:$K$14,8,FALSE)</f>
        <v>2.7541201194558124E-2</v>
      </c>
      <c r="AU8" s="35">
        <f>VLOOKUP($AB8,[4]DC!$C$8:$K$14,9,FALSE)</f>
        <v>2.5425451216360785E-2</v>
      </c>
      <c r="AV8" s="8"/>
      <c r="AW8" s="23">
        <f>VLOOKUP($AB8,[5]DC!$C$8:$K$14,5,FALSE)</f>
        <v>296</v>
      </c>
      <c r="AX8" s="23">
        <f>VLOOKUP($AB8,[5]DC!$C$8:$K$14,6,FALSE)</f>
        <v>70769598.140000001</v>
      </c>
      <c r="AY8" s="35">
        <f>VLOOKUP($AB8,[5]DC!$C$8:$K$14,8,FALSE)</f>
        <v>1.0694027963437986E-2</v>
      </c>
      <c r="AZ8" s="35">
        <f>VLOOKUP($AB8,[5]DC!$C$8:$K$14,9,FALSE)</f>
        <v>8.4332650100791256E-3</v>
      </c>
      <c r="BB8" s="36">
        <f t="shared" si="1"/>
        <v>0</v>
      </c>
      <c r="BC8" s="36">
        <f t="shared" si="0"/>
        <v>0</v>
      </c>
      <c r="BD8" s="35">
        <f t="shared" si="0"/>
        <v>-1.5990862364364394E-5</v>
      </c>
      <c r="BE8" s="35">
        <f t="shared" si="0"/>
        <v>-3.7042990013686633E-5</v>
      </c>
      <c r="BF8" s="23"/>
      <c r="BG8" s="36">
        <f t="shared" si="0"/>
        <v>0</v>
      </c>
      <c r="BH8" s="36">
        <f t="shared" si="0"/>
        <v>2.000001072883606E-2</v>
      </c>
      <c r="BI8" s="35">
        <f t="shared" si="0"/>
        <v>8.9259465761055978E-6</v>
      </c>
      <c r="BJ8" s="35">
        <f t="shared" si="0"/>
        <v>-2.4908168924073215E-5</v>
      </c>
      <c r="BK8" s="23"/>
      <c r="BL8" s="36">
        <f t="shared" si="0"/>
        <v>0</v>
      </c>
      <c r="BM8" s="36">
        <f t="shared" si="0"/>
        <v>0</v>
      </c>
      <c r="BN8" s="35">
        <f t="shared" si="0"/>
        <v>1.5749142972374189E-5</v>
      </c>
      <c r="BO8" s="35">
        <f t="shared" si="0"/>
        <v>-4.070861987640062E-5</v>
      </c>
      <c r="BP8" s="23"/>
      <c r="BQ8" s="36">
        <f t="shared" si="0"/>
        <v>0</v>
      </c>
      <c r="BR8" s="36">
        <f t="shared" si="0"/>
        <v>0.10000000149011612</v>
      </c>
      <c r="BS8" s="35">
        <f t="shared" si="0"/>
        <v>4.120119455812421E-5</v>
      </c>
      <c r="BT8" s="35">
        <f t="shared" si="0"/>
        <v>2.5451216360786177E-5</v>
      </c>
      <c r="BU8" s="23"/>
      <c r="BV8" s="36">
        <f t="shared" si="0"/>
        <v>0</v>
      </c>
      <c r="BW8" s="36">
        <f t="shared" si="0"/>
        <v>0.14000000059604645</v>
      </c>
      <c r="BX8" s="35">
        <f t="shared" si="0"/>
        <v>-5.972036562013755E-6</v>
      </c>
      <c r="BY8" s="35">
        <f t="shared" si="0"/>
        <v>3.3265010079126106E-5</v>
      </c>
    </row>
    <row r="9" spans="1:77" x14ac:dyDescent="0.2">
      <c r="A9" s="1" t="s">
        <v>24</v>
      </c>
      <c r="B9" s="2" t="s">
        <v>10</v>
      </c>
      <c r="C9" s="23">
        <v>90</v>
      </c>
      <c r="D9" s="28">
        <v>29870474.789999999</v>
      </c>
      <c r="E9" s="17">
        <v>2.5700000000000001E-2</v>
      </c>
      <c r="F9" s="17">
        <v>3.0700000000000002E-2</v>
      </c>
      <c r="G9" s="8"/>
      <c r="H9" s="23">
        <v>786</v>
      </c>
      <c r="I9" s="28">
        <v>205958539</v>
      </c>
      <c r="J9" s="17">
        <v>3.9800000000000002E-2</v>
      </c>
      <c r="K9" s="17">
        <v>4.2299999999999997E-2</v>
      </c>
      <c r="L9" s="8"/>
      <c r="M9" s="23">
        <v>150</v>
      </c>
      <c r="N9" s="28">
        <v>36730263</v>
      </c>
      <c r="O9" s="17">
        <v>3.0300000000000001E-2</v>
      </c>
      <c r="P9" s="17">
        <v>3.3399999999999999E-2</v>
      </c>
      <c r="Q9" s="8"/>
      <c r="R9" s="23">
        <v>380</v>
      </c>
      <c r="S9" s="28">
        <v>109303957</v>
      </c>
      <c r="T9" s="17">
        <v>4.2000000000000003E-2</v>
      </c>
      <c r="U9" s="17">
        <v>4.6699999999999998E-2</v>
      </c>
      <c r="V9" s="8"/>
      <c r="W9" s="23">
        <v>122</v>
      </c>
      <c r="X9" s="28">
        <v>40704543</v>
      </c>
      <c r="Y9" s="17">
        <v>4.4000000000000003E-3</v>
      </c>
      <c r="Z9" s="17">
        <v>4.8999999999999998E-3</v>
      </c>
      <c r="AA9" s="8"/>
      <c r="AB9" s="34" t="s">
        <v>10</v>
      </c>
      <c r="AC9" s="23">
        <f>VLOOKUP($AB9,[1]DC!$C$8:$K$14,5,FALSE)</f>
        <v>90</v>
      </c>
      <c r="AD9" s="23">
        <f>VLOOKUP($AB9,[1]DC!$C$8:$K$14,6,FALSE)</f>
        <v>29870474.789999999</v>
      </c>
      <c r="AE9" s="35">
        <f>VLOOKUP($AB9,[1]DC!$C$8:$K$14,8,FALSE)</f>
        <v>2.5699600228440891E-2</v>
      </c>
      <c r="AF9" s="35">
        <f>VLOOKUP($AB9,[1]DC!$C$8:$K$14,9,FALSE)</f>
        <v>3.073510575671046E-2</v>
      </c>
      <c r="AG9" s="8"/>
      <c r="AH9" s="23">
        <f>VLOOKUP($AB9,[2]DC!$C$8:$K$23,5,FALSE)</f>
        <v>786</v>
      </c>
      <c r="AI9" s="23">
        <f>VLOOKUP($AB9,[2]DC!$C$8:$K$23,6,FALSE)</f>
        <v>205958538.91</v>
      </c>
      <c r="AJ9" s="35">
        <f>VLOOKUP($AB9,[2]DC!$C$8:$K$23,8,FALSE)</f>
        <v>3.9839829692331089E-2</v>
      </c>
      <c r="AK9" s="35">
        <f>VLOOKUP($AB9,[2]DC!$C$8:$K$23,9,FALSE)</f>
        <v>4.232606124383817E-2</v>
      </c>
      <c r="AL9" s="8"/>
      <c r="AM9" s="23">
        <f>VLOOKUP($AB9,[3]DC!$C$8:$K$14,5,FALSE)</f>
        <v>150</v>
      </c>
      <c r="AN9" s="23">
        <f>VLOOKUP($AB9,[3]DC!$C$8:$K$14,6,FALSE)</f>
        <v>36730263</v>
      </c>
      <c r="AO9" s="35">
        <f>VLOOKUP($AB9,[3]DC!$C$8:$K$14,8,FALSE)</f>
        <v>3.0248033877797943E-2</v>
      </c>
      <c r="AP9" s="35">
        <f>VLOOKUP($AB9,[3]DC!$C$8:$K$14,9,FALSE)</f>
        <v>3.3391819205603218E-2</v>
      </c>
      <c r="AQ9" s="8"/>
      <c r="AR9" s="23">
        <f>VLOOKUP($AB9,[4]DC!$C$8:$K$14,5,FALSE)</f>
        <v>380</v>
      </c>
      <c r="AS9" s="23">
        <f>VLOOKUP($AB9,[4]DC!$C$8:$K$14,6,FALSE)</f>
        <v>109303957.41</v>
      </c>
      <c r="AT9" s="35">
        <f>VLOOKUP($AB9,[4]DC!$C$8:$K$14,8,FALSE)</f>
        <v>4.203074881097224E-2</v>
      </c>
      <c r="AU9" s="35">
        <f>VLOOKUP($AB9,[4]DC!$C$8:$K$14,9,FALSE)</f>
        <v>4.6720626001221406E-2</v>
      </c>
      <c r="AV9" s="8"/>
      <c r="AW9" s="23">
        <f>VLOOKUP($AB9,[5]DC!$C$8:$K$14,5,FALSE)</f>
        <v>122</v>
      </c>
      <c r="AX9" s="23">
        <f>VLOOKUP($AB9,[5]DC!$C$8:$K$14,6,FALSE)</f>
        <v>40704542.609999999</v>
      </c>
      <c r="AY9" s="35">
        <f>VLOOKUP($AB9,[5]DC!$C$8:$K$14,8,FALSE)</f>
        <v>4.4076736876332238E-3</v>
      </c>
      <c r="AZ9" s="35">
        <f>VLOOKUP($AB9,[5]DC!$C$8:$K$14,9,FALSE)</f>
        <v>4.8505601835566372E-3</v>
      </c>
      <c r="BB9" s="36">
        <f t="shared" si="1"/>
        <v>0</v>
      </c>
      <c r="BC9" s="36">
        <f t="shared" si="0"/>
        <v>0</v>
      </c>
      <c r="BD9" s="35">
        <f t="shared" si="0"/>
        <v>-3.9977155910989048E-7</v>
      </c>
      <c r="BE9" s="35">
        <f t="shared" si="0"/>
        <v>3.5105756710458735E-5</v>
      </c>
      <c r="BF9" s="23"/>
      <c r="BG9" s="36">
        <f t="shared" si="0"/>
        <v>0</v>
      </c>
      <c r="BH9" s="36">
        <f t="shared" si="0"/>
        <v>-9.0000003576278687E-2</v>
      </c>
      <c r="BI9" s="35">
        <f t="shared" si="0"/>
        <v>3.9829692331086464E-5</v>
      </c>
      <c r="BJ9" s="35">
        <f t="shared" si="0"/>
        <v>2.606124383817271E-5</v>
      </c>
      <c r="BK9" s="23"/>
      <c r="BL9" s="36">
        <f t="shared" si="0"/>
        <v>0</v>
      </c>
      <c r="BM9" s="36">
        <f t="shared" si="0"/>
        <v>0</v>
      </c>
      <c r="BN9" s="35">
        <f t="shared" si="0"/>
        <v>-5.1966122202058013E-5</v>
      </c>
      <c r="BO9" s="35">
        <f t="shared" si="0"/>
        <v>-8.1807943967809882E-6</v>
      </c>
      <c r="BP9" s="23"/>
      <c r="BQ9" s="36">
        <f t="shared" si="0"/>
        <v>0</v>
      </c>
      <c r="BR9" s="36">
        <f t="shared" si="0"/>
        <v>0.40999999642372131</v>
      </c>
      <c r="BS9" s="35">
        <f t="shared" si="0"/>
        <v>3.0748810972237861E-5</v>
      </c>
      <c r="BT9" s="35">
        <f t="shared" si="0"/>
        <v>2.0626001221407675E-5</v>
      </c>
      <c r="BU9" s="23"/>
      <c r="BV9" s="36">
        <f t="shared" si="0"/>
        <v>0</v>
      </c>
      <c r="BW9" s="36">
        <f t="shared" si="0"/>
        <v>-0.39000000059604645</v>
      </c>
      <c r="BX9" s="35">
        <f t="shared" si="0"/>
        <v>7.6736876332235068E-6</v>
      </c>
      <c r="BY9" s="35">
        <f t="shared" si="0"/>
        <v>-4.943981644336265E-5</v>
      </c>
    </row>
    <row r="10" spans="1:77" x14ac:dyDescent="0.2">
      <c r="A10" s="1" t="s">
        <v>25</v>
      </c>
      <c r="B10" s="2" t="s">
        <v>11</v>
      </c>
      <c r="C10" s="23">
        <v>17</v>
      </c>
      <c r="D10" s="28">
        <v>5008414.37</v>
      </c>
      <c r="E10" s="17">
        <v>4.8999999999999998E-3</v>
      </c>
      <c r="F10" s="17">
        <v>5.1999999999999998E-3</v>
      </c>
      <c r="G10" s="8"/>
      <c r="H10" s="23">
        <v>168</v>
      </c>
      <c r="I10" s="28">
        <v>41407596</v>
      </c>
      <c r="J10" s="17">
        <v>8.5000000000000006E-3</v>
      </c>
      <c r="K10" s="17">
        <v>8.5000000000000006E-3</v>
      </c>
      <c r="L10" s="8"/>
      <c r="M10" s="23">
        <v>15</v>
      </c>
      <c r="N10" s="28">
        <v>3301226</v>
      </c>
      <c r="O10" s="17">
        <v>3.0000000000000001E-3</v>
      </c>
      <c r="P10" s="17">
        <v>3.0000000000000001E-3</v>
      </c>
      <c r="Q10" s="8"/>
      <c r="R10" s="23">
        <v>72</v>
      </c>
      <c r="S10" s="28">
        <v>21021304</v>
      </c>
      <c r="T10" s="17">
        <v>8.0000000000000002E-3</v>
      </c>
      <c r="U10" s="17">
        <v>8.9999999999999993E-3</v>
      </c>
      <c r="V10" s="8"/>
      <c r="W10" s="23">
        <v>63</v>
      </c>
      <c r="X10" s="28">
        <v>18471403</v>
      </c>
      <c r="Y10" s="17">
        <v>2.3E-3</v>
      </c>
      <c r="Z10" s="17">
        <v>2.2000000000000001E-3</v>
      </c>
      <c r="AA10" s="8"/>
      <c r="AB10" s="34" t="s">
        <v>11</v>
      </c>
      <c r="AC10" s="23">
        <f>VLOOKUP($AB10,[1]DC!$C$8:$K$14,5,FALSE)</f>
        <v>17</v>
      </c>
      <c r="AD10" s="23">
        <f>VLOOKUP($AB10,[1]DC!$C$8:$K$14,6,FALSE)</f>
        <v>5008414.37</v>
      </c>
      <c r="AE10" s="35">
        <f>VLOOKUP($AB10,[1]DC!$C$8:$K$14,8,FALSE)</f>
        <v>4.8543689320388345E-3</v>
      </c>
      <c r="AF10" s="35">
        <f>VLOOKUP($AB10,[1]DC!$C$8:$K$14,9,FALSE)</f>
        <v>5.1533879664648749E-3</v>
      </c>
      <c r="AG10" s="8"/>
      <c r="AH10" s="23">
        <f>VLOOKUP($AB10,[2]DC!$C$8:$K$23,5,FALSE)</f>
        <v>168</v>
      </c>
      <c r="AI10" s="23">
        <f>VLOOKUP($AB10,[2]DC!$C$8:$K$23,6,FALSE)</f>
        <v>41407596.32</v>
      </c>
      <c r="AJ10" s="35">
        <f>VLOOKUP($AB10,[2]DC!$C$8:$K$23,8,FALSE)</f>
        <v>8.5153834456890877E-3</v>
      </c>
      <c r="AK10" s="35">
        <f>VLOOKUP($AB10,[2]DC!$C$8:$K$23,9,FALSE)</f>
        <v>8.5095790010741457E-3</v>
      </c>
      <c r="AL10" s="8"/>
      <c r="AM10" s="23">
        <f>VLOOKUP($AB10,[3]DC!$C$8:$K$14,5,FALSE)</f>
        <v>15</v>
      </c>
      <c r="AN10" s="23">
        <f>VLOOKUP($AB10,[3]DC!$C$8:$K$14,6,FALSE)</f>
        <v>3301226</v>
      </c>
      <c r="AO10" s="35">
        <f>VLOOKUP($AB10,[3]DC!$C$8:$K$14,8,FALSE)</f>
        <v>3.0248033877797943E-3</v>
      </c>
      <c r="AP10" s="35">
        <f>VLOOKUP($AB10,[3]DC!$C$8:$K$14,9,FALSE)</f>
        <v>3.0011748554274356E-3</v>
      </c>
      <c r="AQ10" s="8"/>
      <c r="AR10" s="23">
        <f>VLOOKUP($AB10,[4]DC!$C$8:$K$14,5,FALSE)</f>
        <v>72</v>
      </c>
      <c r="AS10" s="23">
        <f>VLOOKUP($AB10,[4]DC!$C$8:$K$14,6,FALSE)</f>
        <v>21021304.140000001</v>
      </c>
      <c r="AT10" s="35">
        <f>VLOOKUP($AB10,[4]DC!$C$8:$K$14,8,FALSE)</f>
        <v>7.9637208273421085E-3</v>
      </c>
      <c r="AU10" s="35">
        <f>VLOOKUP($AB10,[4]DC!$C$8:$K$14,9,FALSE)</f>
        <v>8.985296708872997E-3</v>
      </c>
      <c r="AV10" s="8"/>
      <c r="AW10" s="23">
        <f>VLOOKUP($AB10,[5]DC!$C$8:$K$14,5,FALSE)</f>
        <v>63</v>
      </c>
      <c r="AX10" s="23">
        <f>VLOOKUP($AB10,[5]DC!$C$8:$K$14,6,FALSE)</f>
        <v>18471403.379999999</v>
      </c>
      <c r="AY10" s="35">
        <f>VLOOKUP($AB10,[5]DC!$C$8:$K$14,8,FALSE)</f>
        <v>2.2760937895155171E-3</v>
      </c>
      <c r="AZ10" s="35">
        <f>VLOOKUP($AB10,[5]DC!$C$8:$K$14,9,FALSE)</f>
        <v>2.20114631007867E-3</v>
      </c>
      <c r="BB10" s="36">
        <f t="shared" si="1"/>
        <v>0</v>
      </c>
      <c r="BC10" s="36">
        <f t="shared" si="0"/>
        <v>0</v>
      </c>
      <c r="BD10" s="35">
        <f t="shared" si="0"/>
        <v>-4.5631067961165311E-5</v>
      </c>
      <c r="BE10" s="35">
        <f t="shared" si="0"/>
        <v>-4.6612033535124893E-5</v>
      </c>
      <c r="BF10" s="23"/>
      <c r="BG10" s="36">
        <f t="shared" si="0"/>
        <v>0</v>
      </c>
      <c r="BH10" s="36">
        <f t="shared" si="0"/>
        <v>0.32000000029802322</v>
      </c>
      <c r="BI10" s="35">
        <f t="shared" si="0"/>
        <v>1.5383445689087089E-5</v>
      </c>
      <c r="BJ10" s="35">
        <f t="shared" si="0"/>
        <v>9.5790010741451243E-6</v>
      </c>
      <c r="BK10" s="23"/>
      <c r="BL10" s="36">
        <f t="shared" si="0"/>
        <v>0</v>
      </c>
      <c r="BM10" s="36">
        <f t="shared" si="0"/>
        <v>0</v>
      </c>
      <c r="BN10" s="35">
        <f t="shared" si="0"/>
        <v>2.4803387779794277E-5</v>
      </c>
      <c r="BO10" s="35">
        <f t="shared" si="0"/>
        <v>1.1748554274355373E-6</v>
      </c>
      <c r="BP10" s="23"/>
      <c r="BQ10" s="36">
        <f t="shared" si="0"/>
        <v>0</v>
      </c>
      <c r="BR10" s="36">
        <f t="shared" si="0"/>
        <v>0.14000000059604645</v>
      </c>
      <c r="BS10" s="35">
        <f t="shared" si="0"/>
        <v>-3.6279172657891628E-5</v>
      </c>
      <c r="BT10" s="35">
        <f t="shared" si="0"/>
        <v>-1.4703291127002305E-5</v>
      </c>
      <c r="BU10" s="23"/>
      <c r="BV10" s="36">
        <f t="shared" si="0"/>
        <v>0</v>
      </c>
      <c r="BW10" s="36">
        <f t="shared" si="0"/>
        <v>0.37999999895691872</v>
      </c>
      <c r="BX10" s="35">
        <f t="shared" si="0"/>
        <v>-2.3906210484482895E-5</v>
      </c>
      <c r="BY10" s="35">
        <f t="shared" si="0"/>
        <v>1.1463100786698183E-6</v>
      </c>
    </row>
    <row r="11" spans="1:77" x14ac:dyDescent="0.2">
      <c r="A11" s="1" t="s">
        <v>26</v>
      </c>
      <c r="B11" s="13" t="s">
        <v>12</v>
      </c>
      <c r="C11" s="23">
        <v>67</v>
      </c>
      <c r="D11" s="28">
        <v>21153247.870000001</v>
      </c>
      <c r="E11" s="17">
        <v>1.9099999999999999E-2</v>
      </c>
      <c r="F11" s="17">
        <v>2.18E-2</v>
      </c>
      <c r="G11" s="8"/>
      <c r="H11" s="23">
        <v>440</v>
      </c>
      <c r="I11" s="28">
        <v>133072611</v>
      </c>
      <c r="J11" s="17">
        <v>2.23E-2</v>
      </c>
      <c r="K11" s="17">
        <v>2.7400000000000001E-2</v>
      </c>
      <c r="L11" s="8"/>
      <c r="M11" s="23">
        <v>20</v>
      </c>
      <c r="N11" s="28">
        <v>2628894</v>
      </c>
      <c r="O11" s="17">
        <v>4.0000000000000001E-3</v>
      </c>
      <c r="P11" s="17">
        <v>2.3999999999999998E-3</v>
      </c>
      <c r="Q11" s="8"/>
      <c r="R11" s="23">
        <v>295</v>
      </c>
      <c r="S11" s="28">
        <v>102025087</v>
      </c>
      <c r="T11" s="17">
        <v>3.2599999999999997E-2</v>
      </c>
      <c r="U11" s="17">
        <v>4.36E-2</v>
      </c>
      <c r="V11" s="8"/>
      <c r="W11" s="23">
        <v>706</v>
      </c>
      <c r="X11" s="28">
        <v>200649797</v>
      </c>
      <c r="Y11" s="17">
        <v>2.5499999999999998E-2</v>
      </c>
      <c r="Z11" s="17">
        <v>2.3900000000000001E-2</v>
      </c>
      <c r="AA11" s="8"/>
      <c r="AB11" s="34" t="s">
        <v>12</v>
      </c>
      <c r="AC11" s="23">
        <f>VLOOKUP($AB11,[1]DC!$C$8:$K$14,5,FALSE)</f>
        <v>67</v>
      </c>
      <c r="AD11" s="23">
        <f>VLOOKUP($AB11,[1]DC!$C$8:$K$14,6,FALSE)</f>
        <v>21153247.870000001</v>
      </c>
      <c r="AE11" s="35">
        <f>VLOOKUP($AB11,[1]DC!$C$8:$K$14,8,FALSE)</f>
        <v>1.9131924614505996E-2</v>
      </c>
      <c r="AF11" s="35">
        <f>VLOOKUP($AB11,[1]DC!$C$8:$K$14,9,FALSE)</f>
        <v>2.1765549926913645E-2</v>
      </c>
      <c r="AG11" s="8"/>
      <c r="AH11" s="23">
        <f>VLOOKUP($AB11,[2]DC!$C$8:$K$23,5,FALSE)</f>
        <v>440</v>
      </c>
      <c r="AI11" s="23">
        <f>VLOOKUP($AB11,[2]DC!$C$8:$K$23,6,FALSE)</f>
        <v>133072611.37</v>
      </c>
      <c r="AJ11" s="35">
        <f>VLOOKUP($AB11,[2]DC!$C$8:$K$23,8,FALSE)</f>
        <v>2.2302194738709515E-2</v>
      </c>
      <c r="AK11" s="35">
        <f>VLOOKUP($AB11,[2]DC!$C$8:$K$23,9,FALSE)</f>
        <v>2.7347443463780669E-2</v>
      </c>
      <c r="AL11" s="8"/>
      <c r="AM11" s="23">
        <f>VLOOKUP($AB11,[3]DC!$C$8:$K$14,5,FALSE)</f>
        <v>20</v>
      </c>
      <c r="AN11" s="23">
        <f>VLOOKUP($AB11,[3]DC!$C$8:$K$14,6,FALSE)</f>
        <v>2628894</v>
      </c>
      <c r="AO11" s="35">
        <f>VLOOKUP($AB11,[3]DC!$C$8:$K$14,8,FALSE)</f>
        <v>4.0330711837063922E-3</v>
      </c>
      <c r="AP11" s="35">
        <f>VLOOKUP($AB11,[3]DC!$C$8:$K$14,9,FALSE)</f>
        <v>2.3899516635286565E-3</v>
      </c>
      <c r="AQ11" s="8"/>
      <c r="AR11" s="23">
        <f>VLOOKUP($AB11,[4]DC!$C$8:$K$14,5,FALSE)</f>
        <v>295</v>
      </c>
      <c r="AS11" s="23">
        <f>VLOOKUP($AB11,[4]DC!$C$8:$K$14,6,FALSE)</f>
        <v>102025086.98999999</v>
      </c>
      <c r="AT11" s="35">
        <f>VLOOKUP($AB11,[4]DC!$C$8:$K$14,8,FALSE)</f>
        <v>3.2629133945360024E-2</v>
      </c>
      <c r="AU11" s="35">
        <f>VLOOKUP($AB11,[4]DC!$C$8:$K$14,9,FALSE)</f>
        <v>4.3609362780178497E-2</v>
      </c>
      <c r="AV11" s="8"/>
      <c r="AW11" s="23">
        <f>VLOOKUP($AB11,[5]DC!$C$8:$K$14,5,FALSE)</f>
        <v>706</v>
      </c>
      <c r="AX11" s="23">
        <f>VLOOKUP($AB11,[5]DC!$C$8:$K$14,6,FALSE)</f>
        <v>200649796.94999999</v>
      </c>
      <c r="AY11" s="35">
        <f>VLOOKUP($AB11,[5]DC!$C$8:$K$14,8,FALSE)</f>
        <v>2.5506701831713573E-2</v>
      </c>
      <c r="AZ11" s="35">
        <f>VLOOKUP($AB11,[5]DC!$C$8:$K$14,9,FALSE)</f>
        <v>2.3910449633336241E-2</v>
      </c>
      <c r="BB11" s="36">
        <f t="shared" si="1"/>
        <v>0</v>
      </c>
      <c r="BC11" s="36">
        <f t="shared" si="0"/>
        <v>0</v>
      </c>
      <c r="BD11" s="35">
        <f t="shared" si="0"/>
        <v>3.1924614505997317E-5</v>
      </c>
      <c r="BE11" s="35">
        <f t="shared" si="0"/>
        <v>-3.4450073086354782E-5</v>
      </c>
      <c r="BF11" s="23"/>
      <c r="BG11" s="36">
        <f t="shared" si="0"/>
        <v>0</v>
      </c>
      <c r="BH11" s="36">
        <f t="shared" si="0"/>
        <v>0.37000000476837158</v>
      </c>
      <c r="BI11" s="35">
        <f t="shared" si="0"/>
        <v>2.194738709514199E-6</v>
      </c>
      <c r="BJ11" s="35">
        <f t="shared" si="0"/>
        <v>-5.2556536219331568E-5</v>
      </c>
      <c r="BK11" s="23"/>
      <c r="BL11" s="36">
        <f t="shared" si="0"/>
        <v>0</v>
      </c>
      <c r="BM11" s="36">
        <f t="shared" si="0"/>
        <v>0</v>
      </c>
      <c r="BN11" s="35">
        <f t="shared" si="0"/>
        <v>3.3071183706392081E-5</v>
      </c>
      <c r="BO11" s="35">
        <f t="shared" si="0"/>
        <v>-1.0048336471343323E-5</v>
      </c>
      <c r="BP11" s="23"/>
      <c r="BQ11" s="36">
        <f t="shared" si="0"/>
        <v>0</v>
      </c>
      <c r="BR11" s="36">
        <f t="shared" si="0"/>
        <v>-1.000000536441803E-2</v>
      </c>
      <c r="BS11" s="35">
        <f t="shared" si="0"/>
        <v>2.9133945360027003E-5</v>
      </c>
      <c r="BT11" s="35">
        <f t="shared" si="0"/>
        <v>9.3627801784970655E-6</v>
      </c>
      <c r="BU11" s="23"/>
      <c r="BV11" s="36">
        <f t="shared" si="0"/>
        <v>0</v>
      </c>
      <c r="BW11" s="36">
        <f t="shared" si="0"/>
        <v>-5.0000011920928955E-2</v>
      </c>
      <c r="BX11" s="35">
        <f t="shared" si="0"/>
        <v>6.7018317135743299E-6</v>
      </c>
      <c r="BY11" s="35">
        <f t="shared" si="0"/>
        <v>1.0449633336240272E-5</v>
      </c>
    </row>
    <row r="12" spans="1:77" x14ac:dyDescent="0.2">
      <c r="A12" s="1" t="s">
        <v>27</v>
      </c>
      <c r="B12" s="13" t="s">
        <v>13</v>
      </c>
      <c r="C12" s="23">
        <v>3502</v>
      </c>
      <c r="D12" s="28">
        <v>971868293.75</v>
      </c>
      <c r="E12" s="17">
        <v>1</v>
      </c>
      <c r="F12" s="17">
        <v>1</v>
      </c>
      <c r="G12" s="8"/>
      <c r="H12" s="23">
        <v>19729</v>
      </c>
      <c r="I12" s="28">
        <v>4865998226</v>
      </c>
      <c r="J12" s="17">
        <v>1</v>
      </c>
      <c r="K12" s="17">
        <v>1</v>
      </c>
      <c r="L12" s="8"/>
      <c r="M12" s="23">
        <v>4959</v>
      </c>
      <c r="N12" s="28">
        <v>1099977895</v>
      </c>
      <c r="O12" s="17">
        <v>1</v>
      </c>
      <c r="P12" s="17">
        <v>1</v>
      </c>
      <c r="Q12" s="8"/>
      <c r="R12" s="23">
        <v>9041</v>
      </c>
      <c r="S12" s="28">
        <v>2339522536</v>
      </c>
      <c r="T12" s="17">
        <v>1</v>
      </c>
      <c r="U12" s="17">
        <v>1</v>
      </c>
      <c r="V12" s="8"/>
      <c r="W12" s="23">
        <v>27679</v>
      </c>
      <c r="X12" s="28">
        <v>8391719939</v>
      </c>
      <c r="Y12" s="17">
        <v>1</v>
      </c>
      <c r="Z12" s="17">
        <v>1</v>
      </c>
      <c r="AA12" s="8"/>
      <c r="AB12" s="34" t="s">
        <v>13</v>
      </c>
      <c r="AC12" s="23">
        <f>VLOOKUP($AB12,[1]DC!$C$8:$K$14,5,FALSE)</f>
        <v>3502</v>
      </c>
      <c r="AD12" s="23">
        <f>VLOOKUP($AB12,[1]DC!$C$8:$K$14,6,FALSE)</f>
        <v>971868293.75</v>
      </c>
      <c r="AE12" s="35">
        <f>VLOOKUP($AB12,[1]DC!$C$8:$K$14,8,FALSE)</f>
        <v>0.99999999999999989</v>
      </c>
      <c r="AF12" s="35">
        <f>VLOOKUP($AB12,[1]DC!$C$8:$K$14,9,FALSE)</f>
        <v>1</v>
      </c>
      <c r="AG12" s="8"/>
      <c r="AH12" s="23">
        <f>VLOOKUP($AB12,[2]DC!$C$8:$K$23,5,FALSE)</f>
        <v>19729</v>
      </c>
      <c r="AI12" s="23">
        <f>VLOOKUP($AB12,[2]DC!$C$8:$K$23,6,FALSE)</f>
        <v>4865998225.6199999</v>
      </c>
      <c r="AJ12" s="35">
        <f>VLOOKUP($AB12,[2]DC!$C$8:$K$23,8,FALSE)</f>
        <v>1</v>
      </c>
      <c r="AK12" s="35">
        <f>VLOOKUP($AB12,[2]DC!$C$8:$K$23,9,FALSE)</f>
        <v>1</v>
      </c>
      <c r="AL12" s="8"/>
      <c r="AM12" s="23">
        <f>VLOOKUP($AB12,[3]DC!$C$8:$K$14,5,FALSE)</f>
        <v>4959</v>
      </c>
      <c r="AN12" s="23">
        <f>VLOOKUP($AB12,[3]DC!$C$8:$K$14,6,FALSE)</f>
        <v>1099977895</v>
      </c>
      <c r="AO12" s="35">
        <f>VLOOKUP($AB12,[3]DC!$C$8:$K$14,8,FALSE)</f>
        <v>1</v>
      </c>
      <c r="AP12" s="35">
        <f>VLOOKUP($AB12,[3]DC!$C$8:$K$14,9,FALSE)</f>
        <v>1</v>
      </c>
      <c r="AQ12" s="8"/>
      <c r="AR12" s="23">
        <f>VLOOKUP($AB12,[4]DC!$C$8:$K$14,5,FALSE)</f>
        <v>9041</v>
      </c>
      <c r="AS12" s="23">
        <f>VLOOKUP($AB12,[4]DC!$C$8:$K$14,6,FALSE)</f>
        <v>2339522535.6599994</v>
      </c>
      <c r="AT12" s="35">
        <f>VLOOKUP($AB12,[4]DC!$C$8:$K$14,8,FALSE)</f>
        <v>1</v>
      </c>
      <c r="AU12" s="35">
        <f>VLOOKUP($AB12,[4]DC!$C$8:$K$14,9,FALSE)</f>
        <v>1.0000000000000002</v>
      </c>
      <c r="AV12" s="8"/>
      <c r="AW12" s="23">
        <f>VLOOKUP($AB12,[5]DC!$C$8:$K$14,5,FALSE)</f>
        <v>27679</v>
      </c>
      <c r="AX12" s="23">
        <f>VLOOKUP($AB12,[5]DC!$C$8:$K$14,6,FALSE)</f>
        <v>8391719939.4799995</v>
      </c>
      <c r="AY12" s="35">
        <f>VLOOKUP($AB12,[5]DC!$C$8:$K$14,8,FALSE)</f>
        <v>1</v>
      </c>
      <c r="AZ12" s="35">
        <f>VLOOKUP($AB12,[5]DC!$C$8:$K$14,9,FALSE)</f>
        <v>1</v>
      </c>
      <c r="BB12" s="36">
        <f t="shared" si="1"/>
        <v>0</v>
      </c>
      <c r="BC12" s="36">
        <f t="shared" si="0"/>
        <v>0</v>
      </c>
      <c r="BD12" s="35">
        <f t="shared" si="0"/>
        <v>0</v>
      </c>
      <c r="BE12" s="35">
        <f t="shared" si="0"/>
        <v>0</v>
      </c>
      <c r="BF12" s="23"/>
      <c r="BG12" s="36">
        <f t="shared" si="0"/>
        <v>0</v>
      </c>
      <c r="BH12" s="36">
        <f t="shared" si="0"/>
        <v>-0.38000011444091797</v>
      </c>
      <c r="BI12" s="35">
        <f t="shared" si="0"/>
        <v>0</v>
      </c>
      <c r="BJ12" s="35">
        <f t="shared" si="0"/>
        <v>0</v>
      </c>
      <c r="BK12" s="23"/>
      <c r="BL12" s="36">
        <f t="shared" si="0"/>
        <v>0</v>
      </c>
      <c r="BM12" s="36">
        <f t="shared" si="0"/>
        <v>0</v>
      </c>
      <c r="BN12" s="35">
        <f t="shared" si="0"/>
        <v>0</v>
      </c>
      <c r="BO12" s="35">
        <f t="shared" si="0"/>
        <v>0</v>
      </c>
      <c r="BP12" s="23"/>
      <c r="BQ12" s="36">
        <f t="shared" si="0"/>
        <v>0</v>
      </c>
      <c r="BR12" s="36">
        <f t="shared" si="0"/>
        <v>-0.34000062942504883</v>
      </c>
      <c r="BS12" s="35">
        <f t="shared" si="0"/>
        <v>0</v>
      </c>
      <c r="BT12" s="35">
        <f t="shared" si="0"/>
        <v>0</v>
      </c>
      <c r="BU12" s="23"/>
      <c r="BV12" s="36">
        <f t="shared" si="0"/>
        <v>0</v>
      </c>
      <c r="BW12" s="36">
        <f t="shared" si="0"/>
        <v>0.47999954223632813</v>
      </c>
      <c r="BX12" s="35">
        <f t="shared" si="0"/>
        <v>0</v>
      </c>
      <c r="BY12" s="35">
        <f t="shared" si="0"/>
        <v>0</v>
      </c>
    </row>
    <row r="13" spans="1:77" x14ac:dyDescent="0.2">
      <c r="B13" s="14"/>
      <c r="C13" s="24"/>
      <c r="D13" s="29"/>
      <c r="E13" s="18"/>
      <c r="F13" s="18"/>
      <c r="G13" s="9"/>
      <c r="H13" s="24"/>
      <c r="I13" s="29"/>
      <c r="J13" s="18"/>
      <c r="K13" s="18"/>
      <c r="L13" s="9"/>
      <c r="M13" s="24"/>
      <c r="N13" s="29"/>
      <c r="O13" s="18"/>
      <c r="P13" s="18"/>
      <c r="Q13" s="9"/>
      <c r="R13" s="24"/>
      <c r="S13" s="29"/>
      <c r="T13" s="18"/>
      <c r="U13" s="18"/>
      <c r="V13" s="9"/>
      <c r="W13" s="24"/>
      <c r="X13" s="29"/>
      <c r="Y13" s="18"/>
      <c r="Z13" s="18"/>
      <c r="AA13" s="9"/>
      <c r="AC13" s="23"/>
      <c r="AD13" s="23"/>
      <c r="AE13" s="17"/>
      <c r="AF13" s="17"/>
      <c r="AG13" s="9"/>
      <c r="AH13" s="23"/>
      <c r="AI13" s="23"/>
      <c r="AJ13" s="35"/>
      <c r="AK13" s="35"/>
      <c r="AL13" s="9"/>
      <c r="AM13" s="23"/>
      <c r="AN13" s="23"/>
      <c r="AO13" s="35"/>
      <c r="AP13" s="35"/>
      <c r="AQ13" s="9"/>
      <c r="AR13" s="23"/>
      <c r="AS13" s="23"/>
      <c r="AT13" s="35"/>
      <c r="AU13" s="35"/>
      <c r="AV13" s="9"/>
      <c r="AW13" s="23"/>
      <c r="AX13" s="23"/>
      <c r="AY13" s="35"/>
      <c r="AZ13" s="35"/>
      <c r="BB13" s="36"/>
      <c r="BC13" s="36"/>
      <c r="BD13" s="35"/>
      <c r="BE13" s="35"/>
      <c r="BF13" s="23"/>
      <c r="BG13" s="36"/>
      <c r="BH13" s="36"/>
      <c r="BI13" s="35"/>
      <c r="BJ13" s="35"/>
      <c r="BK13" s="23"/>
      <c r="BL13" s="36"/>
      <c r="BM13" s="36"/>
      <c r="BN13" s="35"/>
      <c r="BO13" s="35"/>
      <c r="BP13" s="23"/>
      <c r="BQ13" s="36"/>
      <c r="BR13" s="36"/>
      <c r="BS13" s="35"/>
      <c r="BT13" s="35"/>
      <c r="BU13" s="23"/>
      <c r="BV13" s="36"/>
      <c r="BW13" s="36"/>
      <c r="BX13" s="35"/>
      <c r="BY13" s="35"/>
    </row>
    <row r="14" spans="1:77" ht="15" x14ac:dyDescent="0.2">
      <c r="B14" s="10" t="s">
        <v>20</v>
      </c>
      <c r="C14" s="25"/>
      <c r="D14" s="30"/>
      <c r="E14" s="19"/>
      <c r="F14" s="19"/>
      <c r="H14" s="25"/>
      <c r="I14" s="30"/>
      <c r="J14" s="19"/>
      <c r="K14" s="19"/>
      <c r="M14" s="25"/>
      <c r="N14" s="30"/>
      <c r="O14" s="19"/>
      <c r="P14" s="19"/>
      <c r="R14" s="25"/>
      <c r="S14" s="30"/>
      <c r="T14" s="19"/>
      <c r="U14" s="19"/>
      <c r="W14" s="25"/>
      <c r="X14" s="30"/>
      <c r="Y14" s="19"/>
      <c r="Z14" s="19"/>
      <c r="AC14" s="23"/>
      <c r="AD14" s="23"/>
      <c r="AE14" s="17"/>
      <c r="AF14" s="17"/>
      <c r="AH14" s="23"/>
      <c r="AI14" s="23"/>
      <c r="AJ14" s="35"/>
      <c r="AK14" s="35"/>
      <c r="AM14" s="23"/>
      <c r="AN14" s="23"/>
      <c r="AO14" s="35"/>
      <c r="AP14" s="35"/>
      <c r="AR14" s="23"/>
      <c r="AS14" s="23"/>
      <c r="AT14" s="35"/>
      <c r="AU14" s="35"/>
      <c r="AW14" s="23"/>
      <c r="AX14" s="23"/>
      <c r="AY14" s="35"/>
      <c r="AZ14" s="35"/>
      <c r="BB14" s="36"/>
      <c r="BC14" s="36"/>
      <c r="BD14" s="35"/>
      <c r="BE14" s="35"/>
      <c r="BF14" s="23"/>
      <c r="BG14" s="36"/>
      <c r="BH14" s="36"/>
      <c r="BI14" s="35"/>
      <c r="BJ14" s="35"/>
      <c r="BK14" s="23"/>
      <c r="BL14" s="36"/>
      <c r="BM14" s="36"/>
      <c r="BN14" s="35"/>
      <c r="BO14" s="35"/>
      <c r="BP14" s="23"/>
      <c r="BQ14" s="36"/>
      <c r="BR14" s="36"/>
      <c r="BS14" s="35"/>
      <c r="BT14" s="35"/>
      <c r="BU14" s="23"/>
      <c r="BV14" s="36"/>
      <c r="BW14" s="36"/>
      <c r="BX14" s="35"/>
      <c r="BY14" s="35"/>
    </row>
    <row r="15" spans="1:77" x14ac:dyDescent="0.2">
      <c r="A15" s="1" t="s">
        <v>21</v>
      </c>
      <c r="B15" s="13" t="s">
        <v>7</v>
      </c>
      <c r="C15" s="25">
        <v>506</v>
      </c>
      <c r="D15" s="30">
        <v>24364979.379999999</v>
      </c>
      <c r="E15" s="19">
        <v>0.96560000000000001</v>
      </c>
      <c r="F15" s="19">
        <v>0.96870000000000001</v>
      </c>
      <c r="H15" s="25">
        <v>5241</v>
      </c>
      <c r="I15" s="30">
        <v>321018292</v>
      </c>
      <c r="J15" s="19">
        <v>0.94910000000000005</v>
      </c>
      <c r="K15" s="19">
        <v>0.94130000000000003</v>
      </c>
      <c r="M15" s="25">
        <v>1528</v>
      </c>
      <c r="N15" s="30">
        <v>118432841</v>
      </c>
      <c r="O15" s="19">
        <v>0.95920000000000005</v>
      </c>
      <c r="P15" s="19">
        <v>0.93810000000000004</v>
      </c>
      <c r="R15" s="25">
        <v>1328</v>
      </c>
      <c r="S15" s="30">
        <v>96406670</v>
      </c>
      <c r="T15" s="19">
        <v>0.95540000000000003</v>
      </c>
      <c r="U15" s="19">
        <v>0.95140000000000002</v>
      </c>
      <c r="W15" s="25">
        <v>4857</v>
      </c>
      <c r="X15" s="30">
        <v>328714039</v>
      </c>
      <c r="Y15" s="19">
        <v>0.97140000000000004</v>
      </c>
      <c r="Z15" s="19">
        <v>0.95660000000000001</v>
      </c>
      <c r="AB15" s="34" t="s">
        <v>80</v>
      </c>
      <c r="AC15" s="23">
        <f>VLOOKUP($AB15,[1]DC!$C$17:$K$24,5,FALSE)</f>
        <v>506</v>
      </c>
      <c r="AD15" s="23">
        <f>VLOOKUP($AB15,[1]DC!$C$17:$K$24,6,FALSE)</f>
        <v>24364979.379999999</v>
      </c>
      <c r="AE15" s="35">
        <f>VLOOKUP($AB15,[1]DC!$C$17:$K$24,8,FALSE)</f>
        <v>0.96564885496183206</v>
      </c>
      <c r="AF15" s="35">
        <f>VLOOKUP($AB15,[1]DC!$C$17:$K$24,9,FALSE)</f>
        <v>0.96868847256303092</v>
      </c>
      <c r="AH15" s="23">
        <f>VLOOKUP($AB15,[2]DC!$C$17:$K$23,5,FALSE)</f>
        <v>5241</v>
      </c>
      <c r="AI15" s="23">
        <f>VLOOKUP($AB15,[2]DC!$C$17:$K$23,6,FALSE)</f>
        <v>321018292.03999996</v>
      </c>
      <c r="AJ15" s="35">
        <f>VLOOKUP($AB15,[2]DC!$C$17:$K$23,8,FALSE)</f>
        <v>0.94911264034770015</v>
      </c>
      <c r="AK15" s="35">
        <f>VLOOKUP($AB15,[2]DC!$C$17:$K$23,9,FALSE)</f>
        <v>0.9412994892789448</v>
      </c>
      <c r="AM15" s="23">
        <f>VLOOKUP($AB15,[3]DC!$C$17:$K$23,5,FALSE)</f>
        <v>1528</v>
      </c>
      <c r="AN15" s="23">
        <f>VLOOKUP($AB15,[3]DC!$C$17:$K$23,6,FALSE)</f>
        <v>118432841</v>
      </c>
      <c r="AO15" s="35">
        <f>VLOOKUP($AB15,[3]DC!$C$17:$K$23,8,FALSE)</f>
        <v>0.95919648462021345</v>
      </c>
      <c r="AP15" s="35">
        <f>VLOOKUP($AB15,[3]DC!$C$17:$K$23,9,FALSE)</f>
        <v>0.93813213334724188</v>
      </c>
      <c r="AQ15" s="23"/>
      <c r="AR15" s="23">
        <f>VLOOKUP($AB15,[4]DC!$C$17:$K$23,5,FALSE)</f>
        <v>1328</v>
      </c>
      <c r="AS15" s="23">
        <f>VLOOKUP($AB15,[4]DC!$C$17:$K$23,6,FALSE)</f>
        <v>96406669.920000002</v>
      </c>
      <c r="AT15" s="35">
        <f>VLOOKUP($AB15,[4]DC!$C$17:$K$23,8,FALSE)</f>
        <v>0.95539568345323744</v>
      </c>
      <c r="AU15" s="35">
        <f>VLOOKUP($AB15,[4]DC!$C$17:$K$23,9,FALSE)</f>
        <v>0.95144192636776437</v>
      </c>
      <c r="AW15" s="23">
        <f>VLOOKUP($AB15,[5]DC!$C$17:$K$23,5,FALSE)</f>
        <v>4857</v>
      </c>
      <c r="AX15" s="23">
        <f>VLOOKUP($AB15,[5]DC!$C$17:$K$23,6,FALSE)</f>
        <v>328714039.11000001</v>
      </c>
      <c r="AY15" s="35">
        <f>VLOOKUP($AB15,[5]DC!$C$17:$K$23,8,FALSE)</f>
        <v>0.97140000000000004</v>
      </c>
      <c r="AZ15" s="35">
        <f>VLOOKUP($AB15,[5]DC!$C$17:$K$23,9,FALSE)</f>
        <v>0.95658634598121439</v>
      </c>
      <c r="BB15" s="36">
        <f t="shared" si="1"/>
        <v>0</v>
      </c>
      <c r="BC15" s="36">
        <f t="shared" si="0"/>
        <v>0</v>
      </c>
      <c r="BD15" s="35">
        <f t="shared" si="0"/>
        <v>4.8854961832045518E-5</v>
      </c>
      <c r="BE15" s="35">
        <f t="shared" si="0"/>
        <v>-1.1527436969083205E-5</v>
      </c>
      <c r="BF15" s="23"/>
      <c r="BG15" s="36">
        <f t="shared" si="0"/>
        <v>0</v>
      </c>
      <c r="BH15" s="36">
        <f t="shared" si="0"/>
        <v>3.9999961853027344E-2</v>
      </c>
      <c r="BI15" s="35">
        <f t="shared" si="0"/>
        <v>1.2640347700099142E-5</v>
      </c>
      <c r="BJ15" s="35">
        <f t="shared" si="0"/>
        <v>-5.1072105522464994E-7</v>
      </c>
      <c r="BK15" s="23"/>
      <c r="BL15" s="36">
        <f t="shared" si="0"/>
        <v>0</v>
      </c>
      <c r="BM15" s="36">
        <f t="shared" si="0"/>
        <v>0</v>
      </c>
      <c r="BN15" s="35">
        <f t="shared" si="0"/>
        <v>-3.5153797866005476E-6</v>
      </c>
      <c r="BO15" s="35">
        <f t="shared" si="0"/>
        <v>3.2133347241836141E-5</v>
      </c>
      <c r="BP15" s="23"/>
      <c r="BQ15" s="36">
        <f t="shared" si="0"/>
        <v>0</v>
      </c>
      <c r="BR15" s="36">
        <f t="shared" si="0"/>
        <v>-7.9999998211860657E-2</v>
      </c>
      <c r="BS15" s="35">
        <f t="shared" si="0"/>
        <v>-4.3165467625838616E-6</v>
      </c>
      <c r="BT15" s="35">
        <f t="shared" si="0"/>
        <v>4.1926367764344441E-5</v>
      </c>
      <c r="BU15" s="23"/>
      <c r="BV15" s="36">
        <f t="shared" si="0"/>
        <v>0</v>
      </c>
      <c r="BW15" s="36">
        <f t="shared" si="0"/>
        <v>0.11000001430511475</v>
      </c>
      <c r="BX15" s="35">
        <f t="shared" si="0"/>
        <v>0</v>
      </c>
      <c r="BY15" s="35">
        <f t="shared" si="0"/>
        <v>-1.3654018785613786E-5</v>
      </c>
    </row>
    <row r="16" spans="1:77" x14ac:dyDescent="0.2">
      <c r="A16" s="1" t="s">
        <v>22</v>
      </c>
      <c r="B16" s="13" t="s">
        <v>8</v>
      </c>
      <c r="C16" s="25">
        <v>5</v>
      </c>
      <c r="D16" s="30">
        <v>95962.43</v>
      </c>
      <c r="E16" s="19">
        <v>9.4999999999999998E-3</v>
      </c>
      <c r="F16" s="19">
        <v>3.8E-3</v>
      </c>
      <c r="H16" s="25">
        <v>90</v>
      </c>
      <c r="I16" s="30">
        <v>5271677</v>
      </c>
      <c r="J16" s="19">
        <v>1.6299999999999999E-2</v>
      </c>
      <c r="K16" s="19">
        <v>1.55E-2</v>
      </c>
      <c r="M16" s="25">
        <v>15</v>
      </c>
      <c r="N16" s="30">
        <v>977022</v>
      </c>
      <c r="O16" s="19">
        <v>9.4000000000000004E-3</v>
      </c>
      <c r="P16" s="19">
        <v>7.7000000000000002E-3</v>
      </c>
      <c r="R16" s="25">
        <v>24</v>
      </c>
      <c r="S16" s="30">
        <v>1305075</v>
      </c>
      <c r="T16" s="19">
        <v>1.7299999999999999E-2</v>
      </c>
      <c r="U16" s="19">
        <v>1.29E-2</v>
      </c>
      <c r="W16" s="25">
        <v>24</v>
      </c>
      <c r="X16" s="30">
        <v>2332693</v>
      </c>
      <c r="Y16" s="19">
        <v>4.7999999999999996E-3</v>
      </c>
      <c r="Z16" s="19">
        <v>6.7999999999999996E-3</v>
      </c>
      <c r="AB16" s="34" t="s">
        <v>8</v>
      </c>
      <c r="AC16" s="23">
        <f>VLOOKUP($AB16,[1]DC!$C$17:$K$24,5,FALSE)</f>
        <v>5</v>
      </c>
      <c r="AD16" s="23">
        <f>VLOOKUP($AB16,[1]DC!$C$17:$K$24,6,FALSE)</f>
        <v>95962.43</v>
      </c>
      <c r="AE16" s="35">
        <f>VLOOKUP($AB16,[1]DC!$C$17:$K$24,8,FALSE)</f>
        <v>9.5419847328244278E-3</v>
      </c>
      <c r="AF16" s="35">
        <f>VLOOKUP($AB16,[1]DC!$C$17:$K$24,9,FALSE)</f>
        <v>3.8152176650902946E-3</v>
      </c>
      <c r="AH16" s="23">
        <f>VLOOKUP($AB16,[2]DC!$C$17:$K$23,5,FALSE)</f>
        <v>90</v>
      </c>
      <c r="AI16" s="23">
        <f>VLOOKUP($AB16,[2]DC!$C$17:$K$23,6,FALSE)</f>
        <v>5271677.43</v>
      </c>
      <c r="AJ16" s="35">
        <f>VLOOKUP($AB16,[2]DC!$C$17:$K$23,8,FALSE)</f>
        <v>1.629844259326331E-2</v>
      </c>
      <c r="AK16" s="35">
        <f>VLOOKUP($AB16,[2]DC!$C$17:$K$23,9,FALSE)</f>
        <v>1.5457771085156821E-2</v>
      </c>
      <c r="AM16" s="23">
        <f>VLOOKUP($AB16,[3]DC!$C$17:$K$23,5,FALSE)</f>
        <v>15</v>
      </c>
      <c r="AN16" s="23">
        <f>VLOOKUP($AB16,[3]DC!$C$17:$K$23,6,FALSE)</f>
        <v>977022</v>
      </c>
      <c r="AO16" s="35">
        <f>VLOOKUP($AB16,[3]DC!$C$17:$K$23,8,FALSE)</f>
        <v>9.4161958568738224E-3</v>
      </c>
      <c r="AP16" s="35">
        <f>VLOOKUP($AB16,[3]DC!$C$17:$K$23,9,FALSE)</f>
        <v>7.7392024496582747E-3</v>
      </c>
      <c r="AR16" s="23">
        <f>VLOOKUP($AB16,[4]DC!$C$17:$K$23,5,FALSE)</f>
        <v>24</v>
      </c>
      <c r="AS16" s="23">
        <f>VLOOKUP($AB16,[4]DC!$C$17:$K$23,6,FALSE)</f>
        <v>1305075.46</v>
      </c>
      <c r="AT16" s="35">
        <f>VLOOKUP($AB16,[4]DC!$C$17:$K$23,8,FALSE)</f>
        <v>1.7266187050359712E-2</v>
      </c>
      <c r="AU16" s="35">
        <f>VLOOKUP($AB16,[4]DC!$C$17:$K$23,9,FALSE)</f>
        <v>1.2879850644650253E-2</v>
      </c>
      <c r="AW16" s="23">
        <f>VLOOKUP($AB16,[5]DC!$C$17:$K$23,5,FALSE)</f>
        <v>24</v>
      </c>
      <c r="AX16" s="23">
        <f>VLOOKUP($AB16,[5]DC!$C$17:$K$23,6,FALSE)</f>
        <v>2332692.5299999998</v>
      </c>
      <c r="AY16" s="35">
        <f>VLOOKUP($AB16,[5]DC!$C$17:$K$23,8,FALSE)</f>
        <v>4.7999999999999996E-3</v>
      </c>
      <c r="AZ16" s="35">
        <f>VLOOKUP($AB16,[5]DC!$C$17:$K$23,9,FALSE)</f>
        <v>6.7883374546824785E-3</v>
      </c>
      <c r="BB16" s="36">
        <f t="shared" si="1"/>
        <v>0</v>
      </c>
      <c r="BC16" s="36">
        <f t="shared" si="0"/>
        <v>0</v>
      </c>
      <c r="BD16" s="35">
        <f t="shared" si="0"/>
        <v>4.1984732824427995E-5</v>
      </c>
      <c r="BE16" s="35">
        <f t="shared" si="0"/>
        <v>1.5217665090294565E-5</v>
      </c>
      <c r="BF16" s="23"/>
      <c r="BG16" s="36">
        <f t="shared" si="0"/>
        <v>0</v>
      </c>
      <c r="BH16" s="36">
        <f t="shared" si="0"/>
        <v>0.42999999970197678</v>
      </c>
      <c r="BI16" s="35">
        <f t="shared" si="0"/>
        <v>-1.5574067366887212E-6</v>
      </c>
      <c r="BJ16" s="35">
        <f t="shared" si="0"/>
        <v>-4.22289148431787E-5</v>
      </c>
      <c r="BK16" s="23"/>
      <c r="BL16" s="36">
        <f t="shared" si="0"/>
        <v>0</v>
      </c>
      <c r="BM16" s="36">
        <f t="shared" si="0"/>
        <v>0</v>
      </c>
      <c r="BN16" s="35">
        <f t="shared" si="0"/>
        <v>1.6195856873821995E-5</v>
      </c>
      <c r="BO16" s="35">
        <f t="shared" si="0"/>
        <v>3.9202449658274491E-5</v>
      </c>
      <c r="BP16" s="23"/>
      <c r="BQ16" s="36">
        <f t="shared" si="0"/>
        <v>0</v>
      </c>
      <c r="BR16" s="36">
        <f t="shared" si="0"/>
        <v>0.4599999999627471</v>
      </c>
      <c r="BS16" s="35">
        <f t="shared" si="0"/>
        <v>-3.3812949640287665E-5</v>
      </c>
      <c r="BT16" s="35">
        <f t="shared" si="0"/>
        <v>-2.0149355349746711E-5</v>
      </c>
      <c r="BU16" s="23"/>
      <c r="BV16" s="36">
        <f t="shared" si="0"/>
        <v>0</v>
      </c>
      <c r="BW16" s="36">
        <f t="shared" si="0"/>
        <v>-0.47000000020489097</v>
      </c>
      <c r="BX16" s="35">
        <f t="shared" si="0"/>
        <v>0</v>
      </c>
      <c r="BY16" s="35">
        <f t="shared" si="0"/>
        <v>-1.1662545317521131E-5</v>
      </c>
    </row>
    <row r="17" spans="1:77" x14ac:dyDescent="0.2">
      <c r="A17" s="1" t="s">
        <v>23</v>
      </c>
      <c r="B17" s="13" t="s">
        <v>9</v>
      </c>
      <c r="C17" s="25">
        <v>10</v>
      </c>
      <c r="D17" s="30">
        <v>575208.72</v>
      </c>
      <c r="E17" s="19">
        <v>1.9099999999999999E-2</v>
      </c>
      <c r="F17" s="19">
        <v>2.29E-2</v>
      </c>
      <c r="H17" s="25">
        <v>61</v>
      </c>
      <c r="I17" s="30">
        <v>4074164</v>
      </c>
      <c r="J17" s="19">
        <v>1.11E-2</v>
      </c>
      <c r="K17" s="19">
        <v>1.2E-2</v>
      </c>
      <c r="M17" s="25">
        <v>17</v>
      </c>
      <c r="N17" s="30">
        <v>1751020</v>
      </c>
      <c r="O17" s="19">
        <v>1.0699999999999999E-2</v>
      </c>
      <c r="P17" s="19">
        <v>1.3899999999999999E-2</v>
      </c>
      <c r="R17" s="25">
        <v>21</v>
      </c>
      <c r="S17" s="30">
        <v>1894854</v>
      </c>
      <c r="T17" s="19">
        <v>1.5100000000000001E-2</v>
      </c>
      <c r="U17" s="19">
        <v>1.8700000000000001E-2</v>
      </c>
      <c r="W17" s="25">
        <v>40</v>
      </c>
      <c r="X17" s="30">
        <v>2545253</v>
      </c>
      <c r="Y17" s="19">
        <v>8.0000000000000002E-3</v>
      </c>
      <c r="Z17" s="19">
        <v>7.4000000000000003E-3</v>
      </c>
      <c r="AB17" s="34" t="s">
        <v>9</v>
      </c>
      <c r="AC17" s="23">
        <f>VLOOKUP($AB17,[1]DC!$C$17:$K$24,5,FALSE)</f>
        <v>10</v>
      </c>
      <c r="AD17" s="23">
        <f>VLOOKUP($AB17,[1]DC!$C$17:$K$24,6,FALSE)</f>
        <v>575208.72</v>
      </c>
      <c r="AE17" s="35">
        <f>VLOOKUP($AB17,[1]DC!$C$17:$K$24,8,FALSE)</f>
        <v>1.9083969465648856E-2</v>
      </c>
      <c r="AF17" s="35">
        <f>VLOOKUP($AB17,[1]DC!$C$17:$K$24,9,FALSE)</f>
        <v>2.286880886257233E-2</v>
      </c>
      <c r="AH17" s="23">
        <f>VLOOKUP($AB17,[2]DC!$C$17:$K$23,5,FALSE)</f>
        <v>61</v>
      </c>
      <c r="AI17" s="23">
        <f>VLOOKUP($AB17,[2]DC!$C$17:$K$23,6,FALSE)</f>
        <v>4074163.5699999994</v>
      </c>
      <c r="AJ17" s="35">
        <f>VLOOKUP($AB17,[2]DC!$C$17:$K$23,8,FALSE)</f>
        <v>1.1046722202100689E-2</v>
      </c>
      <c r="AK17" s="35">
        <f>VLOOKUP($AB17,[2]DC!$C$17:$K$23,9,FALSE)</f>
        <v>1.1946384934357656E-2</v>
      </c>
      <c r="AM17" s="23">
        <f>VLOOKUP($AB17,[3]DC!$C$17:$K$23,5,FALSE)</f>
        <v>17</v>
      </c>
      <c r="AN17" s="23">
        <f>VLOOKUP($AB17,[3]DC!$C$17:$K$23,6,FALSE)</f>
        <v>1751020</v>
      </c>
      <c r="AO17" s="35">
        <f>VLOOKUP($AB17,[3]DC!$C$17:$K$23,8,FALSE)</f>
        <v>1.0671688637790333E-2</v>
      </c>
      <c r="AP17" s="35">
        <f>VLOOKUP($AB17,[3]DC!$C$17:$K$23,9,FALSE)</f>
        <v>1.3870207910774408E-2</v>
      </c>
      <c r="AR17" s="23">
        <f>VLOOKUP($AB17,[4]DC!$C$17:$K$23,5,FALSE)</f>
        <v>21</v>
      </c>
      <c r="AS17" s="23">
        <f>VLOOKUP($AB17,[4]DC!$C$17:$K$23,6,FALSE)</f>
        <v>1894854.49</v>
      </c>
      <c r="AT17" s="35">
        <f>VLOOKUP($AB17,[4]DC!$C$17:$K$23,8,FALSE)</f>
        <v>1.5107913669064749E-2</v>
      </c>
      <c r="AU17" s="35">
        <f>VLOOKUP($AB17,[4]DC!$C$17:$K$23,9,FALSE)</f>
        <v>1.8700407426667058E-2</v>
      </c>
      <c r="AW17" s="23">
        <f>VLOOKUP($AB17,[5]DC!$C$17:$K$23,5,FALSE)</f>
        <v>40</v>
      </c>
      <c r="AX17" s="23">
        <f>VLOOKUP($AB17,[5]DC!$C$17:$K$23,6,FALSE)</f>
        <v>2545252.61</v>
      </c>
      <c r="AY17" s="35">
        <f>VLOOKUP($AB17,[5]DC!$C$17:$K$23,8,FALSE)</f>
        <v>8.0000000000000002E-3</v>
      </c>
      <c r="AZ17" s="35">
        <f>VLOOKUP($AB17,[5]DC!$C$17:$K$23,9,FALSE)</f>
        <v>7.4069057116976046E-3</v>
      </c>
      <c r="BB17" s="36">
        <f t="shared" si="1"/>
        <v>0</v>
      </c>
      <c r="BC17" s="36">
        <f t="shared" si="0"/>
        <v>0</v>
      </c>
      <c r="BD17" s="35">
        <f t="shared" si="0"/>
        <v>-1.6030534351143405E-5</v>
      </c>
      <c r="BE17" s="35">
        <f t="shared" si="0"/>
        <v>-3.1191137427669796E-5</v>
      </c>
      <c r="BF17" s="23"/>
      <c r="BG17" s="36">
        <f t="shared" si="0"/>
        <v>0</v>
      </c>
      <c r="BH17" s="36">
        <f t="shared" si="0"/>
        <v>-0.43000000063329935</v>
      </c>
      <c r="BI17" s="35">
        <f t="shared" si="0"/>
        <v>-5.3277797899311738E-5</v>
      </c>
      <c r="BJ17" s="35">
        <f t="shared" si="0"/>
        <v>-5.3615065642343904E-5</v>
      </c>
      <c r="BK17" s="23"/>
      <c r="BL17" s="36">
        <f t="shared" si="0"/>
        <v>0</v>
      </c>
      <c r="BM17" s="36">
        <f t="shared" si="0"/>
        <v>0</v>
      </c>
      <c r="BN17" s="35">
        <f t="shared" si="0"/>
        <v>-2.8311362209666388E-5</v>
      </c>
      <c r="BO17" s="35">
        <f t="shared" si="0"/>
        <v>-2.9792089225591165E-5</v>
      </c>
      <c r="BP17" s="23"/>
      <c r="BQ17" s="36">
        <f t="shared" si="0"/>
        <v>0</v>
      </c>
      <c r="BR17" s="36">
        <f t="shared" si="0"/>
        <v>0.48999999999068677</v>
      </c>
      <c r="BS17" s="35">
        <f t="shared" si="0"/>
        <v>7.9136690647480662E-6</v>
      </c>
      <c r="BT17" s="35">
        <f t="shared" si="0"/>
        <v>4.074266670567317E-7</v>
      </c>
      <c r="BU17" s="23"/>
      <c r="BV17" s="36">
        <f t="shared" si="0"/>
        <v>0</v>
      </c>
      <c r="BW17" s="36">
        <f t="shared" si="0"/>
        <v>-0.39000000013038516</v>
      </c>
      <c r="BX17" s="35">
        <f t="shared" si="0"/>
        <v>0</v>
      </c>
      <c r="BY17" s="35">
        <f t="shared" si="0"/>
        <v>6.905711697604254E-6</v>
      </c>
    </row>
    <row r="18" spans="1:77" x14ac:dyDescent="0.2">
      <c r="A18" s="1" t="s">
        <v>24</v>
      </c>
      <c r="B18" s="13" t="s">
        <v>10</v>
      </c>
      <c r="C18" s="25">
        <v>1</v>
      </c>
      <c r="D18" s="30">
        <v>50999.63</v>
      </c>
      <c r="E18" s="19">
        <v>1.9E-3</v>
      </c>
      <c r="F18" s="19">
        <v>2E-3</v>
      </c>
      <c r="H18" s="25">
        <v>61</v>
      </c>
      <c r="I18" s="30">
        <v>5369515</v>
      </c>
      <c r="J18" s="19">
        <v>1.11E-2</v>
      </c>
      <c r="K18" s="19">
        <v>1.5699999999999999E-2</v>
      </c>
      <c r="M18" s="25">
        <v>20</v>
      </c>
      <c r="N18" s="30">
        <v>2605257</v>
      </c>
      <c r="O18" s="19">
        <v>1.26E-2</v>
      </c>
      <c r="P18" s="19">
        <v>2.06E-2</v>
      </c>
      <c r="R18" s="25">
        <v>9</v>
      </c>
      <c r="S18" s="30">
        <v>931761</v>
      </c>
      <c r="T18" s="19">
        <v>6.4999999999999997E-3</v>
      </c>
      <c r="U18" s="19">
        <v>9.1999999999999998E-3</v>
      </c>
      <c r="W18" s="25">
        <v>20</v>
      </c>
      <c r="X18" s="30">
        <v>1881675</v>
      </c>
      <c r="Y18" s="19">
        <v>4.0000000000000001E-3</v>
      </c>
      <c r="Z18" s="19">
        <v>5.4999999999999997E-3</v>
      </c>
      <c r="AB18" s="34" t="s">
        <v>10</v>
      </c>
      <c r="AC18" s="23">
        <f>VLOOKUP($AB18,[1]DC!$C$17:$K$24,5,FALSE)</f>
        <v>1</v>
      </c>
      <c r="AD18" s="23">
        <f>VLOOKUP($AB18,[1]DC!$C$17:$K$24,6,FALSE)</f>
        <v>50999.63</v>
      </c>
      <c r="AE18" s="35">
        <f>VLOOKUP($AB18,[1]DC!$C$17:$K$24,8,FALSE)</f>
        <v>1.9083969465648854E-3</v>
      </c>
      <c r="AF18" s="35">
        <f>VLOOKUP($AB18,[1]DC!$C$17:$K$24,9,FALSE)</f>
        <v>2.0276131949667066E-3</v>
      </c>
      <c r="AH18" s="23">
        <f>VLOOKUP($AB18,[2]DC!$C$17:$K$23,5,FALSE)</f>
        <v>61</v>
      </c>
      <c r="AI18" s="23">
        <f>VLOOKUP($AB18,[2]DC!$C$17:$K$23,6,FALSE)</f>
        <v>5369515.1399999997</v>
      </c>
      <c r="AJ18" s="35">
        <f>VLOOKUP($AB18,[2]DC!$C$17:$K$23,8,FALSE)</f>
        <v>1.1046722202100689E-2</v>
      </c>
      <c r="AK18" s="35">
        <f>VLOOKUP($AB18,[2]DC!$C$17:$K$23,9,FALSE)</f>
        <v>1.5744653760502145E-2</v>
      </c>
      <c r="AM18" s="23">
        <f>VLOOKUP($AB18,[3]DC!$C$17:$K$23,5,FALSE)</f>
        <v>20</v>
      </c>
      <c r="AN18" s="23">
        <f>VLOOKUP($AB18,[3]DC!$C$17:$K$23,6,FALSE)</f>
        <v>2605257</v>
      </c>
      <c r="AO18" s="35">
        <f>VLOOKUP($AB18,[3]DC!$C$17:$K$23,8,FALSE)</f>
        <v>1.2554927809165096E-2</v>
      </c>
      <c r="AP18" s="35">
        <f>VLOOKUP($AB18,[3]DC!$C$17:$K$23,9,FALSE)</f>
        <v>2.0636803834907881E-2</v>
      </c>
      <c r="AR18" s="23">
        <f>VLOOKUP($AB18,[4]DC!$C$17:$K$23,5,FALSE)</f>
        <v>9</v>
      </c>
      <c r="AS18" s="23">
        <f>VLOOKUP($AB18,[4]DC!$C$17:$K$23,6,FALSE)</f>
        <v>931760.74</v>
      </c>
      <c r="AT18" s="35">
        <f>VLOOKUP($AB18,[4]DC!$C$17:$K$23,8,FALSE)</f>
        <v>6.4748201438848919E-3</v>
      </c>
      <c r="AU18" s="35">
        <f>VLOOKUP($AB18,[4]DC!$C$17:$K$23,9,FALSE)</f>
        <v>9.1955902440681841E-3</v>
      </c>
      <c r="AW18" s="23">
        <f>VLOOKUP($AB18,[5]DC!$C$17:$K$23,5,FALSE)</f>
        <v>20</v>
      </c>
      <c r="AX18" s="23">
        <f>VLOOKUP($AB18,[5]DC!$C$17:$K$23,6,FALSE)</f>
        <v>1881675.05</v>
      </c>
      <c r="AY18" s="35">
        <f>VLOOKUP($AB18,[5]DC!$C$17:$K$23,8,FALSE)</f>
        <v>4.0000000000000001E-3</v>
      </c>
      <c r="AZ18" s="35">
        <f>VLOOKUP($AB18,[5]DC!$C$17:$K$23,9,FALSE)</f>
        <v>5.4758374947325474E-3</v>
      </c>
      <c r="BB18" s="36">
        <f t="shared" si="1"/>
        <v>0</v>
      </c>
      <c r="BC18" s="36">
        <f t="shared" si="0"/>
        <v>0</v>
      </c>
      <c r="BD18" s="35">
        <f t="shared" si="0"/>
        <v>8.3969465648854255E-6</v>
      </c>
      <c r="BE18" s="35">
        <f t="shared" si="0"/>
        <v>2.7613194966706524E-5</v>
      </c>
      <c r="BF18" s="23"/>
      <c r="BG18" s="36">
        <f t="shared" si="0"/>
        <v>0</v>
      </c>
      <c r="BH18" s="36">
        <f t="shared" si="0"/>
        <v>0.13999999966472387</v>
      </c>
      <c r="BI18" s="35">
        <f t="shared" si="0"/>
        <v>-5.3277797899311738E-5</v>
      </c>
      <c r="BJ18" s="35">
        <f t="shared" si="0"/>
        <v>4.4653760502146034E-5</v>
      </c>
      <c r="BK18" s="23"/>
      <c r="BL18" s="36">
        <f t="shared" si="0"/>
        <v>0</v>
      </c>
      <c r="BM18" s="36">
        <f t="shared" si="0"/>
        <v>0</v>
      </c>
      <c r="BN18" s="35">
        <f t="shared" si="0"/>
        <v>-4.5072190834903603E-5</v>
      </c>
      <c r="BO18" s="35">
        <f t="shared" si="0"/>
        <v>3.6803834907880861E-5</v>
      </c>
      <c r="BP18" s="23"/>
      <c r="BQ18" s="36">
        <f t="shared" si="0"/>
        <v>0</v>
      </c>
      <c r="BR18" s="36">
        <f t="shared" si="0"/>
        <v>-0.26000000000931323</v>
      </c>
      <c r="BS18" s="35">
        <f t="shared" si="0"/>
        <v>-2.5179856115107799E-5</v>
      </c>
      <c r="BT18" s="35">
        <f t="shared" si="0"/>
        <v>-4.4097559318157648E-6</v>
      </c>
      <c r="BU18" s="23"/>
      <c r="BV18" s="36">
        <f t="shared" si="0"/>
        <v>0</v>
      </c>
      <c r="BW18" s="36">
        <f t="shared" si="0"/>
        <v>5.0000000046566129E-2</v>
      </c>
      <c r="BX18" s="35">
        <f t="shared" si="0"/>
        <v>0</v>
      </c>
      <c r="BY18" s="35">
        <f t="shared" si="0"/>
        <v>-2.4162505267452325E-5</v>
      </c>
    </row>
    <row r="19" spans="1:77" x14ac:dyDescent="0.2">
      <c r="A19" s="1" t="s">
        <v>25</v>
      </c>
      <c r="B19" s="13" t="s">
        <v>11</v>
      </c>
      <c r="C19" s="25">
        <v>2</v>
      </c>
      <c r="D19" s="30">
        <v>65393.79</v>
      </c>
      <c r="E19" s="19">
        <v>3.8E-3</v>
      </c>
      <c r="F19" s="19">
        <v>2.5999999999999999E-3</v>
      </c>
      <c r="H19" s="25">
        <v>51</v>
      </c>
      <c r="I19" s="30">
        <v>3712294</v>
      </c>
      <c r="J19" s="19">
        <v>9.1999999999999998E-3</v>
      </c>
      <c r="K19" s="19">
        <v>1.09E-2</v>
      </c>
      <c r="M19" s="25">
        <v>11</v>
      </c>
      <c r="N19" s="30">
        <v>2219083</v>
      </c>
      <c r="O19" s="19">
        <v>6.8999999999999999E-3</v>
      </c>
      <c r="P19" s="19">
        <v>1.7600000000000001E-2</v>
      </c>
      <c r="R19" s="25">
        <v>4</v>
      </c>
      <c r="S19" s="30">
        <v>190928</v>
      </c>
      <c r="T19" s="19">
        <v>2.8999999999999998E-3</v>
      </c>
      <c r="U19" s="19">
        <v>1.9E-3</v>
      </c>
      <c r="W19" s="25">
        <v>36</v>
      </c>
      <c r="X19" s="30">
        <v>2900983</v>
      </c>
      <c r="Y19" s="19">
        <v>7.1999999999999998E-3</v>
      </c>
      <c r="Z19" s="19">
        <v>8.3999999999999995E-3</v>
      </c>
      <c r="AB19" s="34" t="s">
        <v>11</v>
      </c>
      <c r="AC19" s="23">
        <f>VLOOKUP($AB19,[1]DC!$C$17:$K$24,5,FALSE)</f>
        <v>2</v>
      </c>
      <c r="AD19" s="23">
        <f>VLOOKUP($AB19,[1]DC!$C$17:$K$24,6,FALSE)</f>
        <v>65393.79</v>
      </c>
      <c r="AE19" s="35">
        <f>VLOOKUP($AB19,[1]DC!$C$17:$K$24,8,FALSE)</f>
        <v>3.8167938931297708E-3</v>
      </c>
      <c r="AF19" s="35">
        <f>VLOOKUP($AB19,[1]DC!$C$17:$K$24,9,FALSE)</f>
        <v>2.5998877143399253E-3</v>
      </c>
      <c r="AH19" s="23">
        <f>VLOOKUP($AB19,[2]DC!$C$17:$K$23,5,FALSE)</f>
        <v>51</v>
      </c>
      <c r="AI19" s="23">
        <f>VLOOKUP($AB19,[2]DC!$C$17:$K$23,6,FALSE)</f>
        <v>3712293.6999999997</v>
      </c>
      <c r="AJ19" s="35">
        <f>VLOOKUP($AB19,[2]DC!$C$17:$K$23,8,FALSE)</f>
        <v>9.235784136182543E-3</v>
      </c>
      <c r="AK19" s="35">
        <f>VLOOKUP($AB19,[2]DC!$C$17:$K$23,9,FALSE)</f>
        <v>1.0885299219734284E-2</v>
      </c>
      <c r="AM19" s="23">
        <f>VLOOKUP($AB19,[3]DC!$C$17:$K$23,5,FALSE)</f>
        <v>11</v>
      </c>
      <c r="AN19" s="23">
        <f>VLOOKUP($AB19,[3]DC!$C$17:$K$23,6,FALSE)</f>
        <v>2219083</v>
      </c>
      <c r="AO19" s="35">
        <f>VLOOKUP($AB19,[3]DC!$C$17:$K$23,8,FALSE)</f>
        <v>6.9052102950408036E-3</v>
      </c>
      <c r="AP19" s="35">
        <f>VLOOKUP($AB19,[3]DC!$C$17:$K$23,9,FALSE)</f>
        <v>1.7577836107677242E-2</v>
      </c>
      <c r="AR19" s="23">
        <f>VLOOKUP($AB19,[4]DC!$C$17:$K$23,5,FALSE)</f>
        <v>4</v>
      </c>
      <c r="AS19" s="23">
        <f>VLOOKUP($AB19,[4]DC!$C$17:$K$23,6,FALSE)</f>
        <v>190928.24</v>
      </c>
      <c r="AT19" s="35">
        <f>VLOOKUP($AB19,[4]DC!$C$17:$K$23,8,FALSE)</f>
        <v>2.8776978417266188E-3</v>
      </c>
      <c r="AU19" s="35">
        <f>VLOOKUP($AB19,[4]DC!$C$17:$K$23,9,FALSE)</f>
        <v>1.8842797144051258E-3</v>
      </c>
      <c r="AW19" s="23">
        <f>VLOOKUP($AB19,[5]DC!$C$17:$K$23,5,FALSE)</f>
        <v>36</v>
      </c>
      <c r="AX19" s="23">
        <f>VLOOKUP($AB19,[5]DC!$C$17:$K$23,6,FALSE)</f>
        <v>2900982.95</v>
      </c>
      <c r="AY19" s="35">
        <f>VLOOKUP($AB19,[5]DC!$C$17:$K$23,8,FALSE)</f>
        <v>7.1999999999999998E-3</v>
      </c>
      <c r="AZ19" s="35">
        <f>VLOOKUP($AB19,[5]DC!$C$17:$K$23,9,FALSE)</f>
        <v>8.4421118349790707E-3</v>
      </c>
      <c r="BB19" s="36">
        <f t="shared" si="1"/>
        <v>0</v>
      </c>
      <c r="BC19" s="36">
        <f t="shared" si="0"/>
        <v>0</v>
      </c>
      <c r="BD19" s="35">
        <f t="shared" si="0"/>
        <v>1.6793893129770851E-5</v>
      </c>
      <c r="BE19" s="35">
        <f t="shared" si="0"/>
        <v>-1.1228566007461666E-7</v>
      </c>
      <c r="BF19" s="23"/>
      <c r="BG19" s="36">
        <f t="shared" si="0"/>
        <v>0</v>
      </c>
      <c r="BH19" s="36">
        <f t="shared" si="0"/>
        <v>-0.30000000027939677</v>
      </c>
      <c r="BI19" s="35">
        <f t="shared" si="0"/>
        <v>3.5784136182543183E-5</v>
      </c>
      <c r="BJ19" s="35">
        <f t="shared" si="0"/>
        <v>-1.4700780265716057E-5</v>
      </c>
      <c r="BK19" s="23"/>
      <c r="BL19" s="36">
        <f t="shared" si="0"/>
        <v>0</v>
      </c>
      <c r="BM19" s="36">
        <f t="shared" si="0"/>
        <v>0</v>
      </c>
      <c r="BN19" s="35">
        <f t="shared" si="0"/>
        <v>5.2102950408037044E-6</v>
      </c>
      <c r="BO19" s="35">
        <f t="shared" si="0"/>
        <v>-2.2163892322759476E-5</v>
      </c>
      <c r="BP19" s="23"/>
      <c r="BQ19" s="36">
        <f t="shared" si="0"/>
        <v>0</v>
      </c>
      <c r="BR19" s="36">
        <f t="shared" si="0"/>
        <v>0.23999999999068677</v>
      </c>
      <c r="BS19" s="35">
        <f t="shared" si="0"/>
        <v>-2.2302158273381032E-5</v>
      </c>
      <c r="BT19" s="35">
        <f t="shared" si="0"/>
        <v>-1.5720285594874239E-5</v>
      </c>
      <c r="BU19" s="23"/>
      <c r="BV19" s="36">
        <f t="shared" si="0"/>
        <v>0</v>
      </c>
      <c r="BW19" s="36">
        <f t="shared" si="0"/>
        <v>-4.9999999813735485E-2</v>
      </c>
      <c r="BX19" s="35">
        <f t="shared" si="0"/>
        <v>0</v>
      </c>
      <c r="BY19" s="35">
        <f t="shared" si="0"/>
        <v>4.2111834979071186E-5</v>
      </c>
    </row>
    <row r="20" spans="1:77" x14ac:dyDescent="0.2">
      <c r="A20" s="1" t="s">
        <v>26</v>
      </c>
      <c r="B20" s="13" t="s">
        <v>12</v>
      </c>
      <c r="C20" s="23">
        <v>0</v>
      </c>
      <c r="D20" s="28">
        <v>0</v>
      </c>
      <c r="E20" s="17">
        <v>0</v>
      </c>
      <c r="F20" s="17">
        <v>0</v>
      </c>
      <c r="G20" s="8"/>
      <c r="H20" s="23">
        <v>18</v>
      </c>
      <c r="I20" s="28">
        <v>1591417</v>
      </c>
      <c r="J20" s="17">
        <v>3.3E-3</v>
      </c>
      <c r="K20" s="17">
        <v>4.7000000000000002E-3</v>
      </c>
      <c r="L20" s="8"/>
      <c r="M20" s="23">
        <v>2</v>
      </c>
      <c r="N20" s="28">
        <v>258018</v>
      </c>
      <c r="O20" s="17">
        <v>1.2999999999999999E-3</v>
      </c>
      <c r="P20" s="17">
        <v>2E-3</v>
      </c>
      <c r="Q20" s="8"/>
      <c r="R20" s="23">
        <v>4</v>
      </c>
      <c r="S20" s="28">
        <v>597621</v>
      </c>
      <c r="T20" s="17">
        <v>2.8999999999999998E-3</v>
      </c>
      <c r="U20" s="17">
        <v>5.8999999999999999E-3</v>
      </c>
      <c r="V20" s="8"/>
      <c r="W20" s="23">
        <v>23</v>
      </c>
      <c r="X20" s="28">
        <v>5257734</v>
      </c>
      <c r="Y20" s="17">
        <v>4.5999999999999999E-3</v>
      </c>
      <c r="Z20" s="17">
        <v>1.5299999999999999E-2</v>
      </c>
      <c r="AA20" s="8"/>
      <c r="AB20" s="34" t="s">
        <v>12</v>
      </c>
      <c r="AC20" s="23">
        <f>VLOOKUP($AB20,[1]DC!$C$17:$K$24,5,FALSE)</f>
        <v>0</v>
      </c>
      <c r="AD20" s="23">
        <f>VLOOKUP($AB20,[1]DC!$C$17:$K$24,6,FALSE)</f>
        <v>0</v>
      </c>
      <c r="AE20" s="35">
        <f>VLOOKUP($AB20,[1]DC!$C$17:$K$24,8,FALSE)</f>
        <v>0</v>
      </c>
      <c r="AF20" s="35">
        <f>VLOOKUP($AB20,[1]DC!$C$17:$K$24,9,FALSE)</f>
        <v>0</v>
      </c>
      <c r="AG20" s="8"/>
      <c r="AH20" s="23">
        <f>VLOOKUP($AB20,[2]DC!$C$17:$K$23,5,FALSE)</f>
        <v>18</v>
      </c>
      <c r="AI20" s="23">
        <f>VLOOKUP($AB20,[2]DC!$C$17:$K$23,6,FALSE)</f>
        <v>1591417.32</v>
      </c>
      <c r="AJ20" s="35">
        <f>VLOOKUP($AB20,[2]DC!$C$17:$K$23,8,FALSE)</f>
        <v>3.2596885186526622E-3</v>
      </c>
      <c r="AK20" s="35">
        <f>VLOOKUP($AB20,[2]DC!$C$17:$K$23,9,FALSE)</f>
        <v>4.6664017213044395E-3</v>
      </c>
      <c r="AL20" s="8"/>
      <c r="AM20" s="23">
        <f>VLOOKUP($AB20,[3]DC!$C$17:$K$23,5,FALSE)</f>
        <v>2</v>
      </c>
      <c r="AN20" s="23">
        <f>VLOOKUP($AB20,[3]DC!$C$17:$K$23,6,FALSE)</f>
        <v>258018</v>
      </c>
      <c r="AO20" s="35">
        <f>VLOOKUP($AB20,[3]DC!$C$17:$K$23,8,FALSE)</f>
        <v>1.2554927809165098E-3</v>
      </c>
      <c r="AP20" s="35">
        <f>VLOOKUP($AB20,[3]DC!$C$17:$K$23,9,FALSE)</f>
        <v>2.0438163497402606E-3</v>
      </c>
      <c r="AQ20" s="8"/>
      <c r="AR20" s="23">
        <f>VLOOKUP($AB20,[4]DC!$C$17:$K$23,5,FALSE)</f>
        <v>4</v>
      </c>
      <c r="AS20" s="23">
        <f>VLOOKUP($AB20,[4]DC!$C$17:$K$23,6,FALSE)</f>
        <v>597620.6</v>
      </c>
      <c r="AT20" s="35">
        <f>VLOOKUP($AB20,[4]DC!$C$17:$K$23,8,FALSE)</f>
        <v>2.8776978417266188E-3</v>
      </c>
      <c r="AU20" s="35">
        <f>VLOOKUP($AB20,[4]DC!$C$17:$K$23,9,FALSE)</f>
        <v>5.897945602445295E-3</v>
      </c>
      <c r="AV20" s="8"/>
      <c r="AW20" s="23">
        <f>VLOOKUP($AB20,[5]DC!$C$17:$K$23,5,FALSE)</f>
        <v>23</v>
      </c>
      <c r="AX20" s="23">
        <f>VLOOKUP($AB20,[5]DC!$C$17:$K$23,6,FALSE)</f>
        <v>5257733.95</v>
      </c>
      <c r="AY20" s="35">
        <f>VLOOKUP($AB20,[5]DC!$C$17:$K$23,8,FALSE)</f>
        <v>4.5999999999999999E-3</v>
      </c>
      <c r="AZ20" s="35">
        <f>VLOOKUP($AB20,[5]DC!$C$17:$K$23,9,FALSE)</f>
        <v>1.5300461522693973E-2</v>
      </c>
      <c r="BB20" s="36">
        <f t="shared" si="1"/>
        <v>0</v>
      </c>
      <c r="BC20" s="36">
        <f t="shared" si="0"/>
        <v>0</v>
      </c>
      <c r="BD20" s="35">
        <f t="shared" si="0"/>
        <v>0</v>
      </c>
      <c r="BE20" s="35">
        <f t="shared" si="0"/>
        <v>0</v>
      </c>
      <c r="BF20" s="23"/>
      <c r="BG20" s="36">
        <f t="shared" si="0"/>
        <v>0</v>
      </c>
      <c r="BH20" s="36">
        <f t="shared" si="0"/>
        <v>0.32000000006519258</v>
      </c>
      <c r="BI20" s="35">
        <f t="shared" si="0"/>
        <v>-4.0311481347337762E-5</v>
      </c>
      <c r="BJ20" s="35">
        <f t="shared" si="0"/>
        <v>-3.3598278695560688E-5</v>
      </c>
      <c r="BK20" s="23"/>
      <c r="BL20" s="36">
        <f t="shared" si="0"/>
        <v>0</v>
      </c>
      <c r="BM20" s="36">
        <f t="shared" si="0"/>
        <v>0</v>
      </c>
      <c r="BN20" s="35">
        <f t="shared" si="0"/>
        <v>-4.4507219083490118E-5</v>
      </c>
      <c r="BO20" s="35">
        <f t="shared" si="0"/>
        <v>4.3816349740260531E-5</v>
      </c>
      <c r="BP20" s="23"/>
      <c r="BQ20" s="36">
        <f t="shared" si="0"/>
        <v>0</v>
      </c>
      <c r="BR20" s="36">
        <f t="shared" si="0"/>
        <v>-0.40000000002328306</v>
      </c>
      <c r="BS20" s="35">
        <f t="shared" si="0"/>
        <v>-2.2302158273381032E-5</v>
      </c>
      <c r="BT20" s="35">
        <f t="shared" si="0"/>
        <v>-2.0543975547048995E-6</v>
      </c>
      <c r="BU20" s="23"/>
      <c r="BV20" s="36">
        <f t="shared" si="0"/>
        <v>0</v>
      </c>
      <c r="BW20" s="36">
        <f t="shared" si="0"/>
        <v>-4.9999999813735485E-2</v>
      </c>
      <c r="BX20" s="35">
        <f t="shared" si="0"/>
        <v>0</v>
      </c>
      <c r="BY20" s="35">
        <f t="shared" si="0"/>
        <v>4.6152269397338463E-7</v>
      </c>
    </row>
    <row r="21" spans="1:77" x14ac:dyDescent="0.2">
      <c r="A21" s="1" t="s">
        <v>27</v>
      </c>
      <c r="B21" s="13" t="s">
        <v>13</v>
      </c>
      <c r="C21" s="23">
        <v>524</v>
      </c>
      <c r="D21" s="28">
        <v>25152543.949999999</v>
      </c>
      <c r="E21" s="17">
        <v>1</v>
      </c>
      <c r="F21" s="17">
        <v>1</v>
      </c>
      <c r="G21" s="8"/>
      <c r="H21" s="23">
        <v>5522</v>
      </c>
      <c r="I21" s="28">
        <v>341037359</v>
      </c>
      <c r="J21" s="17">
        <v>1</v>
      </c>
      <c r="K21" s="17">
        <v>1</v>
      </c>
      <c r="L21" s="8"/>
      <c r="M21" s="23">
        <v>1593</v>
      </c>
      <c r="N21" s="28">
        <v>126243241</v>
      </c>
      <c r="O21" s="17">
        <v>1</v>
      </c>
      <c r="P21" s="17">
        <v>1</v>
      </c>
      <c r="Q21" s="8"/>
      <c r="R21" s="23">
        <v>1390</v>
      </c>
      <c r="S21" s="28">
        <v>101326909</v>
      </c>
      <c r="T21" s="17">
        <v>1</v>
      </c>
      <c r="U21" s="17">
        <v>1</v>
      </c>
      <c r="V21" s="8"/>
      <c r="W21" s="23">
        <v>5000</v>
      </c>
      <c r="X21" s="28">
        <v>343632376</v>
      </c>
      <c r="Y21" s="17">
        <v>1</v>
      </c>
      <c r="Z21" s="17">
        <v>1</v>
      </c>
      <c r="AA21" s="8"/>
      <c r="AB21" s="34" t="s">
        <v>13</v>
      </c>
      <c r="AC21" s="23">
        <f>VLOOKUP($AB21,[1]DC!$C$17:$K$24,5,FALSE)</f>
        <v>524</v>
      </c>
      <c r="AD21" s="23">
        <f>VLOOKUP($AB21,[1]DC!$C$17:$K$24,6,FALSE)</f>
        <v>25152543.949999996</v>
      </c>
      <c r="AE21" s="35">
        <f>VLOOKUP($AB21,[1]DC!$C$17:$K$24,8,FALSE)</f>
        <v>0.99999999999999989</v>
      </c>
      <c r="AF21" s="35">
        <f>VLOOKUP($AB21,[1]DC!$C$17:$K$24,9,FALSE)</f>
        <v>1.0000000000000002</v>
      </c>
      <c r="AG21" s="8"/>
      <c r="AH21" s="23">
        <f>VLOOKUP($AB21,[2]DC!$C$17:$K$23,5,FALSE)</f>
        <v>5522</v>
      </c>
      <c r="AI21" s="23">
        <f>VLOOKUP($AB21,[2]DC!$C$17:$K$23,6,FALSE)</f>
        <v>341037359.19999993</v>
      </c>
      <c r="AJ21" s="35">
        <f>VLOOKUP($AB21,[2]DC!$C$17:$K$23,8,FALSE)</f>
        <v>1</v>
      </c>
      <c r="AK21" s="35">
        <f>VLOOKUP($AB21,[2]DC!$C$17:$K$23,9,FALSE)</f>
        <v>1</v>
      </c>
      <c r="AL21" s="8"/>
      <c r="AM21" s="23">
        <f>VLOOKUP($AB21,[3]DC!$C$17:$K$23,5,FALSE)</f>
        <v>1593</v>
      </c>
      <c r="AN21" s="23">
        <f>VLOOKUP($AB21,[3]DC!$C$17:$K$23,6,FALSE)</f>
        <v>126243241</v>
      </c>
      <c r="AO21" s="35">
        <f>VLOOKUP($AB21,[3]DC!$C$17:$K$23,8,FALSE)</f>
        <v>1</v>
      </c>
      <c r="AP21" s="35">
        <f>VLOOKUP($AB21,[3]DC!$C$17:$K$23,9,FALSE)</f>
        <v>1</v>
      </c>
      <c r="AQ21" s="8"/>
      <c r="AR21" s="23">
        <f>VLOOKUP($AB21,[4]DC!$C$17:$K$23,5,FALSE)</f>
        <v>1390</v>
      </c>
      <c r="AS21" s="23">
        <f>VLOOKUP($AB21,[4]DC!$C$17:$K$23,6,FALSE)</f>
        <v>101326909.44999997</v>
      </c>
      <c r="AT21" s="35">
        <f>VLOOKUP($AB21,[4]DC!$C$17:$K$23,8,FALSE)</f>
        <v>1</v>
      </c>
      <c r="AU21" s="35">
        <f>VLOOKUP($AB21,[4]DC!$C$17:$K$23,9,FALSE)</f>
        <v>1.0000000000000002</v>
      </c>
      <c r="AV21" s="8"/>
      <c r="AW21" s="23">
        <f>VLOOKUP($AB21,[5]DC!$C$17:$K$23,5,FALSE)</f>
        <v>5000</v>
      </c>
      <c r="AX21" s="23">
        <f>VLOOKUP($AB21,[5]DC!$C$17:$K$23,6,FALSE)</f>
        <v>343632376.19999999</v>
      </c>
      <c r="AY21" s="35">
        <f>VLOOKUP($AB21,[5]DC!$C$17:$K$23,8,FALSE)</f>
        <v>1</v>
      </c>
      <c r="AZ21" s="35">
        <f>VLOOKUP($AB21,[5]DC!$C$17:$K$23,9,FALSE)</f>
        <v>1</v>
      </c>
      <c r="BB21" s="36">
        <f t="shared" si="1"/>
        <v>0</v>
      </c>
      <c r="BC21" s="36">
        <f t="shared" si="0"/>
        <v>0</v>
      </c>
      <c r="BD21" s="35">
        <f t="shared" si="0"/>
        <v>0</v>
      </c>
      <c r="BE21" s="35">
        <f t="shared" si="0"/>
        <v>0</v>
      </c>
      <c r="BF21" s="23"/>
      <c r="BG21" s="36">
        <f t="shared" si="0"/>
        <v>0</v>
      </c>
      <c r="BH21" s="36">
        <f t="shared" si="0"/>
        <v>0.19999992847442627</v>
      </c>
      <c r="BI21" s="35">
        <f t="shared" si="0"/>
        <v>0</v>
      </c>
      <c r="BJ21" s="35">
        <f t="shared" si="0"/>
        <v>0</v>
      </c>
      <c r="BK21" s="23"/>
      <c r="BL21" s="36">
        <f t="shared" si="0"/>
        <v>0</v>
      </c>
      <c r="BM21" s="36">
        <f t="shared" ref="BM21:BO21" si="2">AN21-N21</f>
        <v>0</v>
      </c>
      <c r="BN21" s="35">
        <f t="shared" si="2"/>
        <v>0</v>
      </c>
      <c r="BO21" s="35">
        <f t="shared" si="2"/>
        <v>0</v>
      </c>
      <c r="BP21" s="23"/>
      <c r="BQ21" s="36">
        <f t="shared" ref="BQ21:BT21" si="3">AR21-R21</f>
        <v>0</v>
      </c>
      <c r="BR21" s="36">
        <f t="shared" si="3"/>
        <v>0.44999997317790985</v>
      </c>
      <c r="BS21" s="35">
        <f t="shared" si="3"/>
        <v>0</v>
      </c>
      <c r="BT21" s="35">
        <f t="shared" si="3"/>
        <v>0</v>
      </c>
      <c r="BU21" s="23"/>
      <c r="BV21" s="36">
        <f t="shared" ref="BV21:BY21" si="4">AW21-W21</f>
        <v>0</v>
      </c>
      <c r="BW21" s="36">
        <f t="shared" si="4"/>
        <v>0.19999998807907104</v>
      </c>
      <c r="BX21" s="35">
        <f t="shared" si="4"/>
        <v>0</v>
      </c>
      <c r="BY21" s="35">
        <f t="shared" si="4"/>
        <v>0</v>
      </c>
    </row>
    <row r="22" spans="1:77" x14ac:dyDescent="0.2">
      <c r="B22" s="14"/>
      <c r="C22" s="25"/>
      <c r="D22" s="30"/>
      <c r="E22" s="19"/>
      <c r="F22" s="19"/>
      <c r="H22" s="25"/>
      <c r="I22" s="30"/>
      <c r="J22" s="19"/>
      <c r="K22" s="19"/>
      <c r="M22" s="25"/>
      <c r="N22" s="30"/>
      <c r="O22" s="19"/>
      <c r="P22" s="19"/>
      <c r="R22" s="25"/>
      <c r="S22" s="30"/>
      <c r="T22" s="19"/>
      <c r="U22" s="19"/>
      <c r="W22" s="25"/>
      <c r="X22" s="30"/>
      <c r="Y22" s="19"/>
      <c r="Z22" s="19"/>
      <c r="AC22" s="25"/>
      <c r="AD22" s="30"/>
      <c r="AE22" s="19"/>
      <c r="AF22" s="19"/>
      <c r="AH22" s="25"/>
      <c r="AI22" s="30"/>
      <c r="AJ22" s="19"/>
      <c r="AK22" s="19"/>
      <c r="AM22" s="25"/>
      <c r="AN22" s="30"/>
      <c r="AO22" s="35"/>
      <c r="AP22" s="35"/>
      <c r="AR22" s="25"/>
      <c r="AS22" s="30"/>
      <c r="AT22" s="19"/>
      <c r="AU22" s="19"/>
      <c r="AW22" s="25"/>
      <c r="AX22" s="30"/>
      <c r="AY22" s="35"/>
      <c r="AZ22" s="35"/>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row>
    <row r="23" spans="1:77" x14ac:dyDescent="0.2">
      <c r="B23" s="3" t="s">
        <v>4</v>
      </c>
      <c r="C23" s="20"/>
      <c r="D23" s="30"/>
      <c r="E23" s="19"/>
      <c r="F23" s="19"/>
      <c r="H23" s="25"/>
      <c r="I23" s="30"/>
      <c r="J23" s="19"/>
      <c r="K23" s="19"/>
      <c r="M23" s="25"/>
      <c r="N23" s="30"/>
      <c r="O23" s="19"/>
      <c r="P23" s="19"/>
      <c r="R23" s="25"/>
      <c r="S23" s="30"/>
      <c r="T23" s="19"/>
      <c r="U23" s="19"/>
      <c r="W23" s="25"/>
      <c r="X23" s="30"/>
      <c r="Y23" s="19"/>
      <c r="Z23" s="19"/>
      <c r="AC23" s="20"/>
      <c r="AD23" s="30"/>
      <c r="AE23" s="19"/>
      <c r="AF23" s="19"/>
      <c r="AH23" s="25"/>
      <c r="AI23" s="30"/>
      <c r="AJ23" s="19"/>
      <c r="AK23" s="19"/>
      <c r="AM23" s="25"/>
      <c r="AN23" s="30"/>
      <c r="AO23" s="19"/>
      <c r="AP23" s="19"/>
      <c r="AR23" s="25"/>
      <c r="AS23" s="30"/>
      <c r="AT23" s="19"/>
      <c r="AU23" s="19"/>
      <c r="AW23" s="25"/>
      <c r="AX23" s="30"/>
      <c r="AY23" s="35"/>
      <c r="AZ23" s="35"/>
      <c r="BB23" s="20"/>
      <c r="BC23" s="30"/>
      <c r="BD23" s="19"/>
      <c r="BE23" s="19"/>
      <c r="BG23" s="25"/>
      <c r="BH23" s="30"/>
      <c r="BI23" s="19"/>
      <c r="BJ23" s="19"/>
      <c r="BL23" s="25"/>
      <c r="BM23" s="30"/>
      <c r="BN23" s="19"/>
      <c r="BO23" s="19"/>
      <c r="BQ23" s="25"/>
      <c r="BR23" s="30"/>
      <c r="BS23" s="19"/>
      <c r="BT23" s="19"/>
      <c r="BV23" s="25"/>
      <c r="BW23" s="30"/>
      <c r="BX23" s="19"/>
      <c r="BY23" s="19"/>
    </row>
    <row r="24" spans="1:77" ht="15" x14ac:dyDescent="0.2">
      <c r="B24" s="2" t="s">
        <v>29</v>
      </c>
      <c r="C24" s="21"/>
      <c r="D24" s="21"/>
      <c r="H24" s="25"/>
      <c r="I24" s="21"/>
      <c r="J24" s="19"/>
      <c r="K24" s="19"/>
      <c r="M24" s="25"/>
      <c r="N24" s="21"/>
      <c r="O24" s="19"/>
      <c r="P24" s="19"/>
      <c r="R24" s="25"/>
      <c r="S24" s="21"/>
      <c r="T24" s="19"/>
      <c r="U24" s="19"/>
      <c r="W24" s="25"/>
      <c r="X24" s="21"/>
      <c r="Y24" s="19"/>
      <c r="Z24" s="19"/>
      <c r="AC24" s="21"/>
      <c r="AD24" s="21"/>
      <c r="AH24" s="25"/>
      <c r="AI24" s="21"/>
      <c r="AJ24" s="19"/>
      <c r="AK24" s="19"/>
      <c r="AM24" s="25"/>
      <c r="AN24" s="21"/>
      <c r="AO24" s="19"/>
      <c r="AP24" s="19"/>
      <c r="AR24" s="25"/>
      <c r="AS24" s="21"/>
      <c r="AT24" s="19"/>
      <c r="AU24" s="19"/>
      <c r="AW24" s="25"/>
      <c r="AX24" s="21"/>
      <c r="AY24" s="19"/>
      <c r="AZ24" s="19"/>
      <c r="BB24" s="21"/>
      <c r="BC24" s="21"/>
      <c r="BG24" s="25"/>
      <c r="BH24" s="21"/>
      <c r="BI24" s="19"/>
      <c r="BJ24" s="19"/>
      <c r="BL24" s="25"/>
      <c r="BM24" s="21"/>
      <c r="BN24" s="19"/>
      <c r="BO24" s="19"/>
      <c r="BQ24" s="25"/>
      <c r="BR24" s="21"/>
      <c r="BS24" s="19"/>
      <c r="BT24" s="19"/>
      <c r="BV24" s="25"/>
      <c r="BW24" s="21"/>
      <c r="BX24" s="19"/>
      <c r="BY24" s="19"/>
    </row>
    <row r="25" spans="1:77" ht="15" x14ac:dyDescent="0.2">
      <c r="B25" s="2" t="s">
        <v>18</v>
      </c>
      <c r="H25" s="21"/>
      <c r="I25" s="21"/>
      <c r="J25" s="19"/>
      <c r="K25" s="19"/>
      <c r="M25" s="20"/>
      <c r="N25" s="21"/>
      <c r="O25" s="19"/>
      <c r="P25" s="19"/>
      <c r="R25" s="25"/>
      <c r="S25" s="21"/>
      <c r="T25" s="19"/>
      <c r="U25" s="19"/>
      <c r="W25" s="25"/>
      <c r="X25" s="21"/>
      <c r="Y25" s="19"/>
      <c r="Z25" s="19"/>
      <c r="AH25" s="21"/>
      <c r="AI25" s="21"/>
      <c r="AJ25" s="19"/>
      <c r="AK25" s="19"/>
      <c r="AM25" s="20"/>
      <c r="AN25" s="21"/>
      <c r="AO25" s="19"/>
      <c r="AP25" s="19"/>
      <c r="AR25" s="25"/>
      <c r="AS25" s="21"/>
      <c r="AT25" s="19"/>
      <c r="AU25" s="19"/>
      <c r="AW25" s="25"/>
      <c r="AX25" s="21"/>
      <c r="AY25" s="19"/>
      <c r="AZ25" s="19"/>
      <c r="BG25" s="21"/>
      <c r="BH25" s="21"/>
      <c r="BI25" s="19"/>
      <c r="BJ25" s="19"/>
      <c r="BL25" s="20"/>
      <c r="BM25" s="21"/>
      <c r="BN25" s="19"/>
      <c r="BO25" s="19"/>
      <c r="BQ25" s="25"/>
      <c r="BR25" s="21"/>
      <c r="BS25" s="19"/>
      <c r="BT25" s="19"/>
      <c r="BV25" s="25"/>
      <c r="BW25" s="21"/>
      <c r="BX25" s="19"/>
      <c r="BY25" s="19"/>
    </row>
    <row r="26" spans="1:77" ht="15" x14ac:dyDescent="0.2">
      <c r="B26" s="2" t="s">
        <v>28</v>
      </c>
      <c r="H26" s="21"/>
      <c r="I26" s="21"/>
      <c r="J26" s="19"/>
      <c r="K26" s="19"/>
      <c r="M26" s="20"/>
      <c r="N26" s="21"/>
      <c r="O26" s="19"/>
      <c r="P26" s="19"/>
      <c r="R26" s="20"/>
      <c r="S26" s="21"/>
      <c r="T26" s="19"/>
      <c r="U26" s="19"/>
      <c r="W26" s="25"/>
      <c r="X26" s="21"/>
      <c r="Y26" s="19"/>
      <c r="Z26" s="19"/>
      <c r="AH26" s="21"/>
      <c r="AI26" s="21"/>
      <c r="AJ26" s="19"/>
      <c r="AK26" s="19"/>
      <c r="AM26" s="20"/>
      <c r="AN26" s="21"/>
      <c r="AO26" s="19"/>
      <c r="AP26" s="19"/>
      <c r="AR26" s="20"/>
      <c r="AS26" s="21"/>
      <c r="AT26" s="19"/>
      <c r="AU26" s="19"/>
      <c r="AW26" s="25"/>
      <c r="AX26" s="21"/>
      <c r="AY26" s="19"/>
      <c r="AZ26" s="19"/>
      <c r="BG26" s="21"/>
      <c r="BH26" s="21"/>
      <c r="BI26" s="19"/>
      <c r="BJ26" s="19"/>
      <c r="BL26" s="20"/>
      <c r="BM26" s="21"/>
      <c r="BN26" s="19"/>
      <c r="BO26" s="19"/>
      <c r="BQ26" s="20"/>
      <c r="BR26" s="21"/>
      <c r="BS26" s="19"/>
      <c r="BT26" s="19"/>
      <c r="BV26" s="25"/>
      <c r="BW26" s="21"/>
      <c r="BX26" s="19"/>
      <c r="BY26" s="19"/>
    </row>
    <row r="27" spans="1:77" x14ac:dyDescent="0.2">
      <c r="I27" s="21"/>
      <c r="J27" s="19"/>
      <c r="K27" s="19"/>
      <c r="M27" s="20"/>
      <c r="N27" s="21"/>
      <c r="O27" s="19"/>
      <c r="P27" s="19"/>
      <c r="R27" s="20"/>
      <c r="S27" s="21"/>
      <c r="T27" s="19"/>
      <c r="U27" s="19"/>
      <c r="W27" s="25"/>
      <c r="X27" s="21"/>
      <c r="Y27" s="19"/>
      <c r="Z27" s="19"/>
      <c r="AI27" s="21"/>
      <c r="AJ27" s="19"/>
      <c r="AK27" s="19"/>
      <c r="AM27" s="20"/>
      <c r="AN27" s="21"/>
      <c r="AO27" s="19"/>
      <c r="AP27" s="19"/>
      <c r="AR27" s="20"/>
      <c r="AS27" s="21"/>
      <c r="AT27" s="19"/>
      <c r="AU27" s="19"/>
      <c r="AW27" s="25"/>
      <c r="AX27" s="21"/>
      <c r="AY27" s="19"/>
      <c r="AZ27" s="19"/>
      <c r="BH27" s="21"/>
      <c r="BI27" s="19"/>
      <c r="BJ27" s="19"/>
      <c r="BL27" s="20"/>
      <c r="BM27" s="21"/>
      <c r="BN27" s="19"/>
      <c r="BO27" s="19"/>
      <c r="BQ27" s="20"/>
      <c r="BR27" s="21"/>
      <c r="BS27" s="19"/>
      <c r="BT27" s="19"/>
      <c r="BV27" s="25"/>
      <c r="BW27" s="21"/>
      <c r="BX27" s="19"/>
      <c r="BY27" s="19"/>
    </row>
    <row r="28" spans="1:77" x14ac:dyDescent="0.2">
      <c r="M28" s="20"/>
      <c r="N28" s="21"/>
      <c r="O28" s="19"/>
      <c r="P28" s="19"/>
      <c r="R28" s="20"/>
      <c r="S28" s="21"/>
      <c r="T28" s="19"/>
      <c r="U28" s="19"/>
      <c r="W28" s="20"/>
      <c r="X28" s="21"/>
      <c r="Y28" s="19"/>
      <c r="Z28" s="19"/>
      <c r="AM28" s="20"/>
      <c r="AN28" s="21"/>
      <c r="AO28" s="19"/>
      <c r="AP28" s="19"/>
      <c r="AR28" s="20"/>
      <c r="AS28" s="21"/>
      <c r="AT28" s="19"/>
      <c r="AU28" s="19"/>
      <c r="AW28" s="20"/>
      <c r="AX28" s="21"/>
      <c r="AY28" s="19"/>
      <c r="AZ28" s="19"/>
      <c r="BL28" s="20"/>
      <c r="BM28" s="21"/>
      <c r="BN28" s="19"/>
      <c r="BO28" s="19"/>
      <c r="BQ28" s="20"/>
      <c r="BR28" s="21"/>
      <c r="BS28" s="19"/>
      <c r="BT28" s="19"/>
      <c r="BV28" s="20"/>
      <c r="BW28" s="21"/>
      <c r="BX28" s="19"/>
      <c r="BY28" s="19"/>
    </row>
    <row r="29" spans="1:77" x14ac:dyDescent="0.2">
      <c r="M29" s="20"/>
      <c r="N29" s="21"/>
      <c r="O29" s="19"/>
      <c r="P29" s="19"/>
      <c r="R29" s="20"/>
      <c r="S29" s="21"/>
      <c r="T29" s="19"/>
      <c r="U29" s="19"/>
      <c r="W29" s="20"/>
      <c r="X29" s="21"/>
      <c r="Y29" s="19"/>
      <c r="Z29" s="19"/>
      <c r="AM29" s="20"/>
      <c r="AN29" s="21"/>
      <c r="AO29" s="19"/>
      <c r="AP29" s="19"/>
      <c r="AR29" s="20"/>
      <c r="AS29" s="21"/>
      <c r="AT29" s="19"/>
      <c r="AU29" s="19"/>
      <c r="AW29" s="20"/>
      <c r="AX29" s="21"/>
      <c r="AY29" s="19"/>
      <c r="AZ29" s="19"/>
      <c r="BL29" s="20"/>
      <c r="BM29" s="21"/>
      <c r="BN29" s="19"/>
      <c r="BO29" s="19"/>
      <c r="BQ29" s="20"/>
      <c r="BR29" s="21"/>
      <c r="BS29" s="19"/>
      <c r="BT29" s="19"/>
      <c r="BV29" s="20"/>
      <c r="BW29" s="21"/>
      <c r="BX29" s="19"/>
      <c r="BY29" s="19"/>
    </row>
    <row r="30" spans="1:77" x14ac:dyDescent="0.2">
      <c r="M30" s="20"/>
      <c r="N30" s="21"/>
      <c r="O30" s="19"/>
      <c r="P30" s="19"/>
      <c r="R30" s="20"/>
      <c r="S30" s="21"/>
      <c r="T30" s="19"/>
      <c r="U30" s="19"/>
      <c r="W30" s="20"/>
      <c r="X30" s="21"/>
      <c r="Y30" s="19"/>
      <c r="Z30" s="19"/>
      <c r="AM30" s="20"/>
      <c r="AN30" s="21"/>
      <c r="AO30" s="19"/>
      <c r="AP30" s="19"/>
      <c r="AR30" s="20"/>
      <c r="AS30" s="21"/>
      <c r="AT30" s="19"/>
      <c r="AU30" s="19"/>
      <c r="AW30" s="20"/>
      <c r="AX30" s="21"/>
      <c r="AY30" s="19"/>
      <c r="AZ30" s="19"/>
      <c r="BL30" s="20"/>
      <c r="BM30" s="21"/>
      <c r="BN30" s="19"/>
      <c r="BO30" s="19"/>
      <c r="BQ30" s="20"/>
      <c r="BR30" s="21"/>
      <c r="BS30" s="19"/>
      <c r="BT30" s="19"/>
      <c r="BV30" s="20"/>
      <c r="BW30" s="21"/>
      <c r="BX30" s="19"/>
      <c r="BY30" s="19"/>
    </row>
    <row r="31" spans="1:77" x14ac:dyDescent="0.2">
      <c r="M31" s="20"/>
      <c r="N31" s="21"/>
      <c r="O31" s="19"/>
      <c r="P31" s="19"/>
      <c r="R31" s="20"/>
      <c r="S31" s="21"/>
      <c r="T31" s="19"/>
      <c r="U31" s="19"/>
      <c r="W31" s="20"/>
      <c r="X31" s="21"/>
      <c r="Y31" s="19"/>
      <c r="Z31" s="19"/>
      <c r="AM31" s="20"/>
      <c r="AN31" s="21"/>
      <c r="AO31" s="19"/>
      <c r="AP31" s="19"/>
      <c r="AR31" s="20"/>
      <c r="AS31" s="21"/>
      <c r="AT31" s="19"/>
      <c r="AU31" s="19"/>
      <c r="AW31" s="20"/>
      <c r="AX31" s="21"/>
      <c r="AY31" s="19"/>
      <c r="AZ31" s="19"/>
      <c r="BL31" s="20"/>
      <c r="BM31" s="21"/>
      <c r="BN31" s="19"/>
      <c r="BO31" s="19"/>
      <c r="BQ31" s="20"/>
      <c r="BR31" s="21"/>
      <c r="BS31" s="19"/>
      <c r="BT31" s="19"/>
      <c r="BV31" s="20"/>
      <c r="BW31" s="21"/>
      <c r="BX31" s="19"/>
      <c r="BY31" s="19"/>
    </row>
    <row r="32" spans="1:77" x14ac:dyDescent="0.2">
      <c r="M32" s="20"/>
      <c r="O32" s="19"/>
      <c r="P32" s="19"/>
      <c r="T32" s="19"/>
      <c r="U32" s="19"/>
      <c r="W32" s="20"/>
      <c r="X32" s="21"/>
      <c r="Y32" s="19"/>
      <c r="Z32" s="19"/>
      <c r="AM32" s="20"/>
      <c r="AO32" s="19"/>
      <c r="AP32" s="19"/>
      <c r="AT32" s="19"/>
      <c r="AU32" s="19"/>
      <c r="AW32" s="20"/>
      <c r="AX32" s="21"/>
      <c r="AY32" s="19"/>
      <c r="AZ32" s="19"/>
      <c r="BL32" s="20"/>
      <c r="BN32" s="19"/>
      <c r="BO32" s="19"/>
      <c r="BS32" s="19"/>
      <c r="BT32" s="19"/>
      <c r="BV32" s="20"/>
      <c r="BW32" s="21"/>
      <c r="BX32" s="19"/>
      <c r="BY32" s="19"/>
    </row>
    <row r="33" spans="2:77" x14ac:dyDescent="0.2">
      <c r="M33" s="20"/>
      <c r="O33" s="19"/>
      <c r="P33" s="19"/>
      <c r="T33" s="19"/>
      <c r="U33" s="19"/>
      <c r="W33" s="20"/>
      <c r="X33" s="21"/>
      <c r="Y33" s="19"/>
      <c r="Z33" s="19"/>
      <c r="AM33" s="20"/>
      <c r="AO33" s="19"/>
      <c r="AP33" s="19"/>
      <c r="AT33" s="19"/>
      <c r="AU33" s="19"/>
      <c r="AW33" s="20"/>
      <c r="AX33" s="21"/>
      <c r="AY33" s="19"/>
      <c r="AZ33" s="19"/>
      <c r="BL33" s="20"/>
      <c r="BN33" s="19"/>
      <c r="BO33" s="19"/>
      <c r="BS33" s="19"/>
      <c r="BT33" s="19"/>
      <c r="BV33" s="20"/>
      <c r="BW33" s="21"/>
      <c r="BX33" s="19"/>
      <c r="BY33" s="19"/>
    </row>
    <row r="34" spans="2:77" x14ac:dyDescent="0.2">
      <c r="M34" s="20"/>
      <c r="O34" s="19"/>
      <c r="P34" s="19"/>
      <c r="W34" s="20"/>
      <c r="X34" s="21"/>
      <c r="Y34" s="19"/>
      <c r="Z34" s="19"/>
      <c r="AM34" s="20"/>
      <c r="AO34" s="19"/>
      <c r="AP34" s="19"/>
      <c r="AW34" s="20"/>
      <c r="AX34" s="21"/>
      <c r="AY34" s="19"/>
      <c r="AZ34" s="19"/>
      <c r="BL34" s="20"/>
      <c r="BN34" s="19"/>
      <c r="BO34" s="19"/>
      <c r="BV34" s="20"/>
      <c r="BW34" s="21"/>
      <c r="BX34" s="19"/>
      <c r="BY34" s="19"/>
    </row>
    <row r="35" spans="2:77" x14ac:dyDescent="0.2">
      <c r="M35" s="20"/>
      <c r="W35" s="20"/>
      <c r="X35" s="21"/>
      <c r="Y35" s="19"/>
      <c r="Z35" s="19"/>
      <c r="AM35" s="20"/>
      <c r="AW35" s="20"/>
      <c r="AX35" s="21"/>
      <c r="AY35" s="19"/>
      <c r="AZ35" s="19"/>
      <c r="BL35" s="20"/>
      <c r="BV35" s="20"/>
      <c r="BW35" s="21"/>
      <c r="BX35" s="19"/>
      <c r="BY35" s="19"/>
    </row>
    <row r="36" spans="2:77" x14ac:dyDescent="0.2">
      <c r="B36" s="11"/>
      <c r="W36" s="20"/>
      <c r="X36" s="20"/>
      <c r="AW36" s="20"/>
      <c r="AX36" s="20"/>
      <c r="BV36" s="20"/>
      <c r="BW36" s="20"/>
    </row>
    <row r="37" spans="2:77" x14ac:dyDescent="0.2">
      <c r="W37" s="20"/>
      <c r="X37" s="20"/>
      <c r="AW37" s="20"/>
      <c r="AX37" s="20"/>
      <c r="BV37" s="20"/>
      <c r="BW37" s="20"/>
    </row>
  </sheetData>
  <customSheetViews>
    <customSheetView guid="{93C47C55-29AC-4460-AFFA-0C6C0D9989E5}">
      <selection activeCell="B3" sqref="B3"/>
      <pageMargins left="0.7" right="0.7" top="0.75" bottom="0.75" header="0.3" footer="0.3"/>
    </customSheetView>
    <customSheetView guid="{32961CA0-39C0-4D62-B563-F49551B9AD58}">
      <pane xSplit="7" ySplit="13" topLeftCell="N14" activePane="bottomRight" state="frozen"/>
      <selection pane="bottomRight" activeCell="U15" sqref="U15"/>
      <pageMargins left="0.7" right="0.7" top="0.75" bottom="0.75" header="0.3" footer="0.3"/>
    </customSheetView>
  </customSheetViews>
  <mergeCells count="15">
    <mergeCell ref="C2:F2"/>
    <mergeCell ref="H2:K2"/>
    <mergeCell ref="M2:P2"/>
    <mergeCell ref="R2:U2"/>
    <mergeCell ref="W2:Z2"/>
    <mergeCell ref="AC2:AF2"/>
    <mergeCell ref="AH2:AK2"/>
    <mergeCell ref="AM2:AP2"/>
    <mergeCell ref="AR2:AU2"/>
    <mergeCell ref="AW2:AZ2"/>
    <mergeCell ref="BB2:BE2"/>
    <mergeCell ref="BG2:BJ2"/>
    <mergeCell ref="BL2:BO2"/>
    <mergeCell ref="BQ2:BT2"/>
    <mergeCell ref="BV2:BY2"/>
  </mergeCells>
  <conditionalFormatting sqref="BX25">
    <cfRule type="cellIs" dxfId="902" priority="21" operator="lessThan">
      <formula>-1</formula>
    </cfRule>
  </conditionalFormatting>
  <conditionalFormatting sqref="BD6:BE21">
    <cfRule type="cellIs" dxfId="901" priority="19" operator="lessThan">
      <formula>-0.01</formula>
    </cfRule>
    <cfRule type="cellIs" dxfId="900" priority="20" operator="greaterThan">
      <formula>0.01</formula>
    </cfRule>
  </conditionalFormatting>
  <conditionalFormatting sqref="BB6:BC21">
    <cfRule type="cellIs" dxfId="899" priority="17" operator="lessThan">
      <formula>-1</formula>
    </cfRule>
    <cfRule type="cellIs" dxfId="898" priority="18" operator="greaterThan">
      <formula>1</formula>
    </cfRule>
  </conditionalFormatting>
  <conditionalFormatting sqref="BI6:BJ21">
    <cfRule type="cellIs" dxfId="897" priority="15" operator="lessThan">
      <formula>-0.01</formula>
    </cfRule>
    <cfRule type="cellIs" dxfId="896" priority="16" operator="greaterThan">
      <formula>0.01</formula>
    </cfRule>
  </conditionalFormatting>
  <conditionalFormatting sqref="BG6:BH21">
    <cfRule type="cellIs" dxfId="895" priority="13" operator="lessThan">
      <formula>-1</formula>
    </cfRule>
    <cfRule type="cellIs" dxfId="894" priority="14" operator="greaterThan">
      <formula>1</formula>
    </cfRule>
  </conditionalFormatting>
  <conditionalFormatting sqref="BN6:BO21">
    <cfRule type="cellIs" dxfId="893" priority="11" operator="lessThan">
      <formula>-0.01</formula>
    </cfRule>
    <cfRule type="cellIs" dxfId="892" priority="12" operator="greaterThan">
      <formula>0.01</formula>
    </cfRule>
  </conditionalFormatting>
  <conditionalFormatting sqref="BL6:BM21">
    <cfRule type="cellIs" dxfId="891" priority="9" operator="lessThan">
      <formula>-1</formula>
    </cfRule>
    <cfRule type="cellIs" dxfId="890" priority="10" operator="greaterThan">
      <formula>1</formula>
    </cfRule>
  </conditionalFormatting>
  <conditionalFormatting sqref="BS6:BT21">
    <cfRule type="cellIs" dxfId="889" priority="7" operator="lessThan">
      <formula>-0.01</formula>
    </cfRule>
    <cfRule type="cellIs" dxfId="888" priority="8" operator="greaterThan">
      <formula>0.01</formula>
    </cfRule>
  </conditionalFormatting>
  <conditionalFormatting sqref="BQ6:BR21">
    <cfRule type="cellIs" dxfId="887" priority="5" operator="lessThan">
      <formula>-1</formula>
    </cfRule>
    <cfRule type="cellIs" dxfId="886" priority="6" operator="greaterThan">
      <formula>1</formula>
    </cfRule>
  </conditionalFormatting>
  <conditionalFormatting sqref="BX6:BY21">
    <cfRule type="cellIs" dxfId="885" priority="3" operator="lessThan">
      <formula>-0.01</formula>
    </cfRule>
    <cfRule type="cellIs" dxfId="884" priority="4" operator="greaterThan">
      <formula>0.01</formula>
    </cfRule>
  </conditionalFormatting>
  <conditionalFormatting sqref="BV6:BW21">
    <cfRule type="cellIs" dxfId="883" priority="1" operator="lessThan">
      <formula>-1</formula>
    </cfRule>
    <cfRule type="cellIs" dxfId="882" priority="2" operator="greaterThan">
      <formula>1</formula>
    </cfRule>
  </conditionalFormatting>
  <pageMargins left="0.7" right="0.7" top="0.75" bottom="0.75" header="0.3" footer="0.3"/>
  <pageSetup paperSize="5" scale="1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1</vt:i4>
      </vt:variant>
    </vt:vector>
  </HeadingPairs>
  <TitlesOfParts>
    <vt:vector size="52" baseType="lpstr">
      <vt:lpstr>National</vt:lpstr>
      <vt:lpstr>AK</vt:lpstr>
      <vt:lpstr>AL</vt:lpstr>
      <vt:lpstr>AR</vt:lpstr>
      <vt:lpstr>AZ</vt:lpstr>
      <vt:lpstr>CA</vt:lpstr>
      <vt:lpstr>CO</vt:lpstr>
      <vt:lpstr>CT</vt:lpstr>
      <vt:lpstr>DC</vt:lpstr>
      <vt:lpstr>DE</vt:lpstr>
      <vt:lpstr>FL</vt:lpstr>
      <vt:lpstr>GA</vt:lpstr>
      <vt:lpstr>HI</vt:lpstr>
      <vt:lpstr>IA</vt:lpstr>
      <vt:lpstr>ID</vt:lpstr>
      <vt:lpstr>IL</vt:lpstr>
      <vt:lpstr>IN</vt:lpstr>
      <vt:lpstr>KS</vt:lpstr>
      <vt:lpstr>KY</vt:lpstr>
      <vt:lpstr>LA</vt:lpstr>
      <vt:lpstr>MA</vt:lpstr>
      <vt:lpstr>MD</vt:lpstr>
      <vt:lpstr>ME</vt:lpstr>
      <vt:lpstr>MI</vt:lpstr>
      <vt:lpstr>MN</vt:lpstr>
      <vt:lpstr>MO</vt:lpstr>
      <vt:lpstr>MS</vt:lpstr>
      <vt:lpstr>MT</vt:lpstr>
      <vt:lpstr>NC</vt:lpstr>
      <vt:lpstr>ND</vt:lpstr>
      <vt:lpstr>NE</vt:lpstr>
      <vt:lpstr>NH</vt:lpstr>
      <vt:lpstr>NJ</vt:lpstr>
      <vt:lpstr>NM</vt:lpstr>
      <vt:lpstr>NV</vt:lpstr>
      <vt:lpstr>NY</vt:lpstr>
      <vt:lpstr>OH</vt:lpstr>
      <vt:lpstr>OR</vt:lpstr>
      <vt:lpstr>PA</vt:lpstr>
      <vt:lpstr>RI</vt:lpstr>
      <vt:lpstr>SC</vt:lpstr>
      <vt:lpstr>SD</vt:lpstr>
      <vt:lpstr>TN</vt:lpstr>
      <vt:lpstr>TX</vt:lpstr>
      <vt:lpstr>UT</vt:lpstr>
      <vt:lpstr>VA</vt:lpstr>
      <vt:lpstr>VT</vt:lpstr>
      <vt:lpstr>WA</vt:lpstr>
      <vt:lpstr>WI</vt:lpstr>
      <vt:lpstr>WV</vt:lpstr>
      <vt:lpstr>WY</vt:lpstr>
      <vt:lpstr>National!Print_Area</vt:lpstr>
    </vt:vector>
  </TitlesOfParts>
  <Company>BDO USA, LLP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MAGERME</dc:creator>
  <cp:lastModifiedBy>egray</cp:lastModifiedBy>
  <cp:lastPrinted>2012-11-06T00:39:40Z</cp:lastPrinted>
  <dcterms:created xsi:type="dcterms:W3CDTF">2012-08-22T22:45:12Z</dcterms:created>
  <dcterms:modified xsi:type="dcterms:W3CDTF">2013-02-28T21:33:16Z</dcterms:modified>
</cp:coreProperties>
</file>